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375" windowWidth="27795" windowHeight="12060" activeTab="4"/>
  </bookViews>
  <sheets>
    <sheet name="22号" sheetId="1" r:id="rId1"/>
    <sheet name="23号" sheetId="2" r:id="rId2"/>
    <sheet name="24号" sheetId="3" r:id="rId3"/>
    <sheet name="25号" sheetId="4" r:id="rId4"/>
    <sheet name="横向比较" sheetId="5" r:id="rId5"/>
  </sheets>
  <calcPr calcId="144525"/>
  <pivotCaches>
    <pivotCache cacheId="3" r:id="rId6"/>
    <pivotCache cacheId="6" r:id="rId7"/>
    <pivotCache cacheId="10" r:id="rId8"/>
  </pivotCaches>
</workbook>
</file>

<file path=xl/calcChain.xml><?xml version="1.0" encoding="utf-8"?>
<calcChain xmlns="http://schemas.openxmlformats.org/spreadsheetml/2006/main">
  <c r="G61" i="3" l="1"/>
  <c r="G62" i="3"/>
  <c r="G63" i="3"/>
  <c r="G64" i="3"/>
  <c r="G65" i="3"/>
  <c r="G60" i="3"/>
  <c r="G52" i="3"/>
  <c r="G53" i="3"/>
  <c r="G54" i="3"/>
  <c r="G55" i="3"/>
  <c r="G56" i="3"/>
  <c r="G57" i="3"/>
  <c r="G51" i="3"/>
  <c r="G43" i="3"/>
  <c r="G44" i="3"/>
  <c r="G45" i="3"/>
  <c r="G46" i="3"/>
  <c r="G47" i="3"/>
  <c r="G48" i="3"/>
  <c r="G42" i="3"/>
  <c r="G33" i="3"/>
  <c r="G34" i="3"/>
  <c r="G35" i="3"/>
  <c r="G36" i="3"/>
  <c r="G37" i="3"/>
  <c r="G38" i="3"/>
  <c r="G39" i="3"/>
  <c r="G32" i="3"/>
  <c r="G23" i="3"/>
  <c r="G24" i="3"/>
  <c r="G25" i="3"/>
  <c r="G26" i="3"/>
  <c r="G27" i="3"/>
  <c r="G28" i="3"/>
  <c r="G29" i="3"/>
  <c r="G22" i="3"/>
  <c r="G13" i="3"/>
  <c r="G14" i="3"/>
  <c r="G15" i="3"/>
  <c r="G16" i="3"/>
  <c r="G17" i="3"/>
  <c r="G18" i="3"/>
  <c r="G19" i="3"/>
  <c r="G12" i="3"/>
  <c r="G6" i="3"/>
  <c r="G7" i="3"/>
  <c r="G8" i="3"/>
  <c r="G9" i="3"/>
  <c r="G5" i="3"/>
  <c r="G4" i="3"/>
  <c r="H61" i="4"/>
  <c r="H62" i="4"/>
  <c r="H63" i="4"/>
  <c r="H64" i="4"/>
  <c r="H65" i="4"/>
  <c r="H60" i="4"/>
  <c r="H52" i="4"/>
  <c r="H53" i="4"/>
  <c r="H54" i="4"/>
  <c r="H55" i="4"/>
  <c r="H56" i="4"/>
  <c r="H57" i="4"/>
  <c r="H51" i="4"/>
  <c r="H43" i="4"/>
  <c r="H44" i="4"/>
  <c r="H45" i="4"/>
  <c r="H46" i="4"/>
  <c r="H47" i="4"/>
  <c r="H48" i="4"/>
  <c r="H42" i="4"/>
  <c r="H33" i="4"/>
  <c r="H34" i="4"/>
  <c r="H35" i="4"/>
  <c r="H36" i="4"/>
  <c r="H37" i="4"/>
  <c r="H38" i="4"/>
  <c r="H39" i="4"/>
  <c r="H32" i="4"/>
  <c r="H23" i="4"/>
  <c r="H24" i="4"/>
  <c r="H25" i="4"/>
  <c r="H26" i="4"/>
  <c r="H27" i="4"/>
  <c r="H28" i="4"/>
  <c r="H29" i="4"/>
  <c r="H22" i="4"/>
  <c r="H13" i="4"/>
  <c r="H14" i="4"/>
  <c r="H15" i="4"/>
  <c r="H16" i="4"/>
  <c r="H17" i="4"/>
  <c r="H18" i="4"/>
  <c r="H19" i="4"/>
  <c r="H12" i="4"/>
  <c r="H5" i="4"/>
  <c r="H6" i="4"/>
  <c r="H7" i="4"/>
  <c r="H8" i="4"/>
  <c r="H9" i="4"/>
  <c r="H4" i="4"/>
  <c r="G26" i="4"/>
  <c r="H61" i="2"/>
  <c r="H62" i="2"/>
  <c r="H63" i="2"/>
  <c r="H64" i="2"/>
  <c r="H65" i="2"/>
  <c r="H60" i="2"/>
  <c r="H52" i="2"/>
  <c r="H53" i="2"/>
  <c r="H54" i="2"/>
  <c r="H55" i="2"/>
  <c r="H56" i="2"/>
  <c r="H57" i="2"/>
  <c r="H51" i="2"/>
  <c r="H43" i="2"/>
  <c r="H44" i="2"/>
  <c r="H45" i="2"/>
  <c r="H46" i="2"/>
  <c r="H47" i="2"/>
  <c r="H48" i="2"/>
  <c r="H42" i="2"/>
  <c r="H33" i="2"/>
  <c r="H34" i="2"/>
  <c r="H35" i="2"/>
  <c r="H36" i="2"/>
  <c r="H37" i="2"/>
  <c r="H38" i="2"/>
  <c r="H39" i="2"/>
  <c r="H32" i="2"/>
  <c r="H23" i="2"/>
  <c r="H24" i="2"/>
  <c r="H25" i="2"/>
  <c r="H26" i="2"/>
  <c r="H27" i="2"/>
  <c r="H28" i="2"/>
  <c r="H29" i="2"/>
  <c r="H22" i="2"/>
  <c r="H13" i="2"/>
  <c r="H14" i="2"/>
  <c r="H15" i="2"/>
  <c r="H16" i="2"/>
  <c r="H17" i="2"/>
  <c r="H18" i="2"/>
  <c r="H19" i="2"/>
  <c r="H12" i="2"/>
  <c r="H5" i="2"/>
  <c r="H6" i="2"/>
  <c r="H7" i="2"/>
  <c r="H8" i="2"/>
  <c r="H9" i="2"/>
  <c r="H4" i="2"/>
  <c r="H61" i="3"/>
  <c r="H62" i="3"/>
  <c r="H63" i="3"/>
  <c r="H64" i="3"/>
  <c r="H65" i="3"/>
  <c r="H60" i="3"/>
  <c r="H52" i="3"/>
  <c r="H53" i="3"/>
  <c r="H54" i="3"/>
  <c r="H55" i="3"/>
  <c r="H56" i="3"/>
  <c r="H57" i="3"/>
  <c r="H51" i="3"/>
  <c r="H43" i="3"/>
  <c r="H44" i="3"/>
  <c r="H45" i="3"/>
  <c r="H46" i="3"/>
  <c r="H47" i="3"/>
  <c r="H48" i="3"/>
  <c r="H42" i="3"/>
  <c r="H33" i="3"/>
  <c r="H34" i="3"/>
  <c r="H35" i="3"/>
  <c r="H36" i="3"/>
  <c r="H37" i="3"/>
  <c r="H38" i="3"/>
  <c r="H39" i="3"/>
  <c r="H32" i="3"/>
  <c r="H23" i="3"/>
  <c r="H24" i="3"/>
  <c r="H25" i="3"/>
  <c r="H26" i="3"/>
  <c r="H27" i="3"/>
  <c r="H28" i="3"/>
  <c r="H29" i="3"/>
  <c r="H22" i="3"/>
  <c r="H13" i="3"/>
  <c r="H14" i="3"/>
  <c r="H15" i="3"/>
  <c r="H16" i="3"/>
  <c r="H17" i="3"/>
  <c r="H18" i="3"/>
  <c r="H19" i="3"/>
  <c r="H12" i="3"/>
  <c r="H5" i="3"/>
  <c r="H6" i="3"/>
  <c r="H7" i="3"/>
  <c r="H8" i="3"/>
  <c r="H9" i="3"/>
  <c r="H4" i="3"/>
  <c r="H61" i="1"/>
  <c r="H62" i="1"/>
  <c r="H63" i="1"/>
  <c r="H64" i="1"/>
  <c r="H65" i="1"/>
  <c r="H60" i="1"/>
  <c r="H52" i="1"/>
  <c r="H53" i="1"/>
  <c r="H54" i="1"/>
  <c r="H55" i="1"/>
  <c r="H56" i="1"/>
  <c r="H57" i="1"/>
  <c r="H51" i="1"/>
  <c r="H43" i="1"/>
  <c r="H44" i="1"/>
  <c r="H45" i="1"/>
  <c r="H46" i="1"/>
  <c r="H47" i="1"/>
  <c r="H48" i="1"/>
  <c r="H42" i="1"/>
  <c r="H33" i="1"/>
  <c r="H34" i="1"/>
  <c r="H35" i="1"/>
  <c r="H36" i="1"/>
  <c r="H37" i="1"/>
  <c r="H38" i="1"/>
  <c r="H39" i="1"/>
  <c r="H32" i="1"/>
  <c r="H23" i="1"/>
  <c r="H24" i="1"/>
  <c r="H25" i="1"/>
  <c r="H26" i="1"/>
  <c r="H27" i="1"/>
  <c r="H28" i="1"/>
  <c r="H29" i="1"/>
  <c r="H22" i="1"/>
  <c r="H13" i="1"/>
  <c r="H14" i="1"/>
  <c r="H15" i="1"/>
  <c r="H16" i="1"/>
  <c r="H17" i="1"/>
  <c r="H18" i="1"/>
  <c r="H19" i="1"/>
  <c r="H12" i="1"/>
  <c r="H5" i="1"/>
  <c r="H6" i="1"/>
  <c r="H7" i="1"/>
  <c r="H8" i="1"/>
  <c r="H9" i="1"/>
  <c r="H4" i="1"/>
  <c r="F43" i="1"/>
  <c r="G61" i="4"/>
  <c r="G62" i="4"/>
  <c r="G63" i="4"/>
  <c r="G64" i="4"/>
  <c r="G65" i="4"/>
  <c r="G60" i="4"/>
  <c r="G52" i="4"/>
  <c r="G53" i="4"/>
  <c r="G54" i="4"/>
  <c r="G55" i="4"/>
  <c r="G56" i="4"/>
  <c r="G57" i="4"/>
  <c r="G51" i="4"/>
  <c r="G43" i="4"/>
  <c r="G44" i="4"/>
  <c r="G45" i="4"/>
  <c r="G46" i="4"/>
  <c r="G47" i="4"/>
  <c r="G48" i="4"/>
  <c r="G42" i="4"/>
  <c r="G33" i="4"/>
  <c r="G34" i="4"/>
  <c r="G35" i="4"/>
  <c r="G36" i="4"/>
  <c r="G37" i="4"/>
  <c r="G38" i="4"/>
  <c r="G39" i="4"/>
  <c r="G32" i="4"/>
  <c r="G23" i="4"/>
  <c r="G24" i="4"/>
  <c r="G25" i="4"/>
  <c r="G27" i="4"/>
  <c r="G28" i="4"/>
  <c r="G29" i="4"/>
  <c r="G22" i="4"/>
  <c r="G13" i="4"/>
  <c r="G14" i="4"/>
  <c r="G15" i="4"/>
  <c r="G16" i="4"/>
  <c r="G17" i="4"/>
  <c r="G18" i="4"/>
  <c r="G19" i="4"/>
  <c r="G12" i="4"/>
  <c r="G5" i="4"/>
  <c r="G6" i="4"/>
  <c r="G7" i="4"/>
  <c r="G8" i="4"/>
  <c r="G9" i="4"/>
  <c r="G4" i="4"/>
  <c r="F61" i="4"/>
  <c r="F62" i="4"/>
  <c r="F63" i="4"/>
  <c r="F64" i="4"/>
  <c r="F65" i="4"/>
  <c r="F60" i="4"/>
  <c r="F52" i="4"/>
  <c r="F53" i="4"/>
  <c r="F54" i="4"/>
  <c r="F55" i="4"/>
  <c r="F56" i="4"/>
  <c r="F57" i="4"/>
  <c r="F51" i="4"/>
  <c r="F43" i="4"/>
  <c r="F44" i="4"/>
  <c r="F45" i="4"/>
  <c r="F46" i="4"/>
  <c r="F47" i="4"/>
  <c r="F48" i="4"/>
  <c r="F42" i="4"/>
  <c r="F33" i="4"/>
  <c r="F34" i="4"/>
  <c r="F35" i="4"/>
  <c r="F36" i="4"/>
  <c r="F37" i="4"/>
  <c r="F38" i="4"/>
  <c r="F39" i="4"/>
  <c r="F32" i="4"/>
  <c r="F23" i="4"/>
  <c r="F24" i="4"/>
  <c r="F25" i="4"/>
  <c r="F26" i="4"/>
  <c r="F27" i="4"/>
  <c r="F28" i="4"/>
  <c r="F29" i="4"/>
  <c r="F22" i="4"/>
  <c r="F13" i="4"/>
  <c r="F14" i="4"/>
  <c r="F15" i="4"/>
  <c r="F16" i="4"/>
  <c r="F17" i="4"/>
  <c r="F18" i="4"/>
  <c r="F19" i="4"/>
  <c r="F12" i="4"/>
  <c r="F5" i="4"/>
  <c r="F6" i="4"/>
  <c r="F7" i="4"/>
  <c r="F8" i="4"/>
  <c r="F9" i="4"/>
  <c r="F4" i="4"/>
  <c r="F61" i="3"/>
  <c r="F62" i="3"/>
  <c r="F63" i="3"/>
  <c r="F64" i="3"/>
  <c r="F65" i="3"/>
  <c r="F60" i="3"/>
  <c r="F52" i="3"/>
  <c r="F53" i="3"/>
  <c r="F54" i="3"/>
  <c r="F55" i="3"/>
  <c r="F56" i="3"/>
  <c r="F57" i="3"/>
  <c r="F51" i="3"/>
  <c r="F43" i="3"/>
  <c r="F44" i="3"/>
  <c r="F45" i="3"/>
  <c r="F46" i="3"/>
  <c r="F47" i="3"/>
  <c r="F48" i="3"/>
  <c r="F42" i="3"/>
  <c r="F33" i="3"/>
  <c r="F34" i="3"/>
  <c r="F35" i="3"/>
  <c r="F36" i="3"/>
  <c r="F37" i="3"/>
  <c r="F38" i="3"/>
  <c r="F39" i="3"/>
  <c r="F32" i="3"/>
  <c r="F23" i="3"/>
  <c r="F24" i="3"/>
  <c r="F25" i="3"/>
  <c r="F26" i="3"/>
  <c r="F27" i="3"/>
  <c r="F28" i="3"/>
  <c r="F29" i="3"/>
  <c r="F22" i="3"/>
  <c r="F13" i="3"/>
  <c r="F14" i="3"/>
  <c r="F15" i="3"/>
  <c r="F16" i="3"/>
  <c r="F17" i="3"/>
  <c r="F18" i="3"/>
  <c r="F19" i="3"/>
  <c r="F12" i="3"/>
  <c r="F5" i="3"/>
  <c r="F6" i="3"/>
  <c r="F7" i="3"/>
  <c r="F8" i="3"/>
  <c r="F9" i="3"/>
  <c r="F4" i="3"/>
  <c r="G61" i="2"/>
  <c r="G62" i="2"/>
  <c r="G63" i="2"/>
  <c r="G64" i="2"/>
  <c r="G65" i="2"/>
  <c r="G60" i="2"/>
  <c r="G52" i="2"/>
  <c r="G53" i="2"/>
  <c r="G54" i="2"/>
  <c r="G55" i="2"/>
  <c r="G56" i="2"/>
  <c r="G57" i="2"/>
  <c r="G51" i="2"/>
  <c r="G43" i="2"/>
  <c r="G44" i="2"/>
  <c r="G45" i="2"/>
  <c r="G46" i="2"/>
  <c r="G47" i="2"/>
  <c r="G48" i="2"/>
  <c r="G42" i="2"/>
  <c r="G33" i="2"/>
  <c r="G34" i="2"/>
  <c r="G35" i="2"/>
  <c r="G36" i="2"/>
  <c r="G37" i="2"/>
  <c r="G38" i="2"/>
  <c r="G39" i="2"/>
  <c r="G32" i="2"/>
  <c r="G29" i="2"/>
  <c r="G23" i="2"/>
  <c r="G24" i="2"/>
  <c r="G25" i="2"/>
  <c r="G26" i="2"/>
  <c r="G27" i="2"/>
  <c r="G28" i="2"/>
  <c r="G22" i="2"/>
  <c r="G13" i="2"/>
  <c r="G14" i="2"/>
  <c r="G15" i="2"/>
  <c r="G16" i="2"/>
  <c r="G17" i="2"/>
  <c r="G18" i="2"/>
  <c r="G19" i="2"/>
  <c r="G12" i="2"/>
  <c r="G5" i="2"/>
  <c r="G6" i="2"/>
  <c r="G7" i="2"/>
  <c r="G8" i="2"/>
  <c r="G9" i="2"/>
  <c r="G4" i="2"/>
  <c r="F61" i="2"/>
  <c r="F62" i="2"/>
  <c r="F63" i="2"/>
  <c r="F64" i="2"/>
  <c r="F65" i="2"/>
  <c r="F60" i="2"/>
  <c r="F52" i="2"/>
  <c r="F53" i="2"/>
  <c r="F54" i="2"/>
  <c r="F55" i="2"/>
  <c r="F56" i="2"/>
  <c r="F57" i="2"/>
  <c r="F51" i="2"/>
  <c r="F43" i="2"/>
  <c r="F44" i="2"/>
  <c r="F45" i="2"/>
  <c r="F46" i="2"/>
  <c r="F47" i="2"/>
  <c r="F48" i="2"/>
  <c r="F42" i="2"/>
  <c r="F33" i="2"/>
  <c r="F34" i="2"/>
  <c r="F35" i="2"/>
  <c r="F36" i="2"/>
  <c r="F37" i="2"/>
  <c r="F38" i="2"/>
  <c r="F39" i="2"/>
  <c r="F32" i="2"/>
  <c r="F23" i="2"/>
  <c r="F24" i="2"/>
  <c r="F25" i="2"/>
  <c r="F26" i="2"/>
  <c r="F27" i="2"/>
  <c r="F28" i="2"/>
  <c r="F29" i="2"/>
  <c r="F22" i="2"/>
  <c r="F13" i="2"/>
  <c r="F14" i="2"/>
  <c r="F15" i="2"/>
  <c r="F16" i="2"/>
  <c r="F17" i="2"/>
  <c r="F18" i="2"/>
  <c r="F19" i="2"/>
  <c r="F12" i="2"/>
  <c r="F5" i="2"/>
  <c r="F6" i="2"/>
  <c r="F7" i="2"/>
  <c r="F8" i="2"/>
  <c r="F9" i="2"/>
  <c r="F4" i="2"/>
  <c r="E38" i="1"/>
  <c r="E37" i="1"/>
  <c r="G61" i="1"/>
  <c r="G62" i="1"/>
  <c r="G63" i="1"/>
  <c r="G64" i="1"/>
  <c r="G65" i="1"/>
  <c r="G60" i="1"/>
  <c r="G52" i="1"/>
  <c r="G53" i="1"/>
  <c r="G54" i="1"/>
  <c r="G55" i="1"/>
  <c r="G56" i="1"/>
  <c r="G57" i="1"/>
  <c r="G51" i="1"/>
  <c r="G43" i="1"/>
  <c r="G44" i="1"/>
  <c r="G45" i="1"/>
  <c r="G46" i="1"/>
  <c r="G47" i="1"/>
  <c r="G48" i="1"/>
  <c r="G42" i="1"/>
  <c r="G33" i="1"/>
  <c r="G34" i="1"/>
  <c r="G35" i="1"/>
  <c r="G36" i="1"/>
  <c r="G37" i="1"/>
  <c r="G38" i="1"/>
  <c r="G39" i="1"/>
  <c r="G32" i="1"/>
  <c r="G23" i="1"/>
  <c r="G24" i="1"/>
  <c r="G25" i="1"/>
  <c r="G26" i="1"/>
  <c r="G27" i="1"/>
  <c r="G28" i="1"/>
  <c r="G29" i="1"/>
  <c r="G22" i="1"/>
  <c r="G13" i="1"/>
  <c r="G14" i="1"/>
  <c r="G15" i="1"/>
  <c r="G16" i="1"/>
  <c r="G17" i="1"/>
  <c r="G18" i="1"/>
  <c r="G19" i="1"/>
  <c r="G12" i="1"/>
  <c r="G5" i="1"/>
  <c r="G6" i="1"/>
  <c r="G7" i="1"/>
  <c r="G8" i="1"/>
  <c r="G9" i="1"/>
  <c r="G4" i="1"/>
  <c r="F61" i="1"/>
  <c r="F62" i="1"/>
  <c r="F63" i="1"/>
  <c r="F64" i="1"/>
  <c r="F65" i="1"/>
  <c r="F60" i="1"/>
  <c r="F52" i="1"/>
  <c r="F53" i="1"/>
  <c r="F54" i="1"/>
  <c r="F55" i="1"/>
  <c r="F56" i="1"/>
  <c r="F57" i="1"/>
  <c r="F51" i="1"/>
  <c r="F44" i="1"/>
  <c r="F45" i="1"/>
  <c r="F46" i="1"/>
  <c r="F47" i="1"/>
  <c r="F48" i="1"/>
  <c r="F42" i="1"/>
  <c r="F33" i="1"/>
  <c r="F34" i="1"/>
  <c r="F35" i="1"/>
  <c r="F36" i="1"/>
  <c r="F37" i="1"/>
  <c r="F38" i="1"/>
  <c r="F39" i="1"/>
  <c r="F32" i="1"/>
  <c r="F23" i="1"/>
  <c r="F24" i="1"/>
  <c r="F25" i="1"/>
  <c r="F26" i="1"/>
  <c r="F27" i="1"/>
  <c r="F28" i="1"/>
  <c r="F29" i="1"/>
  <c r="F22" i="1"/>
  <c r="F13" i="1"/>
  <c r="F14" i="1"/>
  <c r="F15" i="1"/>
  <c r="F16" i="1"/>
  <c r="F17" i="1"/>
  <c r="F18" i="1"/>
  <c r="F19" i="1"/>
  <c r="F12" i="1"/>
  <c r="F5" i="1"/>
  <c r="F6" i="1"/>
  <c r="F7" i="1"/>
  <c r="F8" i="1"/>
  <c r="F9" i="1"/>
  <c r="F4" i="1"/>
  <c r="E39" i="1" l="1"/>
</calcChain>
</file>

<file path=xl/sharedStrings.xml><?xml version="1.0" encoding="utf-8"?>
<sst xmlns="http://schemas.openxmlformats.org/spreadsheetml/2006/main" count="477" uniqueCount="115">
  <si>
    <t>新手任务ID</t>
    <phoneticPr fontId="2" type="noConversion"/>
  </si>
  <si>
    <t>新手任务描述</t>
    <phoneticPr fontId="2" type="noConversion"/>
  </si>
  <si>
    <t>完成人数</t>
    <phoneticPr fontId="2" type="noConversion"/>
  </si>
  <si>
    <t>分阶段任务完成率（与分阶段人数比例）</t>
    <phoneticPr fontId="2" type="noConversion"/>
  </si>
  <si>
    <t>第1阶段</t>
    <phoneticPr fontId="2" type="noConversion"/>
  </si>
  <si>
    <t>通关剧情副本第1章。</t>
    <phoneticPr fontId="2" type="noConversion"/>
  </si>
  <si>
    <t>通关剧情副本第2章。</t>
    <phoneticPr fontId="2" type="noConversion"/>
  </si>
  <si>
    <t>通关1次随机副本。</t>
    <phoneticPr fontId="2" type="noConversion"/>
  </si>
  <si>
    <t>将任意1个吹雪组英雄升级到10级。</t>
    <phoneticPr fontId="2" type="noConversion"/>
  </si>
  <si>
    <t>将任意1个吹雪组英雄提升至2星。</t>
    <phoneticPr fontId="2" type="noConversion"/>
  </si>
  <si>
    <t>在琦玉日常中，投掷1次色子。</t>
    <phoneticPr fontId="2" type="noConversion"/>
  </si>
  <si>
    <t>第2阶段</t>
    <phoneticPr fontId="2" type="noConversion"/>
  </si>
  <si>
    <t>执行1次派遣任务。</t>
    <phoneticPr fontId="2" type="noConversion"/>
  </si>
  <si>
    <t>通关剧情副本第3章。</t>
    <phoneticPr fontId="2" type="noConversion"/>
  </si>
  <si>
    <t>挑战1次进化之家的体格增幅实验室。</t>
    <phoneticPr fontId="2" type="noConversion"/>
  </si>
  <si>
    <t>挑战1次进化之家的速度增幅实验室。</t>
    <phoneticPr fontId="2" type="noConversion"/>
  </si>
  <si>
    <t>挑战1次进化之家的能量增幅实验室。</t>
    <phoneticPr fontId="2" type="noConversion"/>
  </si>
  <si>
    <t>挑战1次进化之家的火力增幅实验室。</t>
    <phoneticPr fontId="2" type="noConversion"/>
  </si>
  <si>
    <t>为杰诺斯激活第一个天赋：机械肩甲。</t>
  </si>
  <si>
    <t>为杰诺斯佩戴3星饰品，并激活套装效果。</t>
    <phoneticPr fontId="2" type="noConversion"/>
  </si>
  <si>
    <t>第3阶段</t>
    <phoneticPr fontId="2" type="noConversion"/>
  </si>
  <si>
    <t>添加1个好友。</t>
    <phoneticPr fontId="2" type="noConversion"/>
  </si>
  <si>
    <t>进行10次高级招募。</t>
    <phoneticPr fontId="2" type="noConversion"/>
  </si>
  <si>
    <t>将杰诺斯提升至3星。</t>
    <phoneticPr fontId="2" type="noConversion"/>
  </si>
  <si>
    <t>为杰诺斯解锁技能：激光枪扫射拳。</t>
  </si>
  <si>
    <t>完成剧情副本第3章所有关卡的挑战目标。</t>
    <phoneticPr fontId="2" type="noConversion"/>
  </si>
  <si>
    <t>从随机副本目标奖励中获得1个中级实力徽章。</t>
  </si>
  <si>
    <t>第3章随机副本的治安度达到80点。</t>
    <phoneticPr fontId="2" type="noConversion"/>
  </si>
  <si>
    <t>在副本商店中购买任意1件商品。</t>
    <phoneticPr fontId="2" type="noConversion"/>
  </si>
  <si>
    <t>第4阶段</t>
    <phoneticPr fontId="2" type="noConversion"/>
  </si>
  <si>
    <t>通关剧情副本第4章。</t>
    <phoneticPr fontId="2" type="noConversion"/>
  </si>
  <si>
    <t>将任意2个饰品强化到+3。</t>
    <phoneticPr fontId="2" type="noConversion"/>
  </si>
  <si>
    <t>击败第3章关底BOSS——蚊女。</t>
    <phoneticPr fontId="2" type="noConversion"/>
  </si>
  <si>
    <t>在强者之路中战胜任意1个敌人。</t>
    <phoneticPr fontId="2" type="noConversion"/>
  </si>
  <si>
    <t>在竞技大会上发起1次挑战。</t>
    <phoneticPr fontId="2" type="noConversion"/>
  </si>
  <si>
    <t>将5个角色提升至3星。</t>
    <phoneticPr fontId="2" type="noConversion"/>
  </si>
  <si>
    <t>将杰诺斯的技能提升1级。</t>
  </si>
  <si>
    <t>合成1次饰品。</t>
  </si>
  <si>
    <t>创建或加入公会。</t>
  </si>
  <si>
    <t>第5阶段</t>
    <phoneticPr fontId="2" type="noConversion"/>
  </si>
  <si>
    <t>将5个角色提升至30级。</t>
    <phoneticPr fontId="2" type="noConversion"/>
  </si>
  <si>
    <t>将1个角色提升至4星。</t>
    <phoneticPr fontId="2" type="noConversion"/>
  </si>
  <si>
    <t>从进化之家中获得6件饰品。</t>
    <phoneticPr fontId="2" type="noConversion"/>
  </si>
  <si>
    <t>拥有12件强化等级+3的饰品.</t>
    <phoneticPr fontId="2" type="noConversion"/>
  </si>
  <si>
    <t>第4章随机副本的治安度达到100点。</t>
    <phoneticPr fontId="2" type="noConversion"/>
  </si>
  <si>
    <t>在公会交换中赠送1个角色碎片。</t>
    <phoneticPr fontId="2" type="noConversion"/>
  </si>
  <si>
    <t>第6阶段</t>
    <phoneticPr fontId="2" type="noConversion"/>
  </si>
  <si>
    <t>竞技大会中段位升至20级。</t>
  </si>
  <si>
    <t>通关1次强者之路。</t>
    <phoneticPr fontId="2" type="noConversion"/>
  </si>
  <si>
    <t>通关剧情副本第5章。</t>
    <phoneticPr fontId="2" type="noConversion"/>
  </si>
  <si>
    <t>第5章随机副本的治安度达到110点。</t>
    <phoneticPr fontId="2" type="noConversion"/>
  </si>
  <si>
    <t>合成1次河畔藏宝图。</t>
    <phoneticPr fontId="2" type="noConversion"/>
  </si>
  <si>
    <t>击败第4章关底BOSS——兽王。</t>
    <phoneticPr fontId="2" type="noConversion"/>
  </si>
  <si>
    <t>拥有12件强化等级+6的饰品.</t>
    <phoneticPr fontId="2" type="noConversion"/>
  </si>
  <si>
    <t>第7阶段</t>
    <phoneticPr fontId="2" type="noConversion"/>
  </si>
  <si>
    <t>通关剧情副本第6章。</t>
    <phoneticPr fontId="2" type="noConversion"/>
  </si>
  <si>
    <t>第6章随机副本的治安度达到110点。</t>
    <phoneticPr fontId="2" type="noConversion"/>
  </si>
  <si>
    <t>将5个角色提升至4星。</t>
    <phoneticPr fontId="2" type="noConversion"/>
  </si>
  <si>
    <t>合成1次小镇藏宝图。</t>
    <phoneticPr fontId="2" type="noConversion"/>
  </si>
  <si>
    <t>击败第5章关底BOSS——阿修罗独角仙。</t>
    <phoneticPr fontId="2" type="noConversion"/>
  </si>
  <si>
    <t>拥有24件强化等级+6的饰品.</t>
    <phoneticPr fontId="2" type="noConversion"/>
  </si>
  <si>
    <t>任务阶段流失总人数</t>
    <phoneticPr fontId="2" type="noConversion"/>
  </si>
  <si>
    <t>任务完成率（与任务阶段流失总人数比例）</t>
    <phoneticPr fontId="2" type="noConversion"/>
  </si>
  <si>
    <t>任务完成与总人数的比例（包括未流失以及流失玩家）</t>
    <phoneticPr fontId="2" type="noConversion"/>
  </si>
  <si>
    <t>22号创号，24号之后未登陆玩家</t>
    <phoneticPr fontId="2" type="noConversion"/>
  </si>
  <si>
    <t>备注：完成人数，总人数均为22号创建角色，且24号之后未登陆玩家，完成指的是领取了相应任务奖励，分阶段任务完成率是在当前任务阶段完成人数占当前阶段人数的比例，总人数为99345人</t>
    <phoneticPr fontId="2" type="noConversion"/>
  </si>
  <si>
    <t>备注：阶段1到阶段2，总流失人数18434，其中未完成阶段1人数16892人，占比91.64%</t>
    <phoneticPr fontId="2" type="noConversion"/>
  </si>
  <si>
    <t>备注：阶段2到阶段3，总流失人数1931，其中未完成阶段2人数1644人，占比85.14%</t>
    <phoneticPr fontId="2" type="noConversion"/>
  </si>
  <si>
    <t>备注：阶段3到阶段4，总流失人数1178，其中未完成阶段3人数922人，占比78.27%</t>
    <phoneticPr fontId="2" type="noConversion"/>
  </si>
  <si>
    <t>备注：阶段4到阶段5，总流失人数404，其中未完成阶段4人数354人，占比87.62%</t>
    <phoneticPr fontId="2" type="noConversion"/>
  </si>
  <si>
    <t>备注：阶段5到阶段6，总流失人数75，其中未完成阶段5人数60人，占比80%</t>
    <phoneticPr fontId="2" type="noConversion"/>
  </si>
  <si>
    <t>备注：阶段6到阶段7，总流失人数51，其中未完成阶段6人数50人，占比98.04%</t>
    <phoneticPr fontId="2" type="noConversion"/>
  </si>
  <si>
    <t>23号创号，25号之后未登陆玩家</t>
    <phoneticPr fontId="2" type="noConversion"/>
  </si>
  <si>
    <t>备注：阶段1到阶段2，总流失人数13474，其中未完成阶段1人数12244人，占比90.87%</t>
    <phoneticPr fontId="2" type="noConversion"/>
  </si>
  <si>
    <t>备注：阶段2到阶段3，总流失人数2080，其中未完成阶段2人数1765人，占比84.86%</t>
    <phoneticPr fontId="2" type="noConversion"/>
  </si>
  <si>
    <t>备注：阶段3到阶段4，总流失人数1589，其中未完成阶段3人数1270人，占比79.92%</t>
    <phoneticPr fontId="2" type="noConversion"/>
  </si>
  <si>
    <t>备注：阶段4到阶段5，总流失人数583，其中未完成阶段4人数485人，占比83.19%</t>
    <phoneticPr fontId="2" type="noConversion"/>
  </si>
  <si>
    <t>备注：阶段5到阶段6，总流失人数185，其中未完成阶段5人数130人，占比70.27%</t>
    <phoneticPr fontId="2" type="noConversion"/>
  </si>
  <si>
    <t>备注：阶段6到阶段7，总流失人数138，其中未完成阶段6人数129人，占比93.48%</t>
    <phoneticPr fontId="2" type="noConversion"/>
  </si>
  <si>
    <t>24号创号，26号之后未登陆玩家</t>
    <phoneticPr fontId="2" type="noConversion"/>
  </si>
  <si>
    <t>备注：阶段1到阶段2，总流失人数12500，其中未完成阶段1人数11367人，占比90.93%</t>
    <phoneticPr fontId="2" type="noConversion"/>
  </si>
  <si>
    <t>备注：阶段2到阶段3，总流失人数2234，其中未完成阶段2人数1860人，占比83.26%</t>
    <phoneticPr fontId="2" type="noConversion"/>
  </si>
  <si>
    <t>备注：阶段3到阶段4，总流失人数2003，其中未完成阶段3人数1594人，占比79.58%</t>
    <phoneticPr fontId="2" type="noConversion"/>
  </si>
  <si>
    <t>备注：阶段4到阶段5，总流失人数715，其中未完成阶段4人数571人，占比79.86%</t>
    <phoneticPr fontId="2" type="noConversion"/>
  </si>
  <si>
    <t>备注：阶段5到阶段6，总流失人数243，其中未完成阶段5人数181人，占比74.49%</t>
    <phoneticPr fontId="2" type="noConversion"/>
  </si>
  <si>
    <t>备注：阶段6到阶段7，总流失人数269，其中未完成阶段6人数255人，占比94.8%</t>
    <phoneticPr fontId="2" type="noConversion"/>
  </si>
  <si>
    <t>25号创号，27号之后未登陆玩家</t>
    <phoneticPr fontId="2" type="noConversion"/>
  </si>
  <si>
    <t>备注：阶段1到阶段2，总流失人数12250，其中未完成阶段1人数11178人，占比91.25%</t>
    <phoneticPr fontId="2" type="noConversion"/>
  </si>
  <si>
    <t>备注：阶段2到阶段3，总流失人数2487，其中未完成阶段2人数2051人，占比82.47%</t>
    <phoneticPr fontId="2" type="noConversion"/>
  </si>
  <si>
    <t>备注：阶段3到阶段4，总流失人数2507，其中未完成阶段3人数1951人，占比77.82%</t>
    <phoneticPr fontId="2" type="noConversion"/>
  </si>
  <si>
    <t>备注：阶段4到阶段5，总流失人数902，其中未完成阶段4人数693人，占比76.83%</t>
    <phoneticPr fontId="2" type="noConversion"/>
  </si>
  <si>
    <t>备注：阶段5到阶段6，总流失人数295，其中未完成阶段5人数226人，占比76.61%</t>
    <phoneticPr fontId="2" type="noConversion"/>
  </si>
  <si>
    <t>备注：阶段6到阶段7，总流失人数460，其中未完成阶段6人数450人，占比97.83%</t>
    <phoneticPr fontId="2" type="noConversion"/>
  </si>
  <si>
    <t>备注：完成人数，总人数均为24号创建角色，且26号之后未登陆玩家，完成指的是领取了相应任务奖励，分阶段任务完成率是在当前任务阶段完成人数占当前阶段人数的比例，总人数为77582人</t>
    <phoneticPr fontId="2" type="noConversion"/>
  </si>
  <si>
    <t>备注：完成人数，总人数均为23号创建角色，且25号之后未登陆玩家，完成指的是领取了相应任务奖励，分阶段任务完成率是在当前任务阶段完成人数占当前阶段人数的比例，总人数为81349人</t>
    <phoneticPr fontId="2" type="noConversion"/>
  </si>
  <si>
    <t>备注：完成人数，总人数均为25号创建角色，且27号之后未登陆玩家，完成指的是领取了相应任务奖励，分阶段任务完成率是在当前任务阶段完成人数占当前阶段人数的比例，总人数为77260人</t>
    <phoneticPr fontId="2" type="noConversion"/>
  </si>
  <si>
    <t>求和项:分阶段任务完成率（与分阶段人数比例）</t>
  </si>
  <si>
    <t>求和项:分阶段任务完成率（与分阶段人数比例）2</t>
  </si>
  <si>
    <t>求和项:分阶段任务完成率（与分阶段人数比例）3</t>
  </si>
  <si>
    <t>求和项:分阶段任务完成率（与分阶段人数比例）4</t>
  </si>
  <si>
    <t>行标签</t>
  </si>
  <si>
    <t>总计</t>
  </si>
  <si>
    <t>分阶段任务完成率（与分阶段人数比例）</t>
    <phoneticPr fontId="2" type="noConversion"/>
  </si>
  <si>
    <t>25号</t>
    <phoneticPr fontId="2" type="noConversion"/>
  </si>
  <si>
    <t>任务完成率（与任务阶段流失总人数比例）</t>
    <phoneticPr fontId="2" type="noConversion"/>
  </si>
  <si>
    <t>24号</t>
    <phoneticPr fontId="2" type="noConversion"/>
  </si>
  <si>
    <t>23号</t>
    <phoneticPr fontId="2" type="noConversion"/>
  </si>
  <si>
    <t>22号</t>
    <phoneticPr fontId="2" type="noConversion"/>
  </si>
  <si>
    <t>22号</t>
    <phoneticPr fontId="2" type="noConversion"/>
  </si>
  <si>
    <t>求和项:22号</t>
  </si>
  <si>
    <t>求和项:23号</t>
  </si>
  <si>
    <t>求和项:24号</t>
  </si>
  <si>
    <t>求和项:25号</t>
  </si>
  <si>
    <t>任务完成与总人数的比例（包括未流失以及流失玩家）</t>
    <phoneticPr fontId="2" type="noConversion"/>
  </si>
  <si>
    <t>任务完成与总人数的比例（包括未流失以及流失玩家）</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</si>
</sst>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charset val="134"/>
      <scheme val="minor"/>
    </font>
    <font>
      <sz val="11"/>
      <color theme="1"/>
      <name val="宋体"/>
      <family val="2"/>
      <charset val="134"/>
      <scheme val="minor"/>
    </font>
    <font>
      <sz val="9"/>
      <name val="宋体"/>
      <family val="2"/>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18">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 fillId="0" borderId="0" xfId="1" applyAlignment="1">
      <alignment horizontal="center" vertical="center"/>
    </xf>
    <xf numFmtId="0" fontId="0" fillId="0" borderId="0" xfId="1" applyFont="1" applyAlignment="1">
      <alignment horizontal="center" vertical="center"/>
    </xf>
    <xf numFmtId="10" fontId="0" fillId="0" borderId="0" xfId="1" applyNumberFormat="1" applyFont="1" applyAlignment="1">
      <alignment horizontal="center" vertical="center"/>
    </xf>
    <xf numFmtId="0" fontId="3" fillId="0" borderId="0" xfId="0" applyFont="1" applyFill="1" applyAlignment="1">
      <alignment horizontal="center" vertical="center"/>
    </xf>
    <xf numFmtId="10" fontId="0" fillId="0" borderId="0" xfId="0" applyNumberFormat="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0" fillId="0" borderId="0" xfId="0" applyFill="1" applyAlignment="1">
      <alignment horizontal="center" vertical="center"/>
    </xf>
    <xf numFmtId="0" fontId="0" fillId="0" borderId="0" xfId="0" applyFill="1" applyAlignment="1">
      <alignment horizontal="center" vertical="center"/>
    </xf>
    <xf numFmtId="10" fontId="0" fillId="0" borderId="0" xfId="1" applyNumberFormat="1" applyFont="1" applyFill="1" applyAlignment="1">
      <alignment horizontal="center" vertical="center"/>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10" fontId="0" fillId="0" borderId="0" xfId="0" applyNumberFormat="1" applyAlignment="1">
      <alignment horizontal="center"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[22-25号新手引导.xlsx]横向比较!数据透视表1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manualLayout>
          <c:layoutTarget val="inner"/>
          <c:xMode val="edge"/>
          <c:yMode val="edge"/>
          <c:x val="3.6445360996542102E-2"/>
          <c:y val="6.4827556185413679E-2"/>
          <c:w val="0.70193609132191814"/>
          <c:h val="0.85778102949463042"/>
        </c:manualLayout>
      </c:layout>
      <c:barChart>
        <c:barDir val="col"/>
        <c:grouping val="clustered"/>
        <c:varyColors val="0"/>
        <c:ser>
          <c:idx val="0"/>
          <c:order val="0"/>
          <c:tx>
            <c:strRef>
              <c:f>横向比较!$H$2</c:f>
              <c:strCache>
                <c:ptCount val="1"/>
                <c:pt idx="0">
                  <c:v>求和项:分阶段任务完成率（与分阶段人数比例）</c:v>
                </c:pt>
              </c:strCache>
            </c:strRef>
          </c:tx>
          <c:invertIfNegative val="0"/>
          <c:cat>
            <c:strRef>
              <c:f>横向比较!$G$3:$G$53</c:f>
              <c:strCache>
                <c:ptCount val="50"/>
                <c:pt idx="0">
                  <c:v>111</c:v>
                </c:pt>
                <c:pt idx="1">
                  <c:v>112</c:v>
                </c:pt>
                <c:pt idx="2">
                  <c:v>113</c:v>
                </c:pt>
                <c:pt idx="3">
                  <c:v>114</c:v>
                </c:pt>
                <c:pt idx="4">
                  <c:v>115</c:v>
                </c:pt>
                <c:pt idx="5">
                  <c:v>117</c:v>
                </c:pt>
                <c:pt idx="6">
                  <c:v>118</c:v>
                </c:pt>
                <c:pt idx="7">
                  <c:v>119</c:v>
                </c:pt>
                <c:pt idx="8">
                  <c:v>120</c:v>
                </c:pt>
                <c:pt idx="9">
                  <c:v>121</c:v>
                </c:pt>
                <c:pt idx="10">
                  <c:v>122</c:v>
                </c:pt>
                <c:pt idx="11">
                  <c:v>123</c:v>
                </c:pt>
                <c:pt idx="12">
                  <c:v>124</c:v>
                </c:pt>
                <c:pt idx="13">
                  <c:v>125</c:v>
                </c:pt>
                <c:pt idx="14">
                  <c:v>126</c:v>
                </c:pt>
                <c:pt idx="15">
                  <c:v>127</c:v>
                </c:pt>
                <c:pt idx="16">
                  <c:v>128</c:v>
                </c:pt>
                <c:pt idx="17">
                  <c:v>129</c:v>
                </c:pt>
                <c:pt idx="18">
                  <c:v>130</c:v>
                </c:pt>
                <c:pt idx="19">
                  <c:v>131</c:v>
                </c:pt>
                <c:pt idx="20">
                  <c:v>132</c:v>
                </c:pt>
                <c:pt idx="21">
                  <c:v>133</c:v>
                </c:pt>
                <c:pt idx="22">
                  <c:v>134</c:v>
                </c:pt>
                <c:pt idx="23">
                  <c:v>135</c:v>
                </c:pt>
                <c:pt idx="24">
                  <c:v>137</c:v>
                </c:pt>
                <c:pt idx="25">
                  <c:v>138</c:v>
                </c:pt>
                <c:pt idx="26">
                  <c:v>139</c:v>
                </c:pt>
                <c:pt idx="27">
                  <c:v>140</c:v>
                </c:pt>
                <c:pt idx="28">
                  <c:v>141</c:v>
                </c:pt>
                <c:pt idx="29">
                  <c:v>142</c:v>
                </c:pt>
                <c:pt idx="30">
                  <c:v>143</c:v>
                </c:pt>
                <c:pt idx="31">
                  <c:v>144</c:v>
                </c:pt>
                <c:pt idx="32">
                  <c:v>145</c:v>
                </c:pt>
                <c:pt idx="33">
                  <c:v>146</c:v>
                </c:pt>
                <c:pt idx="34">
                  <c:v>147</c:v>
                </c:pt>
                <c:pt idx="35">
                  <c:v>148</c:v>
                </c:pt>
                <c:pt idx="36">
                  <c:v>149</c:v>
                </c:pt>
                <c:pt idx="37">
                  <c:v>150</c:v>
                </c:pt>
                <c:pt idx="38">
                  <c:v>151</c:v>
                </c:pt>
                <c:pt idx="39">
                  <c:v>152</c:v>
                </c:pt>
                <c:pt idx="40">
                  <c:v>153</c:v>
                </c:pt>
                <c:pt idx="41">
                  <c:v>154</c:v>
                </c:pt>
                <c:pt idx="42">
                  <c:v>155</c:v>
                </c:pt>
                <c:pt idx="43">
                  <c:v>156</c:v>
                </c:pt>
                <c:pt idx="44">
                  <c:v>157</c:v>
                </c:pt>
                <c:pt idx="45">
                  <c:v>158</c:v>
                </c:pt>
                <c:pt idx="46">
                  <c:v>159</c:v>
                </c:pt>
                <c:pt idx="47">
                  <c:v>160</c:v>
                </c:pt>
                <c:pt idx="48">
                  <c:v>161</c:v>
                </c:pt>
                <c:pt idx="49">
                  <c:v>162</c:v>
                </c:pt>
              </c:strCache>
            </c:strRef>
          </c:cat>
          <c:val>
            <c:numRef>
              <c:f>横向比较!$H$3:$H$53</c:f>
              <c:numCache>
                <c:formatCode>General</c:formatCode>
                <c:ptCount val="50"/>
                <c:pt idx="0">
                  <c:v>1</c:v>
                </c:pt>
                <c:pt idx="1">
                  <c:v>0.3489151605743534</c:v>
                </c:pt>
                <c:pt idx="2">
                  <c:v>0.28563663541242018</c:v>
                </c:pt>
                <c:pt idx="3">
                  <c:v>0.27988404221588076</c:v>
                </c:pt>
                <c:pt idx="4">
                  <c:v>0.23485980885084023</c:v>
                </c:pt>
                <c:pt idx="5">
                  <c:v>0.83365358221246222</c:v>
                </c:pt>
                <c:pt idx="6">
                  <c:v>0.73099094153170463</c:v>
                </c:pt>
                <c:pt idx="7">
                  <c:v>0.63573977491078781</c:v>
                </c:pt>
                <c:pt idx="8">
                  <c:v>0.56629151797968702</c:v>
                </c:pt>
                <c:pt idx="9">
                  <c:v>0.54872357946747186</c:v>
                </c:pt>
                <c:pt idx="10">
                  <c:v>0.59676091133681031</c:v>
                </c:pt>
                <c:pt idx="11">
                  <c:v>1</c:v>
                </c:pt>
                <c:pt idx="12">
                  <c:v>0.4614485981308411</c:v>
                </c:pt>
                <c:pt idx="13">
                  <c:v>0.47216560221044523</c:v>
                </c:pt>
                <c:pt idx="14">
                  <c:v>0.91078781224265715</c:v>
                </c:pt>
                <c:pt idx="15">
                  <c:v>0.85455607476635509</c:v>
                </c:pt>
                <c:pt idx="16">
                  <c:v>0.33707865168539325</c:v>
                </c:pt>
                <c:pt idx="17">
                  <c:v>1</c:v>
                </c:pt>
                <c:pt idx="18">
                  <c:v>0.9719626168224299</c:v>
                </c:pt>
                <c:pt idx="19">
                  <c:v>0.9213483146067416</c:v>
                </c:pt>
                <c:pt idx="20">
                  <c:v>0.48314606741573035</c:v>
                </c:pt>
                <c:pt idx="21">
                  <c:v>0.92509363295880154</c:v>
                </c:pt>
                <c:pt idx="22">
                  <c:v>0.74883177570093462</c:v>
                </c:pt>
                <c:pt idx="23">
                  <c:v>0.66471962616822433</c:v>
                </c:pt>
                <c:pt idx="24">
                  <c:v>0.64953271028037385</c:v>
                </c:pt>
                <c:pt idx="25">
                  <c:v>0.86331775700934577</c:v>
                </c:pt>
                <c:pt idx="26">
                  <c:v>0.6966292134831461</c:v>
                </c:pt>
                <c:pt idx="27">
                  <c:v>1</c:v>
                </c:pt>
                <c:pt idx="28">
                  <c:v>0.4606741573033708</c:v>
                </c:pt>
                <c:pt idx="29">
                  <c:v>1</c:v>
                </c:pt>
                <c:pt idx="30">
                  <c:v>0.6460674157303371</c:v>
                </c:pt>
                <c:pt idx="31">
                  <c:v>0.53846153846153844</c:v>
                </c:pt>
                <c:pt idx="32">
                  <c:v>0.69230769230769229</c:v>
                </c:pt>
                <c:pt idx="33">
                  <c:v>0.9538461538461539</c:v>
                </c:pt>
                <c:pt idx="34">
                  <c:v>0.94615384615384612</c:v>
                </c:pt>
                <c:pt idx="35">
                  <c:v>0.5461538461538461</c:v>
                </c:pt>
                <c:pt idx="36">
                  <c:v>0.27272727272727271</c:v>
                </c:pt>
                <c:pt idx="37">
                  <c:v>1</c:v>
                </c:pt>
                <c:pt idx="38">
                  <c:v>0.84615384615384615</c:v>
                </c:pt>
                <c:pt idx="39">
                  <c:v>0.16363636363636364</c:v>
                </c:pt>
                <c:pt idx="40">
                  <c:v>9.0909090909090912E-2</c:v>
                </c:pt>
                <c:pt idx="41">
                  <c:v>0.47272727272727272</c:v>
                </c:pt>
                <c:pt idx="42">
                  <c:v>0.54545454545454541</c:v>
                </c:pt>
                <c:pt idx="43">
                  <c:v>0.87272727272727268</c:v>
                </c:pt>
                <c:pt idx="44">
                  <c:v>0</c:v>
                </c:pt>
                <c:pt idx="45">
                  <c:v>0</c:v>
                </c:pt>
                <c:pt idx="46">
                  <c:v>0.75</c:v>
                </c:pt>
                <c:pt idx="47">
                  <c:v>0</c:v>
                </c:pt>
                <c:pt idx="48">
                  <c:v>0.75</c:v>
                </c:pt>
                <c:pt idx="49">
                  <c:v>1</c:v>
                </c:pt>
              </c:numCache>
            </c:numRef>
          </c:val>
        </c:ser>
        <c:ser>
          <c:idx val="1"/>
          <c:order val="1"/>
          <c:tx>
            <c:strRef>
              <c:f>横向比较!$I$2</c:f>
              <c:strCache>
                <c:ptCount val="1"/>
                <c:pt idx="0">
                  <c:v>求和项:分阶段任务完成率（与分阶段人数比例）2</c:v>
                </c:pt>
              </c:strCache>
            </c:strRef>
          </c:tx>
          <c:invertIfNegative val="0"/>
          <c:cat>
            <c:strRef>
              <c:f>横向比较!$G$3:$G$53</c:f>
              <c:strCache>
                <c:ptCount val="50"/>
                <c:pt idx="0">
                  <c:v>111</c:v>
                </c:pt>
                <c:pt idx="1">
                  <c:v>112</c:v>
                </c:pt>
                <c:pt idx="2">
                  <c:v>113</c:v>
                </c:pt>
                <c:pt idx="3">
                  <c:v>114</c:v>
                </c:pt>
                <c:pt idx="4">
                  <c:v>115</c:v>
                </c:pt>
                <c:pt idx="5">
                  <c:v>117</c:v>
                </c:pt>
                <c:pt idx="6">
                  <c:v>118</c:v>
                </c:pt>
                <c:pt idx="7">
                  <c:v>119</c:v>
                </c:pt>
                <c:pt idx="8">
                  <c:v>120</c:v>
                </c:pt>
                <c:pt idx="9">
                  <c:v>121</c:v>
                </c:pt>
                <c:pt idx="10">
                  <c:v>122</c:v>
                </c:pt>
                <c:pt idx="11">
                  <c:v>123</c:v>
                </c:pt>
                <c:pt idx="12">
                  <c:v>124</c:v>
                </c:pt>
                <c:pt idx="13">
                  <c:v>125</c:v>
                </c:pt>
                <c:pt idx="14">
                  <c:v>126</c:v>
                </c:pt>
                <c:pt idx="15">
                  <c:v>127</c:v>
                </c:pt>
                <c:pt idx="16">
                  <c:v>128</c:v>
                </c:pt>
                <c:pt idx="17">
                  <c:v>129</c:v>
                </c:pt>
                <c:pt idx="18">
                  <c:v>130</c:v>
                </c:pt>
                <c:pt idx="19">
                  <c:v>131</c:v>
                </c:pt>
                <c:pt idx="20">
                  <c:v>132</c:v>
                </c:pt>
                <c:pt idx="21">
                  <c:v>133</c:v>
                </c:pt>
                <c:pt idx="22">
                  <c:v>134</c:v>
                </c:pt>
                <c:pt idx="23">
                  <c:v>135</c:v>
                </c:pt>
                <c:pt idx="24">
                  <c:v>137</c:v>
                </c:pt>
                <c:pt idx="25">
                  <c:v>138</c:v>
                </c:pt>
                <c:pt idx="26">
                  <c:v>139</c:v>
                </c:pt>
                <c:pt idx="27">
                  <c:v>140</c:v>
                </c:pt>
                <c:pt idx="28">
                  <c:v>141</c:v>
                </c:pt>
                <c:pt idx="29">
                  <c:v>142</c:v>
                </c:pt>
                <c:pt idx="30">
                  <c:v>143</c:v>
                </c:pt>
                <c:pt idx="31">
                  <c:v>144</c:v>
                </c:pt>
                <c:pt idx="32">
                  <c:v>145</c:v>
                </c:pt>
                <c:pt idx="33">
                  <c:v>146</c:v>
                </c:pt>
                <c:pt idx="34">
                  <c:v>147</c:v>
                </c:pt>
                <c:pt idx="35">
                  <c:v>148</c:v>
                </c:pt>
                <c:pt idx="36">
                  <c:v>149</c:v>
                </c:pt>
                <c:pt idx="37">
                  <c:v>150</c:v>
                </c:pt>
                <c:pt idx="38">
                  <c:v>151</c:v>
                </c:pt>
                <c:pt idx="39">
                  <c:v>152</c:v>
                </c:pt>
                <c:pt idx="40">
                  <c:v>153</c:v>
                </c:pt>
                <c:pt idx="41">
                  <c:v>154</c:v>
                </c:pt>
                <c:pt idx="42">
                  <c:v>155</c:v>
                </c:pt>
                <c:pt idx="43">
                  <c:v>156</c:v>
                </c:pt>
                <c:pt idx="44">
                  <c:v>157</c:v>
                </c:pt>
                <c:pt idx="45">
                  <c:v>158</c:v>
                </c:pt>
                <c:pt idx="46">
                  <c:v>159</c:v>
                </c:pt>
                <c:pt idx="47">
                  <c:v>160</c:v>
                </c:pt>
                <c:pt idx="48">
                  <c:v>161</c:v>
                </c:pt>
                <c:pt idx="49">
                  <c:v>162</c:v>
                </c:pt>
              </c:strCache>
            </c:strRef>
          </c:cat>
          <c:val>
            <c:numRef>
              <c:f>横向比较!$I$3:$I$53</c:f>
              <c:numCache>
                <c:formatCode>General</c:formatCode>
                <c:ptCount val="50"/>
                <c:pt idx="0">
                  <c:v>1</c:v>
                </c:pt>
                <c:pt idx="1">
                  <c:v>0.45818564466105449</c:v>
                </c:pt>
                <c:pt idx="2">
                  <c:v>0.39139344262295084</c:v>
                </c:pt>
                <c:pt idx="3">
                  <c:v>0.37992910943730618</c:v>
                </c:pt>
                <c:pt idx="4">
                  <c:v>0.32188746123172352</c:v>
                </c:pt>
                <c:pt idx="5">
                  <c:v>0.88105630728939333</c:v>
                </c:pt>
                <c:pt idx="6">
                  <c:v>0.80357922304670448</c:v>
                </c:pt>
                <c:pt idx="7">
                  <c:v>0.71475338280226974</c:v>
                </c:pt>
                <c:pt idx="8">
                  <c:v>0.64687909209951988</c:v>
                </c:pt>
                <c:pt idx="9">
                  <c:v>0.61479703186381496</c:v>
                </c:pt>
                <c:pt idx="10">
                  <c:v>0.67459624618070713</c:v>
                </c:pt>
                <c:pt idx="11">
                  <c:v>1</c:v>
                </c:pt>
                <c:pt idx="12">
                  <c:v>0.4924060751398881</c:v>
                </c:pt>
                <c:pt idx="13">
                  <c:v>0.56518608772707135</c:v>
                </c:pt>
                <c:pt idx="14">
                  <c:v>0.93867306852902666</c:v>
                </c:pt>
                <c:pt idx="15">
                  <c:v>0.91406874500399682</c:v>
                </c:pt>
                <c:pt idx="16">
                  <c:v>0.46878422782037238</c:v>
                </c:pt>
                <c:pt idx="17">
                  <c:v>1</c:v>
                </c:pt>
                <c:pt idx="18">
                  <c:v>0.98081534772182255</c:v>
                </c:pt>
                <c:pt idx="19">
                  <c:v>0.9529025191675794</c:v>
                </c:pt>
                <c:pt idx="20">
                  <c:v>0.60679079956188386</c:v>
                </c:pt>
                <c:pt idx="21">
                  <c:v>0.97261774370208109</c:v>
                </c:pt>
                <c:pt idx="22">
                  <c:v>0.76618705035971224</c:v>
                </c:pt>
                <c:pt idx="23">
                  <c:v>0.71862509992006396</c:v>
                </c:pt>
                <c:pt idx="24">
                  <c:v>0.73221422861710628</c:v>
                </c:pt>
                <c:pt idx="25">
                  <c:v>0.90847322142286169</c:v>
                </c:pt>
                <c:pt idx="26">
                  <c:v>0.7929901423877328</c:v>
                </c:pt>
                <c:pt idx="27">
                  <c:v>0.96969696969696972</c:v>
                </c:pt>
                <c:pt idx="28">
                  <c:v>0.60569550930996718</c:v>
                </c:pt>
                <c:pt idx="29">
                  <c:v>1</c:v>
                </c:pt>
                <c:pt idx="30">
                  <c:v>0.7075575027382256</c:v>
                </c:pt>
                <c:pt idx="31">
                  <c:v>0.63636363636363635</c:v>
                </c:pt>
                <c:pt idx="32">
                  <c:v>0.77878787878787881</c:v>
                </c:pt>
                <c:pt idx="33">
                  <c:v>0.95757575757575752</c:v>
                </c:pt>
                <c:pt idx="34">
                  <c:v>1</c:v>
                </c:pt>
                <c:pt idx="35">
                  <c:v>0.60606060606060608</c:v>
                </c:pt>
                <c:pt idx="36">
                  <c:v>0.1793103448275862</c:v>
                </c:pt>
                <c:pt idx="37">
                  <c:v>1</c:v>
                </c:pt>
                <c:pt idx="38">
                  <c:v>0.81818181818181823</c:v>
                </c:pt>
                <c:pt idx="39">
                  <c:v>0.24827586206896551</c:v>
                </c:pt>
                <c:pt idx="40">
                  <c:v>0.1103448275862069</c:v>
                </c:pt>
                <c:pt idx="41">
                  <c:v>0.8413793103448276</c:v>
                </c:pt>
                <c:pt idx="42">
                  <c:v>0.68965517241379315</c:v>
                </c:pt>
                <c:pt idx="43">
                  <c:v>0.92413793103448272</c:v>
                </c:pt>
                <c:pt idx="44">
                  <c:v>0.2857142857142857</c:v>
                </c:pt>
                <c:pt idx="45">
                  <c:v>0.14285714285714285</c:v>
                </c:pt>
                <c:pt idx="46">
                  <c:v>0.7142857142857143</c:v>
                </c:pt>
                <c:pt idx="47">
                  <c:v>0.2857142857142857</c:v>
                </c:pt>
                <c:pt idx="48">
                  <c:v>1</c:v>
                </c:pt>
                <c:pt idx="49">
                  <c:v>1</c:v>
                </c:pt>
              </c:numCache>
            </c:numRef>
          </c:val>
        </c:ser>
        <c:ser>
          <c:idx val="2"/>
          <c:order val="2"/>
          <c:tx>
            <c:strRef>
              <c:f>横向比较!$J$2</c:f>
              <c:strCache>
                <c:ptCount val="1"/>
                <c:pt idx="0">
                  <c:v>求和项:分阶段任务完成率（与分阶段人数比例）3</c:v>
                </c:pt>
              </c:strCache>
            </c:strRef>
          </c:tx>
          <c:invertIfNegative val="0"/>
          <c:cat>
            <c:strRef>
              <c:f>横向比较!$G$3:$G$53</c:f>
              <c:strCache>
                <c:ptCount val="50"/>
                <c:pt idx="0">
                  <c:v>111</c:v>
                </c:pt>
                <c:pt idx="1">
                  <c:v>112</c:v>
                </c:pt>
                <c:pt idx="2">
                  <c:v>113</c:v>
                </c:pt>
                <c:pt idx="3">
                  <c:v>114</c:v>
                </c:pt>
                <c:pt idx="4">
                  <c:v>115</c:v>
                </c:pt>
                <c:pt idx="5">
                  <c:v>117</c:v>
                </c:pt>
                <c:pt idx="6">
                  <c:v>118</c:v>
                </c:pt>
                <c:pt idx="7">
                  <c:v>119</c:v>
                </c:pt>
                <c:pt idx="8">
                  <c:v>120</c:v>
                </c:pt>
                <c:pt idx="9">
                  <c:v>121</c:v>
                </c:pt>
                <c:pt idx="10">
                  <c:v>122</c:v>
                </c:pt>
                <c:pt idx="11">
                  <c:v>123</c:v>
                </c:pt>
                <c:pt idx="12">
                  <c:v>124</c:v>
                </c:pt>
                <c:pt idx="13">
                  <c:v>125</c:v>
                </c:pt>
                <c:pt idx="14">
                  <c:v>126</c:v>
                </c:pt>
                <c:pt idx="15">
                  <c:v>127</c:v>
                </c:pt>
                <c:pt idx="16">
                  <c:v>128</c:v>
                </c:pt>
                <c:pt idx="17">
                  <c:v>129</c:v>
                </c:pt>
                <c:pt idx="18">
                  <c:v>130</c:v>
                </c:pt>
                <c:pt idx="19">
                  <c:v>131</c:v>
                </c:pt>
                <c:pt idx="20">
                  <c:v>132</c:v>
                </c:pt>
                <c:pt idx="21">
                  <c:v>133</c:v>
                </c:pt>
                <c:pt idx="22">
                  <c:v>134</c:v>
                </c:pt>
                <c:pt idx="23">
                  <c:v>135</c:v>
                </c:pt>
                <c:pt idx="24">
                  <c:v>137</c:v>
                </c:pt>
                <c:pt idx="25">
                  <c:v>138</c:v>
                </c:pt>
                <c:pt idx="26">
                  <c:v>139</c:v>
                </c:pt>
                <c:pt idx="27">
                  <c:v>140</c:v>
                </c:pt>
                <c:pt idx="28">
                  <c:v>141</c:v>
                </c:pt>
                <c:pt idx="29">
                  <c:v>142</c:v>
                </c:pt>
                <c:pt idx="30">
                  <c:v>143</c:v>
                </c:pt>
                <c:pt idx="31">
                  <c:v>144</c:v>
                </c:pt>
                <c:pt idx="32">
                  <c:v>145</c:v>
                </c:pt>
                <c:pt idx="33">
                  <c:v>146</c:v>
                </c:pt>
                <c:pt idx="34">
                  <c:v>147</c:v>
                </c:pt>
                <c:pt idx="35">
                  <c:v>148</c:v>
                </c:pt>
                <c:pt idx="36">
                  <c:v>149</c:v>
                </c:pt>
                <c:pt idx="37">
                  <c:v>150</c:v>
                </c:pt>
                <c:pt idx="38">
                  <c:v>151</c:v>
                </c:pt>
                <c:pt idx="39">
                  <c:v>152</c:v>
                </c:pt>
                <c:pt idx="40">
                  <c:v>153</c:v>
                </c:pt>
                <c:pt idx="41">
                  <c:v>154</c:v>
                </c:pt>
                <c:pt idx="42">
                  <c:v>155</c:v>
                </c:pt>
                <c:pt idx="43">
                  <c:v>156</c:v>
                </c:pt>
                <c:pt idx="44">
                  <c:v>157</c:v>
                </c:pt>
                <c:pt idx="45">
                  <c:v>158</c:v>
                </c:pt>
                <c:pt idx="46">
                  <c:v>159</c:v>
                </c:pt>
                <c:pt idx="47">
                  <c:v>160</c:v>
                </c:pt>
                <c:pt idx="48">
                  <c:v>161</c:v>
                </c:pt>
                <c:pt idx="49">
                  <c:v>162</c:v>
                </c:pt>
              </c:strCache>
            </c:strRef>
          </c:cat>
          <c:val>
            <c:numRef>
              <c:f>横向比较!$J$3:$J$53</c:f>
              <c:numCache>
                <c:formatCode>General</c:formatCode>
                <c:ptCount val="50"/>
                <c:pt idx="0">
                  <c:v>1</c:v>
                </c:pt>
                <c:pt idx="1">
                  <c:v>0.51301735647530045</c:v>
                </c:pt>
                <c:pt idx="2">
                  <c:v>0.45121272808188695</c:v>
                </c:pt>
                <c:pt idx="3">
                  <c:v>0.43669336893635957</c:v>
                </c:pt>
                <c:pt idx="4">
                  <c:v>0.36765687583444595</c:v>
                </c:pt>
                <c:pt idx="5">
                  <c:v>0.90522279035792552</c:v>
                </c:pt>
                <c:pt idx="6">
                  <c:v>0.84002921840759681</c:v>
                </c:pt>
                <c:pt idx="7">
                  <c:v>0.75967859751643541</c:v>
                </c:pt>
                <c:pt idx="8">
                  <c:v>0.69357195032870711</c:v>
                </c:pt>
                <c:pt idx="9">
                  <c:v>0.660336011687363</c:v>
                </c:pt>
                <c:pt idx="10">
                  <c:v>0.71512052593133679</c:v>
                </c:pt>
                <c:pt idx="11">
                  <c:v>1</c:v>
                </c:pt>
                <c:pt idx="12">
                  <c:v>0.50832819247378158</c:v>
                </c:pt>
                <c:pt idx="13">
                  <c:v>0.61298397863818421</c:v>
                </c:pt>
                <c:pt idx="14">
                  <c:v>0.95361577794010222</c:v>
                </c:pt>
                <c:pt idx="15">
                  <c:v>0.92412091301665633</c:v>
                </c:pt>
                <c:pt idx="16">
                  <c:v>0.53914447134786114</c:v>
                </c:pt>
                <c:pt idx="17">
                  <c:v>1</c:v>
                </c:pt>
                <c:pt idx="18">
                  <c:v>0.98180135718692163</c:v>
                </c:pt>
                <c:pt idx="19">
                  <c:v>0.94753833736884585</c:v>
                </c:pt>
                <c:pt idx="20">
                  <c:v>0.67393058918482651</c:v>
                </c:pt>
                <c:pt idx="21">
                  <c:v>0.96771589991928975</c:v>
                </c:pt>
                <c:pt idx="22">
                  <c:v>0.77205428747686611</c:v>
                </c:pt>
                <c:pt idx="23">
                  <c:v>0.73010487353485498</c:v>
                </c:pt>
                <c:pt idx="24">
                  <c:v>0.76742751388032082</c:v>
                </c:pt>
                <c:pt idx="25">
                  <c:v>0.92751388032078963</c:v>
                </c:pt>
                <c:pt idx="26">
                  <c:v>0.81275221953188059</c:v>
                </c:pt>
                <c:pt idx="27">
                  <c:v>0.9637404580152672</c:v>
                </c:pt>
                <c:pt idx="28">
                  <c:v>0.64891041162227603</c:v>
                </c:pt>
                <c:pt idx="29">
                  <c:v>1</c:v>
                </c:pt>
                <c:pt idx="30">
                  <c:v>0.7320419693301049</c:v>
                </c:pt>
                <c:pt idx="31">
                  <c:v>0.70038167938931295</c:v>
                </c:pt>
                <c:pt idx="32">
                  <c:v>0.82442748091603058</c:v>
                </c:pt>
                <c:pt idx="33">
                  <c:v>0.97137404580152675</c:v>
                </c:pt>
                <c:pt idx="34">
                  <c:v>1</c:v>
                </c:pt>
                <c:pt idx="35">
                  <c:v>0.65458015267175573</c:v>
                </c:pt>
                <c:pt idx="36">
                  <c:v>9.2526690391459068E-2</c:v>
                </c:pt>
                <c:pt idx="37">
                  <c:v>0.91814946619217086</c:v>
                </c:pt>
                <c:pt idx="38">
                  <c:v>0.80343511450381677</c:v>
                </c:pt>
                <c:pt idx="39">
                  <c:v>0.29181494661921709</c:v>
                </c:pt>
                <c:pt idx="40">
                  <c:v>0.13879003558718861</c:v>
                </c:pt>
                <c:pt idx="41">
                  <c:v>1</c:v>
                </c:pt>
                <c:pt idx="42">
                  <c:v>0.68683274021352314</c:v>
                </c:pt>
                <c:pt idx="43">
                  <c:v>0.90035587188612098</c:v>
                </c:pt>
                <c:pt idx="44">
                  <c:v>0.5</c:v>
                </c:pt>
                <c:pt idx="45">
                  <c:v>0.41666666666666669</c:v>
                </c:pt>
                <c:pt idx="46">
                  <c:v>0.83333333333333337</c:v>
                </c:pt>
                <c:pt idx="47">
                  <c:v>0.66666666666666663</c:v>
                </c:pt>
                <c:pt idx="48">
                  <c:v>1</c:v>
                </c:pt>
                <c:pt idx="49">
                  <c:v>1</c:v>
                </c:pt>
              </c:numCache>
            </c:numRef>
          </c:val>
        </c:ser>
        <c:ser>
          <c:idx val="3"/>
          <c:order val="3"/>
          <c:tx>
            <c:strRef>
              <c:f>横向比较!$K$2</c:f>
              <c:strCache>
                <c:ptCount val="1"/>
                <c:pt idx="0">
                  <c:v>求和项:分阶段任务完成率（与分阶段人数比例）4</c:v>
                </c:pt>
              </c:strCache>
            </c:strRef>
          </c:tx>
          <c:invertIfNegative val="0"/>
          <c:cat>
            <c:strRef>
              <c:f>横向比较!$G$3:$G$53</c:f>
              <c:strCache>
                <c:ptCount val="50"/>
                <c:pt idx="0">
                  <c:v>111</c:v>
                </c:pt>
                <c:pt idx="1">
                  <c:v>112</c:v>
                </c:pt>
                <c:pt idx="2">
                  <c:v>113</c:v>
                </c:pt>
                <c:pt idx="3">
                  <c:v>114</c:v>
                </c:pt>
                <c:pt idx="4">
                  <c:v>115</c:v>
                </c:pt>
                <c:pt idx="5">
                  <c:v>117</c:v>
                </c:pt>
                <c:pt idx="6">
                  <c:v>118</c:v>
                </c:pt>
                <c:pt idx="7">
                  <c:v>119</c:v>
                </c:pt>
                <c:pt idx="8">
                  <c:v>120</c:v>
                </c:pt>
                <c:pt idx="9">
                  <c:v>121</c:v>
                </c:pt>
                <c:pt idx="10">
                  <c:v>122</c:v>
                </c:pt>
                <c:pt idx="11">
                  <c:v>123</c:v>
                </c:pt>
                <c:pt idx="12">
                  <c:v>124</c:v>
                </c:pt>
                <c:pt idx="13">
                  <c:v>125</c:v>
                </c:pt>
                <c:pt idx="14">
                  <c:v>126</c:v>
                </c:pt>
                <c:pt idx="15">
                  <c:v>127</c:v>
                </c:pt>
                <c:pt idx="16">
                  <c:v>128</c:v>
                </c:pt>
                <c:pt idx="17">
                  <c:v>129</c:v>
                </c:pt>
                <c:pt idx="18">
                  <c:v>130</c:v>
                </c:pt>
                <c:pt idx="19">
                  <c:v>131</c:v>
                </c:pt>
                <c:pt idx="20">
                  <c:v>132</c:v>
                </c:pt>
                <c:pt idx="21">
                  <c:v>133</c:v>
                </c:pt>
                <c:pt idx="22">
                  <c:v>134</c:v>
                </c:pt>
                <c:pt idx="23">
                  <c:v>135</c:v>
                </c:pt>
                <c:pt idx="24">
                  <c:v>137</c:v>
                </c:pt>
                <c:pt idx="25">
                  <c:v>138</c:v>
                </c:pt>
                <c:pt idx="26">
                  <c:v>139</c:v>
                </c:pt>
                <c:pt idx="27">
                  <c:v>140</c:v>
                </c:pt>
                <c:pt idx="28">
                  <c:v>141</c:v>
                </c:pt>
                <c:pt idx="29">
                  <c:v>142</c:v>
                </c:pt>
                <c:pt idx="30">
                  <c:v>143</c:v>
                </c:pt>
                <c:pt idx="31">
                  <c:v>144</c:v>
                </c:pt>
                <c:pt idx="32">
                  <c:v>145</c:v>
                </c:pt>
                <c:pt idx="33">
                  <c:v>146</c:v>
                </c:pt>
                <c:pt idx="34">
                  <c:v>147</c:v>
                </c:pt>
                <c:pt idx="35">
                  <c:v>148</c:v>
                </c:pt>
                <c:pt idx="36">
                  <c:v>149</c:v>
                </c:pt>
                <c:pt idx="37">
                  <c:v>150</c:v>
                </c:pt>
                <c:pt idx="38">
                  <c:v>151</c:v>
                </c:pt>
                <c:pt idx="39">
                  <c:v>152</c:v>
                </c:pt>
                <c:pt idx="40">
                  <c:v>153</c:v>
                </c:pt>
                <c:pt idx="41">
                  <c:v>154</c:v>
                </c:pt>
                <c:pt idx="42">
                  <c:v>155</c:v>
                </c:pt>
                <c:pt idx="43">
                  <c:v>156</c:v>
                </c:pt>
                <c:pt idx="44">
                  <c:v>157</c:v>
                </c:pt>
                <c:pt idx="45">
                  <c:v>158</c:v>
                </c:pt>
                <c:pt idx="46">
                  <c:v>159</c:v>
                </c:pt>
                <c:pt idx="47">
                  <c:v>160</c:v>
                </c:pt>
                <c:pt idx="48">
                  <c:v>161</c:v>
                </c:pt>
                <c:pt idx="49">
                  <c:v>162</c:v>
                </c:pt>
              </c:strCache>
            </c:strRef>
          </c:cat>
          <c:val>
            <c:numRef>
              <c:f>横向比较!$K$3:$K$53</c:f>
              <c:numCache>
                <c:formatCode>General</c:formatCode>
                <c:ptCount val="50"/>
                <c:pt idx="0">
                  <c:v>1</c:v>
                </c:pt>
                <c:pt idx="1">
                  <c:v>0.56253300940107742</c:v>
                </c:pt>
                <c:pt idx="2">
                  <c:v>0.50301045737826133</c:v>
                </c:pt>
                <c:pt idx="3">
                  <c:v>0.48352170698214852</c:v>
                </c:pt>
                <c:pt idx="4">
                  <c:v>0.40963346361043623</c:v>
                </c:pt>
                <c:pt idx="5">
                  <c:v>0.92175344105326151</c:v>
                </c:pt>
                <c:pt idx="6">
                  <c:v>0.86609814482345904</c:v>
                </c:pt>
                <c:pt idx="7">
                  <c:v>0.78815080789946135</c:v>
                </c:pt>
                <c:pt idx="8">
                  <c:v>0.72875523638539796</c:v>
                </c:pt>
                <c:pt idx="9">
                  <c:v>0.693147815679234</c:v>
                </c:pt>
                <c:pt idx="10">
                  <c:v>0.73967684021543989</c:v>
                </c:pt>
                <c:pt idx="11">
                  <c:v>1</c:v>
                </c:pt>
                <c:pt idx="12">
                  <c:v>0.53514415058375031</c:v>
                </c:pt>
                <c:pt idx="13">
                  <c:v>0.65300517587408891</c:v>
                </c:pt>
                <c:pt idx="14">
                  <c:v>0.96110113704368638</c:v>
                </c:pt>
                <c:pt idx="15">
                  <c:v>0.92971169883249938</c:v>
                </c:pt>
                <c:pt idx="16">
                  <c:v>0.58994082840236683</c:v>
                </c:pt>
                <c:pt idx="17">
                  <c:v>1</c:v>
                </c:pt>
                <c:pt idx="18">
                  <c:v>0.98713366690493209</c:v>
                </c:pt>
                <c:pt idx="19">
                  <c:v>0.96213017751479291</c:v>
                </c:pt>
                <c:pt idx="20">
                  <c:v>0.72248520710059172</c:v>
                </c:pt>
                <c:pt idx="21">
                  <c:v>0.98284023668639053</c:v>
                </c:pt>
                <c:pt idx="22">
                  <c:v>0.7603049797474386</c:v>
                </c:pt>
                <c:pt idx="23">
                  <c:v>0.75553967119370979</c:v>
                </c:pt>
                <c:pt idx="24">
                  <c:v>0.7958065284727186</c:v>
                </c:pt>
                <c:pt idx="25">
                  <c:v>0.93328568024779601</c:v>
                </c:pt>
                <c:pt idx="26">
                  <c:v>0.83372781065088752</c:v>
                </c:pt>
                <c:pt idx="27">
                  <c:v>0.97208121827411165</c:v>
                </c:pt>
                <c:pt idx="28">
                  <c:v>0.69289940828402363</c:v>
                </c:pt>
                <c:pt idx="29">
                  <c:v>1</c:v>
                </c:pt>
                <c:pt idx="30">
                  <c:v>0.75147928994082835</c:v>
                </c:pt>
                <c:pt idx="31">
                  <c:v>0.76015228426395942</c:v>
                </c:pt>
                <c:pt idx="32">
                  <c:v>0.87055837563451777</c:v>
                </c:pt>
                <c:pt idx="33">
                  <c:v>0.98223350253807107</c:v>
                </c:pt>
                <c:pt idx="34">
                  <c:v>1</c:v>
                </c:pt>
                <c:pt idx="35">
                  <c:v>0.71319796954314718</c:v>
                </c:pt>
                <c:pt idx="36">
                  <c:v>8.7221095334685597E-2</c:v>
                </c:pt>
                <c:pt idx="37">
                  <c:v>0.87829614604462469</c:v>
                </c:pt>
                <c:pt idx="38">
                  <c:v>0.85406091370558379</c:v>
                </c:pt>
                <c:pt idx="39">
                  <c:v>0.27991886409736311</c:v>
                </c:pt>
                <c:pt idx="40">
                  <c:v>0.17038539553752535</c:v>
                </c:pt>
                <c:pt idx="41">
                  <c:v>1</c:v>
                </c:pt>
                <c:pt idx="42">
                  <c:v>0.65720081135902642</c:v>
                </c:pt>
                <c:pt idx="43">
                  <c:v>0.89249492900608518</c:v>
                </c:pt>
                <c:pt idx="44">
                  <c:v>0.51515151515151514</c:v>
                </c:pt>
                <c:pt idx="45">
                  <c:v>0.48484848484848486</c:v>
                </c:pt>
                <c:pt idx="46">
                  <c:v>0.69696969696969702</c:v>
                </c:pt>
                <c:pt idx="47">
                  <c:v>0.72727272727272729</c:v>
                </c:pt>
                <c:pt idx="48">
                  <c:v>0.84848484848484851</c:v>
                </c:pt>
                <c:pt idx="49">
                  <c:v>1</c:v>
                </c:pt>
              </c:numCache>
            </c:numRef>
          </c:val>
        </c:ser>
        <c:dLbls>
          <c:showLegendKey val="0"/>
          <c:showVal val="0"/>
          <c:showCatName val="0"/>
          <c:showSerName val="0"/>
          <c:showPercent val="0"/>
          <c:showBubbleSize val="0"/>
        </c:dLbls>
        <c:gapWidth val="150"/>
        <c:axId val="231224832"/>
        <c:axId val="240250880"/>
      </c:barChart>
      <c:catAx>
        <c:axId val="231224832"/>
        <c:scaling>
          <c:orientation val="minMax"/>
        </c:scaling>
        <c:delete val="0"/>
        <c:axPos val="b"/>
        <c:majorTickMark val="out"/>
        <c:minorTickMark val="none"/>
        <c:tickLblPos val="nextTo"/>
        <c:crossAx val="240250880"/>
        <c:crosses val="autoZero"/>
        <c:auto val="1"/>
        <c:lblAlgn val="ctr"/>
        <c:lblOffset val="100"/>
        <c:noMultiLvlLbl val="0"/>
      </c:catAx>
      <c:valAx>
        <c:axId val="240250880"/>
        <c:scaling>
          <c:orientation val="minMax"/>
        </c:scaling>
        <c:delete val="0"/>
        <c:axPos val="l"/>
        <c:majorGridlines/>
        <c:numFmt formatCode="General" sourceLinked="1"/>
        <c:majorTickMark val="out"/>
        <c:minorTickMark val="none"/>
        <c:tickLblPos val="nextTo"/>
        <c:crossAx val="2312248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[22-25号新手引导.xlsx]横向比较!数据透视表2</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manualLayout>
          <c:layoutTarget val="inner"/>
          <c:xMode val="edge"/>
          <c:yMode val="edge"/>
          <c:x val="3.3515957919938437E-2"/>
          <c:y val="6.3597530600114874E-2"/>
          <c:w val="0.87146666245909976"/>
          <c:h val="0.85453752758363366"/>
        </c:manualLayout>
      </c:layout>
      <c:barChart>
        <c:barDir val="col"/>
        <c:grouping val="clustered"/>
        <c:varyColors val="0"/>
        <c:ser>
          <c:idx val="0"/>
          <c:order val="0"/>
          <c:tx>
            <c:strRef>
              <c:f>横向比较!$H$109</c:f>
              <c:strCache>
                <c:ptCount val="1"/>
                <c:pt idx="0">
                  <c:v>求和项:22号</c:v>
                </c:pt>
              </c:strCache>
            </c:strRef>
          </c:tx>
          <c:invertIfNegative val="0"/>
          <c:cat>
            <c:strRef>
              <c:f>横向比较!$G$110:$G$160</c:f>
              <c:strCache>
                <c:ptCount val="50"/>
                <c:pt idx="0">
                  <c:v>111</c:v>
                </c:pt>
                <c:pt idx="1">
                  <c:v>112</c:v>
                </c:pt>
                <c:pt idx="2">
                  <c:v>113</c:v>
                </c:pt>
                <c:pt idx="3">
                  <c:v>114</c:v>
                </c:pt>
                <c:pt idx="4">
                  <c:v>115</c:v>
                </c:pt>
                <c:pt idx="5">
                  <c:v>117</c:v>
                </c:pt>
                <c:pt idx="6">
                  <c:v>118</c:v>
                </c:pt>
                <c:pt idx="7">
                  <c:v>119</c:v>
                </c:pt>
                <c:pt idx="8">
                  <c:v>120</c:v>
                </c:pt>
                <c:pt idx="9">
                  <c:v>121</c:v>
                </c:pt>
                <c:pt idx="10">
                  <c:v>122</c:v>
                </c:pt>
                <c:pt idx="11">
                  <c:v>123</c:v>
                </c:pt>
                <c:pt idx="12">
                  <c:v>124</c:v>
                </c:pt>
                <c:pt idx="13">
                  <c:v>125</c:v>
                </c:pt>
                <c:pt idx="14">
                  <c:v>126</c:v>
                </c:pt>
                <c:pt idx="15">
                  <c:v>127</c:v>
                </c:pt>
                <c:pt idx="16">
                  <c:v>128</c:v>
                </c:pt>
                <c:pt idx="17">
                  <c:v>129</c:v>
                </c:pt>
                <c:pt idx="18">
                  <c:v>130</c:v>
                </c:pt>
                <c:pt idx="19">
                  <c:v>131</c:v>
                </c:pt>
                <c:pt idx="20">
                  <c:v>132</c:v>
                </c:pt>
                <c:pt idx="21">
                  <c:v>133</c:v>
                </c:pt>
                <c:pt idx="22">
                  <c:v>134</c:v>
                </c:pt>
                <c:pt idx="23">
                  <c:v>135</c:v>
                </c:pt>
                <c:pt idx="24">
                  <c:v>137</c:v>
                </c:pt>
                <c:pt idx="25">
                  <c:v>138</c:v>
                </c:pt>
                <c:pt idx="26">
                  <c:v>139</c:v>
                </c:pt>
                <c:pt idx="27">
                  <c:v>140</c:v>
                </c:pt>
                <c:pt idx="28">
                  <c:v>141</c:v>
                </c:pt>
                <c:pt idx="29">
                  <c:v>142</c:v>
                </c:pt>
                <c:pt idx="30">
                  <c:v>143</c:v>
                </c:pt>
                <c:pt idx="31">
                  <c:v>144</c:v>
                </c:pt>
                <c:pt idx="32">
                  <c:v>145</c:v>
                </c:pt>
                <c:pt idx="33">
                  <c:v>146</c:v>
                </c:pt>
                <c:pt idx="34">
                  <c:v>147</c:v>
                </c:pt>
                <c:pt idx="35">
                  <c:v>148</c:v>
                </c:pt>
                <c:pt idx="36">
                  <c:v>149</c:v>
                </c:pt>
                <c:pt idx="37">
                  <c:v>150</c:v>
                </c:pt>
                <c:pt idx="38">
                  <c:v>151</c:v>
                </c:pt>
                <c:pt idx="39">
                  <c:v>152</c:v>
                </c:pt>
                <c:pt idx="40">
                  <c:v>153</c:v>
                </c:pt>
                <c:pt idx="41">
                  <c:v>154</c:v>
                </c:pt>
                <c:pt idx="42">
                  <c:v>155</c:v>
                </c:pt>
                <c:pt idx="43">
                  <c:v>156</c:v>
                </c:pt>
                <c:pt idx="44">
                  <c:v>157</c:v>
                </c:pt>
                <c:pt idx="45">
                  <c:v>158</c:v>
                </c:pt>
                <c:pt idx="46">
                  <c:v>159</c:v>
                </c:pt>
                <c:pt idx="47">
                  <c:v>160</c:v>
                </c:pt>
                <c:pt idx="48">
                  <c:v>161</c:v>
                </c:pt>
                <c:pt idx="49">
                  <c:v>162</c:v>
                </c:pt>
              </c:strCache>
            </c:strRef>
          </c:cat>
          <c:val>
            <c:numRef>
              <c:f>横向比较!$H$110:$H$160</c:f>
              <c:numCache>
                <c:formatCode>General</c:formatCode>
                <c:ptCount val="50"/>
                <c:pt idx="0">
                  <c:v>1</c:v>
                </c:pt>
                <c:pt idx="1">
                  <c:v>0.3489151605743534</c:v>
                </c:pt>
                <c:pt idx="2">
                  <c:v>0.28563663541242018</c:v>
                </c:pt>
                <c:pt idx="3">
                  <c:v>0.27988404221588076</c:v>
                </c:pt>
                <c:pt idx="4">
                  <c:v>0.23485980885084023</c:v>
                </c:pt>
                <c:pt idx="5">
                  <c:v>0.13756398061330796</c:v>
                </c:pt>
                <c:pt idx="6">
                  <c:v>0.1206232730896408</c:v>
                </c:pt>
                <c:pt idx="7">
                  <c:v>0.10490555782035603</c:v>
                </c:pt>
                <c:pt idx="8">
                  <c:v>9.3445667436698826E-2</c:v>
                </c:pt>
                <c:pt idx="9">
                  <c:v>9.0546722833718354E-2</c:v>
                </c:pt>
                <c:pt idx="10">
                  <c:v>9.8473524482493094E-2</c:v>
                </c:pt>
                <c:pt idx="11">
                  <c:v>0.16501336232277936</c:v>
                </c:pt>
                <c:pt idx="12">
                  <c:v>3.5783847443040265E-2</c:v>
                </c:pt>
                <c:pt idx="13">
                  <c:v>0.47216560221044523</c:v>
                </c:pt>
                <c:pt idx="14">
                  <c:v>0.15029215926076914</c:v>
                </c:pt>
                <c:pt idx="15">
                  <c:v>6.6268061783756854E-2</c:v>
                </c:pt>
                <c:pt idx="16">
                  <c:v>8.1532816958825929E-3</c:v>
                </c:pt>
                <c:pt idx="17">
                  <c:v>7.7546768129727772E-2</c:v>
                </c:pt>
                <c:pt idx="18">
                  <c:v>7.5372559677492415E-2</c:v>
                </c:pt>
                <c:pt idx="19">
                  <c:v>2.2285636635412422E-2</c:v>
                </c:pt>
                <c:pt idx="20">
                  <c:v>1.168637043076505E-2</c:v>
                </c:pt>
                <c:pt idx="21">
                  <c:v>2.2376228654255561E-2</c:v>
                </c:pt>
                <c:pt idx="22">
                  <c:v>5.8069484078452686E-2</c:v>
                </c:pt>
                <c:pt idx="23">
                  <c:v>5.1546858721746615E-2</c:v>
                </c:pt>
                <c:pt idx="24">
                  <c:v>5.0369162476785793E-2</c:v>
                </c:pt>
                <c:pt idx="25">
                  <c:v>6.6947501925080394E-2</c:v>
                </c:pt>
                <c:pt idx="26">
                  <c:v>1.6850115504824025E-2</c:v>
                </c:pt>
                <c:pt idx="27">
                  <c:v>5.8884812248040947E-3</c:v>
                </c:pt>
                <c:pt idx="28">
                  <c:v>1.1142818317706211E-2</c:v>
                </c:pt>
                <c:pt idx="29">
                  <c:v>2.4188069031118357E-2</c:v>
                </c:pt>
                <c:pt idx="30">
                  <c:v>1.5627123250441636E-2</c:v>
                </c:pt>
                <c:pt idx="31">
                  <c:v>3.1707206595098974E-3</c:v>
                </c:pt>
                <c:pt idx="32">
                  <c:v>4.0766408479412965E-3</c:v>
                </c:pt>
                <c:pt idx="33">
                  <c:v>5.6167051682746751E-3</c:v>
                </c:pt>
                <c:pt idx="34">
                  <c:v>5.5714091588531054E-3</c:v>
                </c:pt>
                <c:pt idx="35">
                  <c:v>3.216016668931467E-3</c:v>
                </c:pt>
                <c:pt idx="36">
                  <c:v>6.7944014132354945E-4</c:v>
                </c:pt>
                <c:pt idx="37">
                  <c:v>2.4912805181863478E-3</c:v>
                </c:pt>
                <c:pt idx="38">
                  <c:v>4.9825610363726956E-3</c:v>
                </c:pt>
                <c:pt idx="39">
                  <c:v>4.0766408479412964E-4</c:v>
                </c:pt>
                <c:pt idx="40">
                  <c:v>2.2648004710784981E-4</c:v>
                </c:pt>
                <c:pt idx="41">
                  <c:v>1.177696244960819E-3</c:v>
                </c:pt>
                <c:pt idx="42">
                  <c:v>1.3588802826470989E-3</c:v>
                </c:pt>
                <c:pt idx="43">
                  <c:v>2.1742084522353581E-3</c:v>
                </c:pt>
                <c:pt idx="44">
                  <c:v>0</c:v>
                </c:pt>
                <c:pt idx="45">
                  <c:v>0</c:v>
                </c:pt>
                <c:pt idx="46">
                  <c:v>1.3588802826470988E-4</c:v>
                </c:pt>
                <c:pt idx="47">
                  <c:v>0</c:v>
                </c:pt>
                <c:pt idx="48">
                  <c:v>1.3588802826470988E-4</c:v>
                </c:pt>
                <c:pt idx="49">
                  <c:v>1.8118403768627983E-4</c:v>
                </c:pt>
              </c:numCache>
            </c:numRef>
          </c:val>
        </c:ser>
        <c:ser>
          <c:idx val="1"/>
          <c:order val="1"/>
          <c:tx>
            <c:strRef>
              <c:f>横向比较!$I$109</c:f>
              <c:strCache>
                <c:ptCount val="1"/>
                <c:pt idx="0">
                  <c:v>求和项:23号</c:v>
                </c:pt>
              </c:strCache>
            </c:strRef>
          </c:tx>
          <c:invertIfNegative val="0"/>
          <c:cat>
            <c:strRef>
              <c:f>横向比较!$G$110:$G$160</c:f>
              <c:strCache>
                <c:ptCount val="50"/>
                <c:pt idx="0">
                  <c:v>111</c:v>
                </c:pt>
                <c:pt idx="1">
                  <c:v>112</c:v>
                </c:pt>
                <c:pt idx="2">
                  <c:v>113</c:v>
                </c:pt>
                <c:pt idx="3">
                  <c:v>114</c:v>
                </c:pt>
                <c:pt idx="4">
                  <c:v>115</c:v>
                </c:pt>
                <c:pt idx="5">
                  <c:v>117</c:v>
                </c:pt>
                <c:pt idx="6">
                  <c:v>118</c:v>
                </c:pt>
                <c:pt idx="7">
                  <c:v>119</c:v>
                </c:pt>
                <c:pt idx="8">
                  <c:v>120</c:v>
                </c:pt>
                <c:pt idx="9">
                  <c:v>121</c:v>
                </c:pt>
                <c:pt idx="10">
                  <c:v>122</c:v>
                </c:pt>
                <c:pt idx="11">
                  <c:v>123</c:v>
                </c:pt>
                <c:pt idx="12">
                  <c:v>124</c:v>
                </c:pt>
                <c:pt idx="13">
                  <c:v>125</c:v>
                </c:pt>
                <c:pt idx="14">
                  <c:v>126</c:v>
                </c:pt>
                <c:pt idx="15">
                  <c:v>127</c:v>
                </c:pt>
                <c:pt idx="16">
                  <c:v>128</c:v>
                </c:pt>
                <c:pt idx="17">
                  <c:v>129</c:v>
                </c:pt>
                <c:pt idx="18">
                  <c:v>130</c:v>
                </c:pt>
                <c:pt idx="19">
                  <c:v>131</c:v>
                </c:pt>
                <c:pt idx="20">
                  <c:v>132</c:v>
                </c:pt>
                <c:pt idx="21">
                  <c:v>133</c:v>
                </c:pt>
                <c:pt idx="22">
                  <c:v>134</c:v>
                </c:pt>
                <c:pt idx="23">
                  <c:v>135</c:v>
                </c:pt>
                <c:pt idx="24">
                  <c:v>137</c:v>
                </c:pt>
                <c:pt idx="25">
                  <c:v>138</c:v>
                </c:pt>
                <c:pt idx="26">
                  <c:v>139</c:v>
                </c:pt>
                <c:pt idx="27">
                  <c:v>140</c:v>
                </c:pt>
                <c:pt idx="28">
                  <c:v>141</c:v>
                </c:pt>
                <c:pt idx="29">
                  <c:v>142</c:v>
                </c:pt>
                <c:pt idx="30">
                  <c:v>143</c:v>
                </c:pt>
                <c:pt idx="31">
                  <c:v>144</c:v>
                </c:pt>
                <c:pt idx="32">
                  <c:v>145</c:v>
                </c:pt>
                <c:pt idx="33">
                  <c:v>146</c:v>
                </c:pt>
                <c:pt idx="34">
                  <c:v>147</c:v>
                </c:pt>
                <c:pt idx="35">
                  <c:v>148</c:v>
                </c:pt>
                <c:pt idx="36">
                  <c:v>149</c:v>
                </c:pt>
                <c:pt idx="37">
                  <c:v>150</c:v>
                </c:pt>
                <c:pt idx="38">
                  <c:v>151</c:v>
                </c:pt>
                <c:pt idx="39">
                  <c:v>152</c:v>
                </c:pt>
                <c:pt idx="40">
                  <c:v>153</c:v>
                </c:pt>
                <c:pt idx="41">
                  <c:v>154</c:v>
                </c:pt>
                <c:pt idx="42">
                  <c:v>155</c:v>
                </c:pt>
                <c:pt idx="43">
                  <c:v>156</c:v>
                </c:pt>
                <c:pt idx="44">
                  <c:v>157</c:v>
                </c:pt>
                <c:pt idx="45">
                  <c:v>158</c:v>
                </c:pt>
                <c:pt idx="46">
                  <c:v>159</c:v>
                </c:pt>
                <c:pt idx="47">
                  <c:v>160</c:v>
                </c:pt>
                <c:pt idx="48">
                  <c:v>161</c:v>
                </c:pt>
                <c:pt idx="49">
                  <c:v>162</c:v>
                </c:pt>
              </c:strCache>
            </c:strRef>
          </c:cat>
          <c:val>
            <c:numRef>
              <c:f>横向比较!$I$110:$I$160</c:f>
              <c:numCache>
                <c:formatCode>General</c:formatCode>
                <c:ptCount val="50"/>
                <c:pt idx="0">
                  <c:v>1</c:v>
                </c:pt>
                <c:pt idx="1">
                  <c:v>0.45818564466105449</c:v>
                </c:pt>
                <c:pt idx="2">
                  <c:v>0.39139344262295084</c:v>
                </c:pt>
                <c:pt idx="3">
                  <c:v>0.37992910943730618</c:v>
                </c:pt>
                <c:pt idx="4">
                  <c:v>0.32188746123172352</c:v>
                </c:pt>
                <c:pt idx="5">
                  <c:v>0.22358218874612318</c:v>
                </c:pt>
                <c:pt idx="6">
                  <c:v>0.2039211342490031</c:v>
                </c:pt>
                <c:pt idx="7">
                  <c:v>0.18138015064244573</c:v>
                </c:pt>
                <c:pt idx="8">
                  <c:v>0.16415595923792645</c:v>
                </c:pt>
                <c:pt idx="9">
                  <c:v>0.15601462117855561</c:v>
                </c:pt>
                <c:pt idx="10">
                  <c:v>0.17118963225520603</c:v>
                </c:pt>
                <c:pt idx="11">
                  <c:v>0.25376606114311034</c:v>
                </c:pt>
                <c:pt idx="12">
                  <c:v>6.823216659282233E-2</c:v>
                </c:pt>
                <c:pt idx="13">
                  <c:v>0.56518608772707135</c:v>
                </c:pt>
                <c:pt idx="14">
                  <c:v>0.23820336730172795</c:v>
                </c:pt>
                <c:pt idx="15">
                  <c:v>0.12666149756313691</c:v>
                </c:pt>
                <c:pt idx="16">
                  <c:v>2.3704031900753212E-2</c:v>
                </c:pt>
                <c:pt idx="17">
                  <c:v>0.13856889676561807</c:v>
                </c:pt>
                <c:pt idx="18">
                  <c:v>0.13591050066459903</c:v>
                </c:pt>
                <c:pt idx="19">
                  <c:v>4.8183429330970313E-2</c:v>
                </c:pt>
                <c:pt idx="20">
                  <c:v>3.0682321665928224E-2</c:v>
                </c:pt>
                <c:pt idx="21">
                  <c:v>4.9180327868852458E-2</c:v>
                </c:pt>
                <c:pt idx="22">
                  <c:v>0.10616969428444838</c:v>
                </c:pt>
                <c:pt idx="23">
                  <c:v>9.9579087284005316E-2</c:v>
                </c:pt>
                <c:pt idx="24">
                  <c:v>0.10146211785556047</c:v>
                </c:pt>
                <c:pt idx="25">
                  <c:v>0.12588613203367302</c:v>
                </c:pt>
                <c:pt idx="26">
                  <c:v>4.0097474523704033E-2</c:v>
                </c:pt>
                <c:pt idx="27">
                  <c:v>1.7722640673460344E-2</c:v>
                </c:pt>
                <c:pt idx="28">
                  <c:v>3.0626938413823659E-2</c:v>
                </c:pt>
                <c:pt idx="29">
                  <c:v>5.0564909171466547E-2</c:v>
                </c:pt>
                <c:pt idx="30">
                  <c:v>3.5777580859548075E-2</c:v>
                </c:pt>
                <c:pt idx="31">
                  <c:v>1.1630482941958353E-2</c:v>
                </c:pt>
                <c:pt idx="32">
                  <c:v>1.423349579087284E-2</c:v>
                </c:pt>
                <c:pt idx="33">
                  <c:v>1.7501107665042093E-2</c:v>
                </c:pt>
                <c:pt idx="34">
                  <c:v>1.8276473194505982E-2</c:v>
                </c:pt>
                <c:pt idx="35">
                  <c:v>1.1076650420912717E-2</c:v>
                </c:pt>
                <c:pt idx="36">
                  <c:v>1.4399645547186531E-3</c:v>
                </c:pt>
                <c:pt idx="37">
                  <c:v>8.0305715551617189E-3</c:v>
                </c:pt>
                <c:pt idx="38">
                  <c:v>1.4953478068232167E-2</c:v>
                </c:pt>
                <c:pt idx="39">
                  <c:v>1.9937970757642888E-3</c:v>
                </c:pt>
                <c:pt idx="40">
                  <c:v>8.8613203367301726E-4</c:v>
                </c:pt>
                <c:pt idx="41">
                  <c:v>6.7567567567567571E-3</c:v>
                </c:pt>
                <c:pt idx="42">
                  <c:v>5.5383252104563583E-3</c:v>
                </c:pt>
                <c:pt idx="43">
                  <c:v>7.4213557820115199E-3</c:v>
                </c:pt>
                <c:pt idx="44">
                  <c:v>1.1076650420912716E-4</c:v>
                </c:pt>
                <c:pt idx="45">
                  <c:v>5.5383252104563579E-5</c:v>
                </c:pt>
                <c:pt idx="46">
                  <c:v>2.7691626052281788E-4</c:v>
                </c:pt>
                <c:pt idx="47">
                  <c:v>1.1076650420912716E-4</c:v>
                </c:pt>
                <c:pt idx="48">
                  <c:v>3.8768276473194507E-4</c:v>
                </c:pt>
                <c:pt idx="49">
                  <c:v>3.8768276473194507E-4</c:v>
                </c:pt>
              </c:numCache>
            </c:numRef>
          </c:val>
        </c:ser>
        <c:ser>
          <c:idx val="2"/>
          <c:order val="2"/>
          <c:tx>
            <c:strRef>
              <c:f>横向比较!$J$109</c:f>
              <c:strCache>
                <c:ptCount val="1"/>
                <c:pt idx="0">
                  <c:v>求和项:24号</c:v>
                </c:pt>
              </c:strCache>
            </c:strRef>
          </c:tx>
          <c:invertIfNegative val="0"/>
          <c:cat>
            <c:strRef>
              <c:f>横向比较!$G$110:$G$160</c:f>
              <c:strCache>
                <c:ptCount val="50"/>
                <c:pt idx="0">
                  <c:v>111</c:v>
                </c:pt>
                <c:pt idx="1">
                  <c:v>112</c:v>
                </c:pt>
                <c:pt idx="2">
                  <c:v>113</c:v>
                </c:pt>
                <c:pt idx="3">
                  <c:v>114</c:v>
                </c:pt>
                <c:pt idx="4">
                  <c:v>115</c:v>
                </c:pt>
                <c:pt idx="5">
                  <c:v>117</c:v>
                </c:pt>
                <c:pt idx="6">
                  <c:v>118</c:v>
                </c:pt>
                <c:pt idx="7">
                  <c:v>119</c:v>
                </c:pt>
                <c:pt idx="8">
                  <c:v>120</c:v>
                </c:pt>
                <c:pt idx="9">
                  <c:v>121</c:v>
                </c:pt>
                <c:pt idx="10">
                  <c:v>122</c:v>
                </c:pt>
                <c:pt idx="11">
                  <c:v>123</c:v>
                </c:pt>
                <c:pt idx="12">
                  <c:v>124</c:v>
                </c:pt>
                <c:pt idx="13">
                  <c:v>125</c:v>
                </c:pt>
                <c:pt idx="14">
                  <c:v>126</c:v>
                </c:pt>
                <c:pt idx="15">
                  <c:v>127</c:v>
                </c:pt>
                <c:pt idx="16">
                  <c:v>128</c:v>
                </c:pt>
                <c:pt idx="17">
                  <c:v>129</c:v>
                </c:pt>
                <c:pt idx="18">
                  <c:v>130</c:v>
                </c:pt>
                <c:pt idx="19">
                  <c:v>131</c:v>
                </c:pt>
                <c:pt idx="20">
                  <c:v>132</c:v>
                </c:pt>
                <c:pt idx="21">
                  <c:v>133</c:v>
                </c:pt>
                <c:pt idx="22">
                  <c:v>134</c:v>
                </c:pt>
                <c:pt idx="23">
                  <c:v>135</c:v>
                </c:pt>
                <c:pt idx="24">
                  <c:v>137</c:v>
                </c:pt>
                <c:pt idx="25">
                  <c:v>138</c:v>
                </c:pt>
                <c:pt idx="26">
                  <c:v>139</c:v>
                </c:pt>
                <c:pt idx="27">
                  <c:v>140</c:v>
                </c:pt>
                <c:pt idx="28">
                  <c:v>141</c:v>
                </c:pt>
                <c:pt idx="29">
                  <c:v>142</c:v>
                </c:pt>
                <c:pt idx="30">
                  <c:v>143</c:v>
                </c:pt>
                <c:pt idx="31">
                  <c:v>144</c:v>
                </c:pt>
                <c:pt idx="32">
                  <c:v>145</c:v>
                </c:pt>
                <c:pt idx="33">
                  <c:v>146</c:v>
                </c:pt>
                <c:pt idx="34">
                  <c:v>147</c:v>
                </c:pt>
                <c:pt idx="35">
                  <c:v>148</c:v>
                </c:pt>
                <c:pt idx="36">
                  <c:v>149</c:v>
                </c:pt>
                <c:pt idx="37">
                  <c:v>150</c:v>
                </c:pt>
                <c:pt idx="38">
                  <c:v>151</c:v>
                </c:pt>
                <c:pt idx="39">
                  <c:v>152</c:v>
                </c:pt>
                <c:pt idx="40">
                  <c:v>153</c:v>
                </c:pt>
                <c:pt idx="41">
                  <c:v>154</c:v>
                </c:pt>
                <c:pt idx="42">
                  <c:v>155</c:v>
                </c:pt>
                <c:pt idx="43">
                  <c:v>156</c:v>
                </c:pt>
                <c:pt idx="44">
                  <c:v>157</c:v>
                </c:pt>
                <c:pt idx="45">
                  <c:v>158</c:v>
                </c:pt>
                <c:pt idx="46">
                  <c:v>159</c:v>
                </c:pt>
                <c:pt idx="47">
                  <c:v>160</c:v>
                </c:pt>
                <c:pt idx="48">
                  <c:v>161</c:v>
                </c:pt>
                <c:pt idx="49">
                  <c:v>162</c:v>
                </c:pt>
              </c:strCache>
            </c:strRef>
          </c:cat>
          <c:val>
            <c:numRef>
              <c:f>横向比较!$J$110:$J$160</c:f>
              <c:numCache>
                <c:formatCode>General</c:formatCode>
                <c:ptCount val="50"/>
                <c:pt idx="0">
                  <c:v>1</c:v>
                </c:pt>
                <c:pt idx="1">
                  <c:v>0.51301735647530045</c:v>
                </c:pt>
                <c:pt idx="2">
                  <c:v>0.45121272808188695</c:v>
                </c:pt>
                <c:pt idx="3">
                  <c:v>0.43669336893635957</c:v>
                </c:pt>
                <c:pt idx="4">
                  <c:v>0.36765687583444595</c:v>
                </c:pt>
                <c:pt idx="5">
                  <c:v>0.27575656430796619</c:v>
                </c:pt>
                <c:pt idx="6">
                  <c:v>0.25589675122385402</c:v>
                </c:pt>
                <c:pt idx="7">
                  <c:v>0.23141967067200711</c:v>
                </c:pt>
                <c:pt idx="8">
                  <c:v>0.21128170894526035</c:v>
                </c:pt>
                <c:pt idx="9">
                  <c:v>0.20115709835336004</c:v>
                </c:pt>
                <c:pt idx="10">
                  <c:v>0.21784601691143748</c:v>
                </c:pt>
                <c:pt idx="11">
                  <c:v>0.30462839341344017</c:v>
                </c:pt>
                <c:pt idx="12">
                  <c:v>9.167779261237205E-2</c:v>
                </c:pt>
                <c:pt idx="13">
                  <c:v>0.61298397863818421</c:v>
                </c:pt>
                <c:pt idx="14">
                  <c:v>0.29049844236760125</c:v>
                </c:pt>
                <c:pt idx="15">
                  <c:v>0.16666666666666666</c:v>
                </c:pt>
                <c:pt idx="16">
                  <c:v>3.7160658655985758E-2</c:v>
                </c:pt>
                <c:pt idx="17">
                  <c:v>0.18035157988429015</c:v>
                </c:pt>
                <c:pt idx="18">
                  <c:v>0.17706942590120162</c:v>
                </c:pt>
                <c:pt idx="19">
                  <c:v>6.5309301290609703E-2</c:v>
                </c:pt>
                <c:pt idx="20">
                  <c:v>4.6450823319982196E-2</c:v>
                </c:pt>
                <c:pt idx="21">
                  <c:v>6.6700044503782821E-2</c:v>
                </c:pt>
                <c:pt idx="22">
                  <c:v>0.13924121050289276</c:v>
                </c:pt>
                <c:pt idx="23">
                  <c:v>0.13167556742323097</c:v>
                </c:pt>
                <c:pt idx="24">
                  <c:v>0.13840676457498888</c:v>
                </c:pt>
                <c:pt idx="25">
                  <c:v>0.16727859368046283</c:v>
                </c:pt>
                <c:pt idx="26">
                  <c:v>5.6019136626613265E-2</c:v>
                </c:pt>
                <c:pt idx="27">
                  <c:v>2.8093012906097017E-2</c:v>
                </c:pt>
                <c:pt idx="28">
                  <c:v>4.4726301735647532E-2</c:v>
                </c:pt>
                <c:pt idx="29">
                  <c:v>6.8925233644859807E-2</c:v>
                </c:pt>
                <c:pt idx="30">
                  <c:v>5.045616377392078E-2</c:v>
                </c:pt>
                <c:pt idx="31">
                  <c:v>2.0416110369381398E-2</c:v>
                </c:pt>
                <c:pt idx="32">
                  <c:v>2.4032042723631509E-2</c:v>
                </c:pt>
                <c:pt idx="33">
                  <c:v>2.8315531820204718E-2</c:v>
                </c:pt>
                <c:pt idx="34">
                  <c:v>2.9149977748108589E-2</c:v>
                </c:pt>
                <c:pt idx="35">
                  <c:v>1.9080996884735201E-2</c:v>
                </c:pt>
                <c:pt idx="36">
                  <c:v>1.4463729417000446E-3</c:v>
                </c:pt>
                <c:pt idx="37">
                  <c:v>1.4352469959946596E-2</c:v>
                </c:pt>
                <c:pt idx="38">
                  <c:v>2.3420115709835335E-2</c:v>
                </c:pt>
                <c:pt idx="39">
                  <c:v>4.5616377392078324E-3</c:v>
                </c:pt>
                <c:pt idx="40">
                  <c:v>2.1695594125500667E-3</c:v>
                </c:pt>
                <c:pt idx="41">
                  <c:v>1.5631953716065867E-2</c:v>
                </c:pt>
                <c:pt idx="42">
                  <c:v>1.0736537605696483E-2</c:v>
                </c:pt>
                <c:pt idx="43">
                  <c:v>1.4074321317311971E-2</c:v>
                </c:pt>
                <c:pt idx="44">
                  <c:v>3.3377837116154872E-4</c:v>
                </c:pt>
                <c:pt idx="45">
                  <c:v>2.7814864263462394E-4</c:v>
                </c:pt>
                <c:pt idx="46">
                  <c:v>5.5629728526924787E-4</c:v>
                </c:pt>
                <c:pt idx="47">
                  <c:v>4.450378282153983E-4</c:v>
                </c:pt>
                <c:pt idx="48">
                  <c:v>6.6755674232309744E-4</c:v>
                </c:pt>
                <c:pt idx="49">
                  <c:v>6.6755674232309744E-4</c:v>
                </c:pt>
              </c:numCache>
            </c:numRef>
          </c:val>
        </c:ser>
        <c:ser>
          <c:idx val="3"/>
          <c:order val="3"/>
          <c:tx>
            <c:strRef>
              <c:f>横向比较!$K$109</c:f>
              <c:strCache>
                <c:ptCount val="1"/>
                <c:pt idx="0">
                  <c:v>求和项:25号</c:v>
                </c:pt>
              </c:strCache>
            </c:strRef>
          </c:tx>
          <c:invertIfNegative val="0"/>
          <c:cat>
            <c:strRef>
              <c:f>横向比较!$G$110:$G$160</c:f>
              <c:strCache>
                <c:ptCount val="50"/>
                <c:pt idx="0">
                  <c:v>111</c:v>
                </c:pt>
                <c:pt idx="1">
                  <c:v>112</c:v>
                </c:pt>
                <c:pt idx="2">
                  <c:v>113</c:v>
                </c:pt>
                <c:pt idx="3">
                  <c:v>114</c:v>
                </c:pt>
                <c:pt idx="4">
                  <c:v>115</c:v>
                </c:pt>
                <c:pt idx="5">
                  <c:v>117</c:v>
                </c:pt>
                <c:pt idx="6">
                  <c:v>118</c:v>
                </c:pt>
                <c:pt idx="7">
                  <c:v>119</c:v>
                </c:pt>
                <c:pt idx="8">
                  <c:v>120</c:v>
                </c:pt>
                <c:pt idx="9">
                  <c:v>121</c:v>
                </c:pt>
                <c:pt idx="10">
                  <c:v>122</c:v>
                </c:pt>
                <c:pt idx="11">
                  <c:v>123</c:v>
                </c:pt>
                <c:pt idx="12">
                  <c:v>124</c:v>
                </c:pt>
                <c:pt idx="13">
                  <c:v>125</c:v>
                </c:pt>
                <c:pt idx="14">
                  <c:v>126</c:v>
                </c:pt>
                <c:pt idx="15">
                  <c:v>127</c:v>
                </c:pt>
                <c:pt idx="16">
                  <c:v>128</c:v>
                </c:pt>
                <c:pt idx="17">
                  <c:v>129</c:v>
                </c:pt>
                <c:pt idx="18">
                  <c:v>130</c:v>
                </c:pt>
                <c:pt idx="19">
                  <c:v>131</c:v>
                </c:pt>
                <c:pt idx="20">
                  <c:v>132</c:v>
                </c:pt>
                <c:pt idx="21">
                  <c:v>133</c:v>
                </c:pt>
                <c:pt idx="22">
                  <c:v>134</c:v>
                </c:pt>
                <c:pt idx="23">
                  <c:v>135</c:v>
                </c:pt>
                <c:pt idx="24">
                  <c:v>137</c:v>
                </c:pt>
                <c:pt idx="25">
                  <c:v>138</c:v>
                </c:pt>
                <c:pt idx="26">
                  <c:v>139</c:v>
                </c:pt>
                <c:pt idx="27">
                  <c:v>140</c:v>
                </c:pt>
                <c:pt idx="28">
                  <c:v>141</c:v>
                </c:pt>
                <c:pt idx="29">
                  <c:v>142</c:v>
                </c:pt>
                <c:pt idx="30">
                  <c:v>143</c:v>
                </c:pt>
                <c:pt idx="31">
                  <c:v>144</c:v>
                </c:pt>
                <c:pt idx="32">
                  <c:v>145</c:v>
                </c:pt>
                <c:pt idx="33">
                  <c:v>146</c:v>
                </c:pt>
                <c:pt idx="34">
                  <c:v>147</c:v>
                </c:pt>
                <c:pt idx="35">
                  <c:v>148</c:v>
                </c:pt>
                <c:pt idx="36">
                  <c:v>149</c:v>
                </c:pt>
                <c:pt idx="37">
                  <c:v>150</c:v>
                </c:pt>
                <c:pt idx="38">
                  <c:v>151</c:v>
                </c:pt>
                <c:pt idx="39">
                  <c:v>152</c:v>
                </c:pt>
                <c:pt idx="40">
                  <c:v>153</c:v>
                </c:pt>
                <c:pt idx="41">
                  <c:v>154</c:v>
                </c:pt>
                <c:pt idx="42">
                  <c:v>155</c:v>
                </c:pt>
                <c:pt idx="43">
                  <c:v>156</c:v>
                </c:pt>
                <c:pt idx="44">
                  <c:v>157</c:v>
                </c:pt>
                <c:pt idx="45">
                  <c:v>158</c:v>
                </c:pt>
                <c:pt idx="46">
                  <c:v>159</c:v>
                </c:pt>
                <c:pt idx="47">
                  <c:v>160</c:v>
                </c:pt>
                <c:pt idx="48">
                  <c:v>161</c:v>
                </c:pt>
                <c:pt idx="49">
                  <c:v>162</c:v>
                </c:pt>
              </c:strCache>
            </c:strRef>
          </c:cat>
          <c:val>
            <c:numRef>
              <c:f>横向比较!$K$110:$K$160</c:f>
              <c:numCache>
                <c:formatCode>General</c:formatCode>
                <c:ptCount val="50"/>
                <c:pt idx="0">
                  <c:v>1</c:v>
                </c:pt>
                <c:pt idx="1">
                  <c:v>0.56253300940107742</c:v>
                </c:pt>
                <c:pt idx="2">
                  <c:v>0.50301045737826133</c:v>
                </c:pt>
                <c:pt idx="3">
                  <c:v>0.48352170698214852</c:v>
                </c:pt>
                <c:pt idx="4">
                  <c:v>0.40963346361043623</c:v>
                </c:pt>
                <c:pt idx="5">
                  <c:v>0.3253934720608429</c:v>
                </c:pt>
                <c:pt idx="6">
                  <c:v>0.30574627653955849</c:v>
                </c:pt>
                <c:pt idx="7">
                  <c:v>0.27822963980141546</c:v>
                </c:pt>
                <c:pt idx="8">
                  <c:v>0.2572620682370339</c:v>
                </c:pt>
                <c:pt idx="9">
                  <c:v>0.24469208830674977</c:v>
                </c:pt>
                <c:pt idx="10">
                  <c:v>0.26111756628287736</c:v>
                </c:pt>
                <c:pt idx="11">
                  <c:v>0.35301573888243371</c:v>
                </c:pt>
                <c:pt idx="12">
                  <c:v>0.11862258371184113</c:v>
                </c:pt>
                <c:pt idx="13">
                  <c:v>0.65300517587408891</c:v>
                </c:pt>
                <c:pt idx="14">
                  <c:v>0.33928382803422413</c:v>
                </c:pt>
                <c:pt idx="15">
                  <c:v>0.20608429280659132</c:v>
                </c:pt>
                <c:pt idx="16">
                  <c:v>5.265659659871131E-2</c:v>
                </c:pt>
                <c:pt idx="17">
                  <c:v>0.22166473011513679</c:v>
                </c:pt>
                <c:pt idx="18">
                  <c:v>0.21881271786204712</c:v>
                </c:pt>
                <c:pt idx="19">
                  <c:v>8.5877257843033697E-2</c:v>
                </c:pt>
                <c:pt idx="20">
                  <c:v>6.4487165944861091E-2</c:v>
                </c:pt>
                <c:pt idx="21">
                  <c:v>8.7725784303369594E-2</c:v>
                </c:pt>
                <c:pt idx="22">
                  <c:v>0.16853279814091054</c:v>
                </c:pt>
                <c:pt idx="23">
                  <c:v>0.16747649730643288</c:v>
                </c:pt>
                <c:pt idx="24">
                  <c:v>0.17640223935776908</c:v>
                </c:pt>
                <c:pt idx="25">
                  <c:v>0.20687651843244956</c:v>
                </c:pt>
                <c:pt idx="26">
                  <c:v>7.4416393788951096E-2</c:v>
                </c:pt>
                <c:pt idx="27">
                  <c:v>4.0456321960494347E-2</c:v>
                </c:pt>
                <c:pt idx="28">
                  <c:v>6.1846413858666946E-2</c:v>
                </c:pt>
                <c:pt idx="29">
                  <c:v>8.9257420513362204E-2</c:v>
                </c:pt>
                <c:pt idx="30">
                  <c:v>6.7075102989331364E-2</c:v>
                </c:pt>
                <c:pt idx="31">
                  <c:v>3.1636209992605892E-2</c:v>
                </c:pt>
                <c:pt idx="32">
                  <c:v>3.6231118622583713E-2</c:v>
                </c:pt>
                <c:pt idx="33">
                  <c:v>4.0878842294285414E-2</c:v>
                </c:pt>
                <c:pt idx="34">
                  <c:v>4.1618252878419776E-2</c:v>
                </c:pt>
                <c:pt idx="35">
                  <c:v>2.9682053448822226E-2</c:v>
                </c:pt>
                <c:pt idx="36">
                  <c:v>2.2710467941269674E-3</c:v>
                </c:pt>
                <c:pt idx="37">
                  <c:v>2.2868913066441322E-2</c:v>
                </c:pt>
                <c:pt idx="38">
                  <c:v>3.5544523080173231E-2</c:v>
                </c:pt>
                <c:pt idx="39">
                  <c:v>7.2884757578958485E-3</c:v>
                </c:pt>
                <c:pt idx="40">
                  <c:v>4.436463504806169E-3</c:v>
                </c:pt>
                <c:pt idx="41">
                  <c:v>2.6037815569874299E-2</c:v>
                </c:pt>
                <c:pt idx="42">
                  <c:v>1.7112073518538079E-2</c:v>
                </c:pt>
                <c:pt idx="43">
                  <c:v>2.3238618358508503E-2</c:v>
                </c:pt>
                <c:pt idx="44">
                  <c:v>8.9785570930601033E-4</c:v>
                </c:pt>
                <c:pt idx="45">
                  <c:v>8.4504066758212741E-4</c:v>
                </c:pt>
                <c:pt idx="46">
                  <c:v>1.2147459596493081E-3</c:v>
                </c:pt>
                <c:pt idx="47">
                  <c:v>1.267561001373191E-3</c:v>
                </c:pt>
                <c:pt idx="48">
                  <c:v>1.4788211682687229E-3</c:v>
                </c:pt>
                <c:pt idx="49">
                  <c:v>1.7428963768881377E-3</c:v>
                </c:pt>
              </c:numCache>
            </c:numRef>
          </c:val>
        </c:ser>
        <c:dLbls>
          <c:showLegendKey val="0"/>
          <c:showVal val="0"/>
          <c:showCatName val="0"/>
          <c:showSerName val="0"/>
          <c:showPercent val="0"/>
          <c:showBubbleSize val="0"/>
        </c:dLbls>
        <c:gapWidth val="150"/>
        <c:axId val="254046976"/>
        <c:axId val="254048512"/>
      </c:barChart>
      <c:catAx>
        <c:axId val="254046976"/>
        <c:scaling>
          <c:orientation val="minMax"/>
        </c:scaling>
        <c:delete val="0"/>
        <c:axPos val="b"/>
        <c:majorTickMark val="out"/>
        <c:minorTickMark val="none"/>
        <c:tickLblPos val="nextTo"/>
        <c:crossAx val="254048512"/>
        <c:crosses val="autoZero"/>
        <c:auto val="1"/>
        <c:lblAlgn val="ctr"/>
        <c:lblOffset val="100"/>
        <c:noMultiLvlLbl val="0"/>
      </c:catAx>
      <c:valAx>
        <c:axId val="254048512"/>
        <c:scaling>
          <c:orientation val="minMax"/>
        </c:scaling>
        <c:delete val="0"/>
        <c:axPos val="l"/>
        <c:majorGridlines/>
        <c:numFmt formatCode="General" sourceLinked="1"/>
        <c:majorTickMark val="out"/>
        <c:minorTickMark val="none"/>
        <c:tickLblPos val="nextTo"/>
        <c:crossAx val="254046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[22-25号新手引导.xlsx]横向比较!数据透视表3</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横向比较!$H$211</c:f>
              <c:strCache>
                <c:ptCount val="1"/>
                <c:pt idx="0">
                  <c:v>求和项:22号</c:v>
                </c:pt>
              </c:strCache>
            </c:strRef>
          </c:tx>
          <c:invertIfNegative val="0"/>
          <c:cat>
            <c:strRef>
              <c:f>横向比较!$G$212:$G$262</c:f>
              <c:strCache>
                <c:ptCount val="50"/>
                <c:pt idx="0">
                  <c:v>111</c:v>
                </c:pt>
                <c:pt idx="1">
                  <c:v>112</c:v>
                </c:pt>
                <c:pt idx="2">
                  <c:v>113</c:v>
                </c:pt>
                <c:pt idx="3">
                  <c:v>114</c:v>
                </c:pt>
                <c:pt idx="4">
                  <c:v>115</c:v>
                </c:pt>
                <c:pt idx="5">
                  <c:v>117</c:v>
                </c:pt>
                <c:pt idx="6">
                  <c:v>118</c:v>
                </c:pt>
                <c:pt idx="7">
                  <c:v>119</c:v>
                </c:pt>
                <c:pt idx="8">
                  <c:v>120</c:v>
                </c:pt>
                <c:pt idx="9">
                  <c:v>121</c:v>
                </c:pt>
                <c:pt idx="10">
                  <c:v>122</c:v>
                </c:pt>
                <c:pt idx="11">
                  <c:v>123</c:v>
                </c:pt>
                <c:pt idx="12">
                  <c:v>124</c:v>
                </c:pt>
                <c:pt idx="13">
                  <c:v>125</c:v>
                </c:pt>
                <c:pt idx="14">
                  <c:v>126</c:v>
                </c:pt>
                <c:pt idx="15">
                  <c:v>127</c:v>
                </c:pt>
                <c:pt idx="16">
                  <c:v>128</c:v>
                </c:pt>
                <c:pt idx="17">
                  <c:v>129</c:v>
                </c:pt>
                <c:pt idx="18">
                  <c:v>130</c:v>
                </c:pt>
                <c:pt idx="19">
                  <c:v>131</c:v>
                </c:pt>
                <c:pt idx="20">
                  <c:v>132</c:v>
                </c:pt>
                <c:pt idx="21">
                  <c:v>133</c:v>
                </c:pt>
                <c:pt idx="22">
                  <c:v>134</c:v>
                </c:pt>
                <c:pt idx="23">
                  <c:v>135</c:v>
                </c:pt>
                <c:pt idx="24">
                  <c:v>137</c:v>
                </c:pt>
                <c:pt idx="25">
                  <c:v>138</c:v>
                </c:pt>
                <c:pt idx="26">
                  <c:v>139</c:v>
                </c:pt>
                <c:pt idx="27">
                  <c:v>140</c:v>
                </c:pt>
                <c:pt idx="28">
                  <c:v>141</c:v>
                </c:pt>
                <c:pt idx="29">
                  <c:v>142</c:v>
                </c:pt>
                <c:pt idx="30">
                  <c:v>143</c:v>
                </c:pt>
                <c:pt idx="31">
                  <c:v>144</c:v>
                </c:pt>
                <c:pt idx="32">
                  <c:v>145</c:v>
                </c:pt>
                <c:pt idx="33">
                  <c:v>146</c:v>
                </c:pt>
                <c:pt idx="34">
                  <c:v>147</c:v>
                </c:pt>
                <c:pt idx="35">
                  <c:v>148</c:v>
                </c:pt>
                <c:pt idx="36">
                  <c:v>149</c:v>
                </c:pt>
                <c:pt idx="37">
                  <c:v>150</c:v>
                </c:pt>
                <c:pt idx="38">
                  <c:v>151</c:v>
                </c:pt>
                <c:pt idx="39">
                  <c:v>152</c:v>
                </c:pt>
                <c:pt idx="40">
                  <c:v>153</c:v>
                </c:pt>
                <c:pt idx="41">
                  <c:v>154</c:v>
                </c:pt>
                <c:pt idx="42">
                  <c:v>155</c:v>
                </c:pt>
                <c:pt idx="43">
                  <c:v>156</c:v>
                </c:pt>
                <c:pt idx="44">
                  <c:v>157</c:v>
                </c:pt>
                <c:pt idx="45">
                  <c:v>158</c:v>
                </c:pt>
                <c:pt idx="46">
                  <c:v>159</c:v>
                </c:pt>
                <c:pt idx="47">
                  <c:v>160</c:v>
                </c:pt>
                <c:pt idx="48">
                  <c:v>161</c:v>
                </c:pt>
                <c:pt idx="49">
                  <c:v>162</c:v>
                </c:pt>
              </c:strCache>
            </c:strRef>
          </c:cat>
          <c:val>
            <c:numRef>
              <c:f>横向比较!$H$212:$H$262</c:f>
              <c:numCache>
                <c:formatCode>General</c:formatCode>
                <c:ptCount val="50"/>
                <c:pt idx="0">
                  <c:v>0.22222557753284011</c:v>
                </c:pt>
                <c:pt idx="1">
                  <c:v>7.7537873068599328E-2</c:v>
                </c:pt>
                <c:pt idx="2">
                  <c:v>6.3475766269062359E-2</c:v>
                </c:pt>
                <c:pt idx="3">
                  <c:v>6.2197392923649904E-2</c:v>
                </c:pt>
                <c:pt idx="4">
                  <c:v>5.2191856661130402E-2</c:v>
                </c:pt>
                <c:pt idx="5">
                  <c:v>3.0570235039508783E-2</c:v>
                </c:pt>
                <c:pt idx="6">
                  <c:v>2.6805576526246919E-2</c:v>
                </c:pt>
                <c:pt idx="7">
                  <c:v>2.3312698173033369E-2</c:v>
                </c:pt>
                <c:pt idx="8">
                  <c:v>2.0766017414062105E-2</c:v>
                </c:pt>
                <c:pt idx="9">
                  <c:v>2.0121797775429062E-2</c:v>
                </c:pt>
                <c:pt idx="10">
                  <c:v>2.1883335849816297E-2</c:v>
                </c:pt>
                <c:pt idx="11">
                  <c:v>3.667018974281544E-2</c:v>
                </c:pt>
                <c:pt idx="12">
                  <c:v>7.9520861643766674E-3</c:v>
                </c:pt>
                <c:pt idx="13">
                  <c:v>0.10492727364235745</c:v>
                </c:pt>
                <c:pt idx="14">
                  <c:v>3.3398761890382003E-2</c:v>
                </c:pt>
                <c:pt idx="15">
                  <c:v>1.4726458301877297E-2</c:v>
                </c:pt>
                <c:pt idx="16">
                  <c:v>1.8118677336554432E-3</c:v>
                </c:pt>
                <c:pt idx="17">
                  <c:v>1.7232875333433994E-2</c:v>
                </c:pt>
                <c:pt idx="18">
                  <c:v>1.6749710604459209E-2</c:v>
                </c:pt>
                <c:pt idx="19">
                  <c:v>4.9524384719915448E-3</c:v>
                </c:pt>
                <c:pt idx="20">
                  <c:v>2.5970104182394685E-3</c:v>
                </c:pt>
                <c:pt idx="21">
                  <c:v>4.9725703356988272E-3</c:v>
                </c:pt>
                <c:pt idx="22">
                  <c:v>1.2904524636368212E-2</c:v>
                </c:pt>
                <c:pt idx="23">
                  <c:v>1.1455030449443857E-2</c:v>
                </c:pt>
                <c:pt idx="24">
                  <c:v>1.1193316221249182E-2</c:v>
                </c:pt>
                <c:pt idx="25">
                  <c:v>1.4877447279681917E-2</c:v>
                </c:pt>
                <c:pt idx="26">
                  <c:v>3.7445266495545826E-3</c:v>
                </c:pt>
                <c:pt idx="27">
                  <c:v>1.3085711409733757E-3</c:v>
                </c:pt>
                <c:pt idx="28">
                  <c:v>2.4762192359957724E-3</c:v>
                </c:pt>
                <c:pt idx="29">
                  <c:v>5.3752076098444812E-3</c:v>
                </c:pt>
                <c:pt idx="30">
                  <c:v>3.4727464895062659E-3</c:v>
                </c:pt>
                <c:pt idx="31">
                  <c:v>7.046152297548946E-4</c:v>
                </c:pt>
                <c:pt idx="32">
                  <c:v>9.0593386682772162E-4</c:v>
                </c:pt>
                <c:pt idx="33">
                  <c:v>1.2481755498515276E-3</c:v>
                </c:pt>
                <c:pt idx="34">
                  <c:v>1.2381096179978862E-3</c:v>
                </c:pt>
                <c:pt idx="35">
                  <c:v>7.146811616085359E-4</c:v>
                </c:pt>
                <c:pt idx="36">
                  <c:v>1.5098897780462027E-4</c:v>
                </c:pt>
                <c:pt idx="37">
                  <c:v>5.5362625195027433E-4</c:v>
                </c:pt>
                <c:pt idx="38">
                  <c:v>1.1072525039005487E-3</c:v>
                </c:pt>
                <c:pt idx="39">
                  <c:v>9.0593386682772151E-5</c:v>
                </c:pt>
                <c:pt idx="40">
                  <c:v>5.0329659268206757E-5</c:v>
                </c:pt>
                <c:pt idx="41">
                  <c:v>2.6171422819467515E-4</c:v>
                </c:pt>
                <c:pt idx="42">
                  <c:v>3.0197795560924054E-4</c:v>
                </c:pt>
                <c:pt idx="43">
                  <c:v>4.8316472897478484E-4</c:v>
                </c:pt>
                <c:pt idx="44">
                  <c:v>0</c:v>
                </c:pt>
                <c:pt idx="45">
                  <c:v>0</c:v>
                </c:pt>
                <c:pt idx="46">
                  <c:v>3.0197795560924053E-5</c:v>
                </c:pt>
                <c:pt idx="47">
                  <c:v>0</c:v>
                </c:pt>
                <c:pt idx="48">
                  <c:v>3.0197795560924053E-5</c:v>
                </c:pt>
                <c:pt idx="49">
                  <c:v>4.0263727414565401E-5</c:v>
                </c:pt>
              </c:numCache>
            </c:numRef>
          </c:val>
        </c:ser>
        <c:ser>
          <c:idx val="1"/>
          <c:order val="1"/>
          <c:tx>
            <c:strRef>
              <c:f>横向比较!$I$211</c:f>
              <c:strCache>
                <c:ptCount val="1"/>
                <c:pt idx="0">
                  <c:v>求和项:23号</c:v>
                </c:pt>
              </c:strCache>
            </c:strRef>
          </c:tx>
          <c:invertIfNegative val="0"/>
          <c:cat>
            <c:strRef>
              <c:f>横向比较!$G$212:$G$262</c:f>
              <c:strCache>
                <c:ptCount val="50"/>
                <c:pt idx="0">
                  <c:v>111</c:v>
                </c:pt>
                <c:pt idx="1">
                  <c:v>112</c:v>
                </c:pt>
                <c:pt idx="2">
                  <c:v>113</c:v>
                </c:pt>
                <c:pt idx="3">
                  <c:v>114</c:v>
                </c:pt>
                <c:pt idx="4">
                  <c:v>115</c:v>
                </c:pt>
                <c:pt idx="5">
                  <c:v>117</c:v>
                </c:pt>
                <c:pt idx="6">
                  <c:v>118</c:v>
                </c:pt>
                <c:pt idx="7">
                  <c:v>119</c:v>
                </c:pt>
                <c:pt idx="8">
                  <c:v>120</c:v>
                </c:pt>
                <c:pt idx="9">
                  <c:v>121</c:v>
                </c:pt>
                <c:pt idx="10">
                  <c:v>122</c:v>
                </c:pt>
                <c:pt idx="11">
                  <c:v>123</c:v>
                </c:pt>
                <c:pt idx="12">
                  <c:v>124</c:v>
                </c:pt>
                <c:pt idx="13">
                  <c:v>125</c:v>
                </c:pt>
                <c:pt idx="14">
                  <c:v>126</c:v>
                </c:pt>
                <c:pt idx="15">
                  <c:v>127</c:v>
                </c:pt>
                <c:pt idx="16">
                  <c:v>128</c:v>
                </c:pt>
                <c:pt idx="17">
                  <c:v>129</c:v>
                </c:pt>
                <c:pt idx="18">
                  <c:v>130</c:v>
                </c:pt>
                <c:pt idx="19">
                  <c:v>131</c:v>
                </c:pt>
                <c:pt idx="20">
                  <c:v>132</c:v>
                </c:pt>
                <c:pt idx="21">
                  <c:v>133</c:v>
                </c:pt>
                <c:pt idx="22">
                  <c:v>134</c:v>
                </c:pt>
                <c:pt idx="23">
                  <c:v>135</c:v>
                </c:pt>
                <c:pt idx="24">
                  <c:v>137</c:v>
                </c:pt>
                <c:pt idx="25">
                  <c:v>138</c:v>
                </c:pt>
                <c:pt idx="26">
                  <c:v>139</c:v>
                </c:pt>
                <c:pt idx="27">
                  <c:v>140</c:v>
                </c:pt>
                <c:pt idx="28">
                  <c:v>141</c:v>
                </c:pt>
                <c:pt idx="29">
                  <c:v>142</c:v>
                </c:pt>
                <c:pt idx="30">
                  <c:v>143</c:v>
                </c:pt>
                <c:pt idx="31">
                  <c:v>144</c:v>
                </c:pt>
                <c:pt idx="32">
                  <c:v>145</c:v>
                </c:pt>
                <c:pt idx="33">
                  <c:v>146</c:v>
                </c:pt>
                <c:pt idx="34">
                  <c:v>147</c:v>
                </c:pt>
                <c:pt idx="35">
                  <c:v>148</c:v>
                </c:pt>
                <c:pt idx="36">
                  <c:v>149</c:v>
                </c:pt>
                <c:pt idx="37">
                  <c:v>150</c:v>
                </c:pt>
                <c:pt idx="38">
                  <c:v>151</c:v>
                </c:pt>
                <c:pt idx="39">
                  <c:v>152</c:v>
                </c:pt>
                <c:pt idx="40">
                  <c:v>153</c:v>
                </c:pt>
                <c:pt idx="41">
                  <c:v>154</c:v>
                </c:pt>
                <c:pt idx="42">
                  <c:v>155</c:v>
                </c:pt>
                <c:pt idx="43">
                  <c:v>156</c:v>
                </c:pt>
                <c:pt idx="44">
                  <c:v>157</c:v>
                </c:pt>
                <c:pt idx="45">
                  <c:v>158</c:v>
                </c:pt>
                <c:pt idx="46">
                  <c:v>159</c:v>
                </c:pt>
                <c:pt idx="47">
                  <c:v>160</c:v>
                </c:pt>
                <c:pt idx="48">
                  <c:v>161</c:v>
                </c:pt>
                <c:pt idx="49">
                  <c:v>162</c:v>
                </c:pt>
              </c:strCache>
            </c:strRef>
          </c:cat>
          <c:val>
            <c:numRef>
              <c:f>横向比较!$I$212:$I$262</c:f>
              <c:numCache>
                <c:formatCode>General</c:formatCode>
                <c:ptCount val="50"/>
                <c:pt idx="0">
                  <c:v>0.22195724594033117</c:v>
                </c:pt>
                <c:pt idx="1">
                  <c:v>0.10169762381836285</c:v>
                </c:pt>
                <c:pt idx="2">
                  <c:v>8.6872610603695194E-2</c:v>
                </c:pt>
                <c:pt idx="3">
                  <c:v>8.4328018783267164E-2</c:v>
                </c:pt>
                <c:pt idx="4">
                  <c:v>7.1445254397718469E-2</c:v>
                </c:pt>
                <c:pt idx="5">
                  <c:v>4.9625686855400801E-2</c:v>
                </c:pt>
                <c:pt idx="6">
                  <c:v>4.5261773346937269E-2</c:v>
                </c:pt>
                <c:pt idx="7">
                  <c:v>4.0258638704839644E-2</c:v>
                </c:pt>
                <c:pt idx="8">
                  <c:v>3.6435604617143416E-2</c:v>
                </c:pt>
                <c:pt idx="9">
                  <c:v>3.4628575643216267E-2</c:v>
                </c:pt>
                <c:pt idx="10">
                  <c:v>3.7996779308903612E-2</c:v>
                </c:pt>
                <c:pt idx="11">
                  <c:v>5.6325216044450455E-2</c:v>
                </c:pt>
                <c:pt idx="12">
                  <c:v>1.5144623781484713E-2</c:v>
                </c:pt>
                <c:pt idx="13">
                  <c:v>0.12544714747569116</c:v>
                </c:pt>
                <c:pt idx="14">
                  <c:v>5.2870963380004674E-2</c:v>
                </c:pt>
                <c:pt idx="15">
                  <c:v>2.8113437165791837E-2</c:v>
                </c:pt>
                <c:pt idx="16">
                  <c:v>5.2612816383729366E-3</c:v>
                </c:pt>
                <c:pt idx="17">
                  <c:v>3.0756370699086651E-2</c:v>
                </c:pt>
                <c:pt idx="18">
                  <c:v>3.016632042188595E-2</c:v>
                </c:pt>
                <c:pt idx="19">
                  <c:v>1.0694661274262744E-2</c:v>
                </c:pt>
                <c:pt idx="20">
                  <c:v>6.8101636160247817E-3</c:v>
                </c:pt>
                <c:pt idx="21">
                  <c:v>1.0915930128213009E-2</c:v>
                </c:pt>
                <c:pt idx="22">
                  <c:v>2.3565132945703081E-2</c:v>
                </c:pt>
                <c:pt idx="23">
                  <c:v>2.2102299966809673E-2</c:v>
                </c:pt>
                <c:pt idx="24">
                  <c:v>2.2520252246493504E-2</c:v>
                </c:pt>
                <c:pt idx="25">
                  <c:v>2.7941339168274962E-2</c:v>
                </c:pt>
                <c:pt idx="26">
                  <c:v>8.8999250144439386E-3</c:v>
                </c:pt>
                <c:pt idx="27">
                  <c:v>3.9336685146713546E-3</c:v>
                </c:pt>
                <c:pt idx="28">
                  <c:v>6.797870901916434E-3</c:v>
                </c:pt>
                <c:pt idx="29">
                  <c:v>1.1223247980921707E-2</c:v>
                </c:pt>
                <c:pt idx="30">
                  <c:v>7.9410933139927968E-3</c:v>
                </c:pt>
                <c:pt idx="31">
                  <c:v>2.5814699627530763E-3</c:v>
                </c:pt>
                <c:pt idx="32">
                  <c:v>3.1592275258454316E-3</c:v>
                </c:pt>
                <c:pt idx="33">
                  <c:v>3.8844976582379622E-3</c:v>
                </c:pt>
                <c:pt idx="34">
                  <c:v>4.0565956557548338E-3</c:v>
                </c:pt>
                <c:pt idx="35">
                  <c:v>2.4585428216695963E-3</c:v>
                </c:pt>
                <c:pt idx="36">
                  <c:v>3.1961056681704752E-4</c:v>
                </c:pt>
                <c:pt idx="37">
                  <c:v>1.7824435457104574E-3</c:v>
                </c:pt>
                <c:pt idx="38">
                  <c:v>3.3190328092539551E-3</c:v>
                </c:pt>
                <c:pt idx="39">
                  <c:v>4.4253770790052738E-4</c:v>
                </c:pt>
                <c:pt idx="40">
                  <c:v>1.9668342573356772E-4</c:v>
                </c:pt>
                <c:pt idx="41">
                  <c:v>1.4997111212184538E-3</c:v>
                </c:pt>
                <c:pt idx="42">
                  <c:v>1.2292714108347981E-3</c:v>
                </c:pt>
                <c:pt idx="43">
                  <c:v>1.6472236905186296E-3</c:v>
                </c:pt>
                <c:pt idx="44">
                  <c:v>2.4585428216695965E-5</c:v>
                </c:pt>
                <c:pt idx="45">
                  <c:v>1.2292714108347982E-5</c:v>
                </c:pt>
                <c:pt idx="46">
                  <c:v>6.1463570541739915E-5</c:v>
                </c:pt>
                <c:pt idx="47">
                  <c:v>2.4585428216695965E-5</c:v>
                </c:pt>
                <c:pt idx="48">
                  <c:v>8.6048998758435873E-5</c:v>
                </c:pt>
                <c:pt idx="49">
                  <c:v>8.6048998758435873E-5</c:v>
                </c:pt>
              </c:numCache>
            </c:numRef>
          </c:val>
        </c:ser>
        <c:ser>
          <c:idx val="2"/>
          <c:order val="2"/>
          <c:tx>
            <c:strRef>
              <c:f>横向比较!$J$211</c:f>
              <c:strCache>
                <c:ptCount val="1"/>
                <c:pt idx="0">
                  <c:v>求和项:24号</c:v>
                </c:pt>
              </c:strCache>
            </c:strRef>
          </c:tx>
          <c:invertIfNegative val="0"/>
          <c:cat>
            <c:strRef>
              <c:f>横向比较!$G$212:$G$262</c:f>
              <c:strCache>
                <c:ptCount val="50"/>
                <c:pt idx="0">
                  <c:v>111</c:v>
                </c:pt>
                <c:pt idx="1">
                  <c:v>112</c:v>
                </c:pt>
                <c:pt idx="2">
                  <c:v>113</c:v>
                </c:pt>
                <c:pt idx="3">
                  <c:v>114</c:v>
                </c:pt>
                <c:pt idx="4">
                  <c:v>115</c:v>
                </c:pt>
                <c:pt idx="5">
                  <c:v>117</c:v>
                </c:pt>
                <c:pt idx="6">
                  <c:v>118</c:v>
                </c:pt>
                <c:pt idx="7">
                  <c:v>119</c:v>
                </c:pt>
                <c:pt idx="8">
                  <c:v>120</c:v>
                </c:pt>
                <c:pt idx="9">
                  <c:v>121</c:v>
                </c:pt>
                <c:pt idx="10">
                  <c:v>122</c:v>
                </c:pt>
                <c:pt idx="11">
                  <c:v>123</c:v>
                </c:pt>
                <c:pt idx="12">
                  <c:v>124</c:v>
                </c:pt>
                <c:pt idx="13">
                  <c:v>125</c:v>
                </c:pt>
                <c:pt idx="14">
                  <c:v>126</c:v>
                </c:pt>
                <c:pt idx="15">
                  <c:v>127</c:v>
                </c:pt>
                <c:pt idx="16">
                  <c:v>128</c:v>
                </c:pt>
                <c:pt idx="17">
                  <c:v>129</c:v>
                </c:pt>
                <c:pt idx="18">
                  <c:v>130</c:v>
                </c:pt>
                <c:pt idx="19">
                  <c:v>131</c:v>
                </c:pt>
                <c:pt idx="20">
                  <c:v>132</c:v>
                </c:pt>
                <c:pt idx="21">
                  <c:v>133</c:v>
                </c:pt>
                <c:pt idx="22">
                  <c:v>134</c:v>
                </c:pt>
                <c:pt idx="23">
                  <c:v>135</c:v>
                </c:pt>
                <c:pt idx="24">
                  <c:v>137</c:v>
                </c:pt>
                <c:pt idx="25">
                  <c:v>138</c:v>
                </c:pt>
                <c:pt idx="26">
                  <c:v>139</c:v>
                </c:pt>
                <c:pt idx="27">
                  <c:v>140</c:v>
                </c:pt>
                <c:pt idx="28">
                  <c:v>141</c:v>
                </c:pt>
                <c:pt idx="29">
                  <c:v>142</c:v>
                </c:pt>
                <c:pt idx="30">
                  <c:v>143</c:v>
                </c:pt>
                <c:pt idx="31">
                  <c:v>144</c:v>
                </c:pt>
                <c:pt idx="32">
                  <c:v>145</c:v>
                </c:pt>
                <c:pt idx="33">
                  <c:v>146</c:v>
                </c:pt>
                <c:pt idx="34">
                  <c:v>147</c:v>
                </c:pt>
                <c:pt idx="35">
                  <c:v>148</c:v>
                </c:pt>
                <c:pt idx="36">
                  <c:v>149</c:v>
                </c:pt>
                <c:pt idx="37">
                  <c:v>150</c:v>
                </c:pt>
                <c:pt idx="38">
                  <c:v>151</c:v>
                </c:pt>
                <c:pt idx="39">
                  <c:v>152</c:v>
                </c:pt>
                <c:pt idx="40">
                  <c:v>153</c:v>
                </c:pt>
                <c:pt idx="41">
                  <c:v>154</c:v>
                </c:pt>
                <c:pt idx="42">
                  <c:v>155</c:v>
                </c:pt>
                <c:pt idx="43">
                  <c:v>156</c:v>
                </c:pt>
                <c:pt idx="44">
                  <c:v>157</c:v>
                </c:pt>
                <c:pt idx="45">
                  <c:v>158</c:v>
                </c:pt>
                <c:pt idx="46">
                  <c:v>159</c:v>
                </c:pt>
                <c:pt idx="47">
                  <c:v>160</c:v>
                </c:pt>
                <c:pt idx="48">
                  <c:v>161</c:v>
                </c:pt>
                <c:pt idx="49">
                  <c:v>162</c:v>
                </c:pt>
              </c:strCache>
            </c:strRef>
          </c:cat>
          <c:val>
            <c:numRef>
              <c:f>横向比较!$J$212:$J$262</c:f>
              <c:numCache>
                <c:formatCode>General</c:formatCode>
                <c:ptCount val="50"/>
                <c:pt idx="0">
                  <c:v>0.23170323013070043</c:v>
                </c:pt>
                <c:pt idx="1">
                  <c:v>0.1188677786084401</c:v>
                </c:pt>
                <c:pt idx="2">
                  <c:v>0.1045474465726586</c:v>
                </c:pt>
                <c:pt idx="3">
                  <c:v>0.10118326415921219</c:v>
                </c:pt>
                <c:pt idx="4">
                  <c:v>8.5187285710602981E-2</c:v>
                </c:pt>
                <c:pt idx="5">
                  <c:v>6.3893686679899975E-2</c:v>
                </c:pt>
                <c:pt idx="6">
                  <c:v>5.9292103838519246E-2</c:v>
                </c:pt>
                <c:pt idx="7">
                  <c:v>5.3620685210486969E-2</c:v>
                </c:pt>
                <c:pt idx="8">
                  <c:v>4.8954654430151325E-2</c:v>
                </c:pt>
                <c:pt idx="9">
                  <c:v>4.6608749452192517E-2</c:v>
                </c:pt>
                <c:pt idx="10">
                  <c:v>5.047562578948725E-2</c:v>
                </c:pt>
                <c:pt idx="11">
                  <c:v>7.0583382743419867E-2</c:v>
                </c:pt>
                <c:pt idx="12">
                  <c:v>2.1242040679539068E-2</c:v>
                </c:pt>
                <c:pt idx="13">
                  <c:v>0.14203036786883555</c:v>
                </c:pt>
                <c:pt idx="14">
                  <c:v>6.7309427444510322E-2</c:v>
                </c:pt>
                <c:pt idx="15">
                  <c:v>3.8617205021783403E-2</c:v>
                </c:pt>
                <c:pt idx="16">
                  <c:v>8.6102446443762724E-3</c:v>
                </c:pt>
                <c:pt idx="17">
                  <c:v>4.1788043618365085E-2</c:v>
                </c:pt>
                <c:pt idx="18">
                  <c:v>4.1027557938697119E-2</c:v>
                </c:pt>
                <c:pt idx="19">
                  <c:v>1.513237606661339E-2</c:v>
                </c:pt>
                <c:pt idx="20">
                  <c:v>1.0762805805470342E-2</c:v>
                </c:pt>
                <c:pt idx="21">
                  <c:v>1.5454615761387951E-2</c:v>
                </c:pt>
                <c:pt idx="22">
                  <c:v>3.2262638240829061E-2</c:v>
                </c:pt>
                <c:pt idx="23">
                  <c:v>3.0509654301255445E-2</c:v>
                </c:pt>
                <c:pt idx="24">
                  <c:v>3.206929442396432E-2</c:v>
                </c:pt>
                <c:pt idx="25">
                  <c:v>3.8758990487484213E-2</c:v>
                </c:pt>
                <c:pt idx="26">
                  <c:v>1.2979814905519322E-2</c:v>
                </c:pt>
                <c:pt idx="27">
                  <c:v>6.5092418344461344E-3</c:v>
                </c:pt>
                <c:pt idx="28">
                  <c:v>1.0363228583949885E-2</c:v>
                </c:pt>
                <c:pt idx="29">
                  <c:v>1.5970199273027248E-2</c:v>
                </c:pt>
                <c:pt idx="30">
                  <c:v>1.1690856126421076E-2</c:v>
                </c:pt>
                <c:pt idx="31">
                  <c:v>4.7304787192905574E-3</c:v>
                </c:pt>
                <c:pt idx="32">
                  <c:v>5.5683019257044162E-3</c:v>
                </c:pt>
                <c:pt idx="33">
                  <c:v>6.5608001856100641E-3</c:v>
                </c:pt>
                <c:pt idx="34">
                  <c:v>6.7541440024748009E-3</c:v>
                </c:pt>
                <c:pt idx="35">
                  <c:v>4.4211286123069784E-3</c:v>
                </c:pt>
                <c:pt idx="36">
                  <c:v>3.3512928256554354E-4</c:v>
                </c:pt>
                <c:pt idx="37">
                  <c:v>3.3255136500734707E-3</c:v>
                </c:pt>
                <c:pt idx="38">
                  <c:v>5.4265164600036091E-3</c:v>
                </c:pt>
                <c:pt idx="39">
                  <c:v>1.0569461988605604E-3</c:v>
                </c:pt>
                <c:pt idx="40">
                  <c:v>5.0269392384831536E-4</c:v>
                </c:pt>
                <c:pt idx="41">
                  <c:v>3.6219741692660669E-3</c:v>
                </c:pt>
                <c:pt idx="42">
                  <c:v>2.487690443659612E-3</c:v>
                </c:pt>
                <c:pt idx="43">
                  <c:v>3.2610657111185586E-3</c:v>
                </c:pt>
                <c:pt idx="44">
                  <c:v>7.7337526745894673E-5</c:v>
                </c:pt>
                <c:pt idx="45">
                  <c:v>6.4447938954912223E-5</c:v>
                </c:pt>
                <c:pt idx="46">
                  <c:v>1.2889587790982445E-4</c:v>
                </c:pt>
                <c:pt idx="47">
                  <c:v>1.0311670232785956E-4</c:v>
                </c:pt>
                <c:pt idx="48">
                  <c:v>1.5467505349178935E-4</c:v>
                </c:pt>
                <c:pt idx="49">
                  <c:v>1.5467505349178935E-4</c:v>
                </c:pt>
              </c:numCache>
            </c:numRef>
          </c:val>
        </c:ser>
        <c:ser>
          <c:idx val="3"/>
          <c:order val="3"/>
          <c:tx>
            <c:strRef>
              <c:f>横向比较!$K$211</c:f>
              <c:strCache>
                <c:ptCount val="1"/>
                <c:pt idx="0">
                  <c:v>求和项:25号</c:v>
                </c:pt>
              </c:strCache>
            </c:strRef>
          </c:tx>
          <c:invertIfNegative val="0"/>
          <c:cat>
            <c:strRef>
              <c:f>横向比较!$G$212:$G$262</c:f>
              <c:strCache>
                <c:ptCount val="50"/>
                <c:pt idx="0">
                  <c:v>111</c:v>
                </c:pt>
                <c:pt idx="1">
                  <c:v>112</c:v>
                </c:pt>
                <c:pt idx="2">
                  <c:v>113</c:v>
                </c:pt>
                <c:pt idx="3">
                  <c:v>114</c:v>
                </c:pt>
                <c:pt idx="4">
                  <c:v>115</c:v>
                </c:pt>
                <c:pt idx="5">
                  <c:v>117</c:v>
                </c:pt>
                <c:pt idx="6">
                  <c:v>118</c:v>
                </c:pt>
                <c:pt idx="7">
                  <c:v>119</c:v>
                </c:pt>
                <c:pt idx="8">
                  <c:v>120</c:v>
                </c:pt>
                <c:pt idx="9">
                  <c:v>121</c:v>
                </c:pt>
                <c:pt idx="10">
                  <c:v>122</c:v>
                </c:pt>
                <c:pt idx="11">
                  <c:v>123</c:v>
                </c:pt>
                <c:pt idx="12">
                  <c:v>124</c:v>
                </c:pt>
                <c:pt idx="13">
                  <c:v>125</c:v>
                </c:pt>
                <c:pt idx="14">
                  <c:v>126</c:v>
                </c:pt>
                <c:pt idx="15">
                  <c:v>127</c:v>
                </c:pt>
                <c:pt idx="16">
                  <c:v>128</c:v>
                </c:pt>
                <c:pt idx="17">
                  <c:v>129</c:v>
                </c:pt>
                <c:pt idx="18">
                  <c:v>130</c:v>
                </c:pt>
                <c:pt idx="19">
                  <c:v>131</c:v>
                </c:pt>
                <c:pt idx="20">
                  <c:v>132</c:v>
                </c:pt>
                <c:pt idx="21">
                  <c:v>133</c:v>
                </c:pt>
                <c:pt idx="22">
                  <c:v>134</c:v>
                </c:pt>
                <c:pt idx="23">
                  <c:v>135</c:v>
                </c:pt>
                <c:pt idx="24">
                  <c:v>137</c:v>
                </c:pt>
                <c:pt idx="25">
                  <c:v>138</c:v>
                </c:pt>
                <c:pt idx="26">
                  <c:v>139</c:v>
                </c:pt>
                <c:pt idx="27">
                  <c:v>140</c:v>
                </c:pt>
                <c:pt idx="28">
                  <c:v>141</c:v>
                </c:pt>
                <c:pt idx="29">
                  <c:v>142</c:v>
                </c:pt>
                <c:pt idx="30">
                  <c:v>143</c:v>
                </c:pt>
                <c:pt idx="31">
                  <c:v>144</c:v>
                </c:pt>
                <c:pt idx="32">
                  <c:v>145</c:v>
                </c:pt>
                <c:pt idx="33">
                  <c:v>146</c:v>
                </c:pt>
                <c:pt idx="34">
                  <c:v>147</c:v>
                </c:pt>
                <c:pt idx="35">
                  <c:v>148</c:v>
                </c:pt>
                <c:pt idx="36">
                  <c:v>149</c:v>
                </c:pt>
                <c:pt idx="37">
                  <c:v>150</c:v>
                </c:pt>
                <c:pt idx="38">
                  <c:v>151</c:v>
                </c:pt>
                <c:pt idx="39">
                  <c:v>152</c:v>
                </c:pt>
                <c:pt idx="40">
                  <c:v>153</c:v>
                </c:pt>
                <c:pt idx="41">
                  <c:v>154</c:v>
                </c:pt>
                <c:pt idx="42">
                  <c:v>155</c:v>
                </c:pt>
                <c:pt idx="43">
                  <c:v>156</c:v>
                </c:pt>
                <c:pt idx="44">
                  <c:v>157</c:v>
                </c:pt>
                <c:pt idx="45">
                  <c:v>158</c:v>
                </c:pt>
                <c:pt idx="46">
                  <c:v>159</c:v>
                </c:pt>
                <c:pt idx="47">
                  <c:v>160</c:v>
                </c:pt>
                <c:pt idx="48">
                  <c:v>161</c:v>
                </c:pt>
                <c:pt idx="49">
                  <c:v>162</c:v>
                </c:pt>
              </c:strCache>
            </c:strRef>
          </c:cat>
          <c:val>
            <c:numRef>
              <c:f>横向比较!$K$212:$K$262</c:f>
              <c:numCache>
                <c:formatCode>General</c:formatCode>
                <c:ptCount val="50"/>
                <c:pt idx="0">
                  <c:v>0.24506859953404089</c:v>
                </c:pt>
                <c:pt idx="1">
                  <c:v>0.13785917680559151</c:v>
                </c:pt>
                <c:pt idx="2">
                  <c:v>0.12327206834066788</c:v>
                </c:pt>
                <c:pt idx="3">
                  <c:v>0.11849598757442402</c:v>
                </c:pt>
                <c:pt idx="4">
                  <c:v>0.10038829924928812</c:v>
                </c:pt>
                <c:pt idx="5">
                  <c:v>7.9743722495469849E-2</c:v>
                </c:pt>
                <c:pt idx="6">
                  <c:v>7.4928811804297182E-2</c:v>
                </c:pt>
                <c:pt idx="7">
                  <c:v>6.8185348174993526E-2</c:v>
                </c:pt>
                <c:pt idx="8">
                  <c:v>6.3046854776080768E-2</c:v>
                </c:pt>
                <c:pt idx="9">
                  <c:v>5.9966347398395028E-2</c:v>
                </c:pt>
                <c:pt idx="10">
                  <c:v>6.3991716282681854E-2</c:v>
                </c:pt>
                <c:pt idx="11">
                  <c:v>8.6513072741392694E-2</c:v>
                </c:pt>
                <c:pt idx="12">
                  <c:v>2.9070670463370439E-2</c:v>
                </c:pt>
                <c:pt idx="13">
                  <c:v>0.16003106393994304</c:v>
                </c:pt>
                <c:pt idx="14">
                  <c:v>8.314781258089568E-2</c:v>
                </c:pt>
                <c:pt idx="15">
                  <c:v>5.0504789024074556E-2</c:v>
                </c:pt>
                <c:pt idx="16">
                  <c:v>1.2904478384675124E-2</c:v>
                </c:pt>
                <c:pt idx="17">
                  <c:v>5.4323064975407717E-2</c:v>
                </c:pt>
                <c:pt idx="18">
                  <c:v>5.3624126326689101E-2</c:v>
                </c:pt>
                <c:pt idx="19">
                  <c:v>2.1045819311415997E-2</c:v>
                </c:pt>
                <c:pt idx="20">
                  <c:v>1.5803779446026404E-2</c:v>
                </c:pt>
                <c:pt idx="21">
                  <c:v>2.1498835102252135E-2</c:v>
                </c:pt>
                <c:pt idx="22">
                  <c:v>4.1302096815946154E-2</c:v>
                </c:pt>
                <c:pt idx="23">
                  <c:v>4.1043230649754077E-2</c:v>
                </c:pt>
                <c:pt idx="24">
                  <c:v>4.3230649754077144E-2</c:v>
                </c:pt>
                <c:pt idx="25">
                  <c:v>5.0698938648718612E-2</c:v>
                </c:pt>
                <c:pt idx="26">
                  <c:v>1.8237121408231943E-2</c:v>
                </c:pt>
                <c:pt idx="27">
                  <c:v>9.9145741651566147E-3</c:v>
                </c:pt>
                <c:pt idx="28">
                  <c:v>1.5156614030546208E-2</c:v>
                </c:pt>
                <c:pt idx="29">
                  <c:v>2.1874191043230649E-2</c:v>
                </c:pt>
                <c:pt idx="30">
                  <c:v>1.6438001553196996E-2</c:v>
                </c:pt>
                <c:pt idx="31">
                  <c:v>7.7530416774527567E-3</c:v>
                </c:pt>
                <c:pt idx="32">
                  <c:v>8.8791095003882999E-3</c:v>
                </c:pt>
                <c:pt idx="33">
                  <c:v>1.0018120631633445E-2</c:v>
                </c:pt>
                <c:pt idx="34">
                  <c:v>1.01993269479679E-2</c:v>
                </c:pt>
                <c:pt idx="35">
                  <c:v>7.2741392699974114E-3</c:v>
                </c:pt>
                <c:pt idx="36">
                  <c:v>5.5656225731296925E-4</c:v>
                </c:pt>
                <c:pt idx="37">
                  <c:v>5.6044524980585035E-3</c:v>
                </c:pt>
                <c:pt idx="38">
                  <c:v>8.7108464923634481E-3</c:v>
                </c:pt>
                <c:pt idx="39">
                  <c:v>1.7861765467253429E-3</c:v>
                </c:pt>
                <c:pt idx="40">
                  <c:v>1.0872378980067306E-3</c:v>
                </c:pt>
                <c:pt idx="41">
                  <c:v>6.3810509966347401E-3</c:v>
                </c:pt>
                <c:pt idx="42">
                  <c:v>4.1936318923116748E-3</c:v>
                </c:pt>
                <c:pt idx="43">
                  <c:v>5.695055656225731E-3</c:v>
                </c:pt>
                <c:pt idx="44">
                  <c:v>2.2003624126326688E-4</c:v>
                </c:pt>
                <c:pt idx="45">
                  <c:v>2.0709293295366295E-4</c:v>
                </c:pt>
                <c:pt idx="46">
                  <c:v>2.9769609112089047E-4</c:v>
                </c:pt>
                <c:pt idx="47">
                  <c:v>3.1063939943049441E-4</c:v>
                </c:pt>
                <c:pt idx="48">
                  <c:v>3.6241263266891015E-4</c:v>
                </c:pt>
                <c:pt idx="49">
                  <c:v>4.2712917421692983E-4</c:v>
                </c:pt>
              </c:numCache>
            </c:numRef>
          </c:val>
        </c:ser>
        <c:dLbls>
          <c:showLegendKey val="0"/>
          <c:showVal val="0"/>
          <c:showCatName val="0"/>
          <c:showSerName val="0"/>
          <c:showPercent val="0"/>
          <c:showBubbleSize val="0"/>
        </c:dLbls>
        <c:gapWidth val="150"/>
        <c:axId val="307918720"/>
        <c:axId val="307920256"/>
      </c:barChart>
      <c:catAx>
        <c:axId val="307918720"/>
        <c:scaling>
          <c:orientation val="minMax"/>
        </c:scaling>
        <c:delete val="0"/>
        <c:axPos val="b"/>
        <c:majorTickMark val="out"/>
        <c:minorTickMark val="none"/>
        <c:tickLblPos val="nextTo"/>
        <c:crossAx val="307920256"/>
        <c:crosses val="autoZero"/>
        <c:auto val="1"/>
        <c:lblAlgn val="ctr"/>
        <c:lblOffset val="100"/>
        <c:noMultiLvlLbl val="0"/>
      </c:catAx>
      <c:valAx>
        <c:axId val="307920256"/>
        <c:scaling>
          <c:orientation val="minMax"/>
        </c:scaling>
        <c:delete val="0"/>
        <c:axPos val="l"/>
        <c:majorGridlines/>
        <c:numFmt formatCode="General" sourceLinked="1"/>
        <c:majorTickMark val="out"/>
        <c:minorTickMark val="none"/>
        <c:tickLblPos val="nextTo"/>
        <c:crossAx val="307918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292747</xdr:colOff>
      <xdr:row>54</xdr:row>
      <xdr:rowOff>9720</xdr:rowOff>
    </xdr:from>
    <xdr:to>
      <xdr:col>11</xdr:col>
      <xdr:colOff>417933</xdr:colOff>
      <xdr:row>103</xdr:row>
      <xdr:rowOff>87086</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1263132</xdr:colOff>
      <xdr:row>161</xdr:row>
      <xdr:rowOff>144235</xdr:rowOff>
    </xdr:from>
    <xdr:to>
      <xdr:col>10</xdr:col>
      <xdr:colOff>532816</xdr:colOff>
      <xdr:row>208</xdr:row>
      <xdr:rowOff>68036</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865026</xdr:colOff>
      <xdr:row>262</xdr:row>
      <xdr:rowOff>105746</xdr:rowOff>
    </xdr:from>
    <xdr:to>
      <xdr:col>12</xdr:col>
      <xdr:colOff>68035</xdr:colOff>
      <xdr:row>305</xdr:row>
      <xdr:rowOff>155510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孙雨晨" refreshedDate="43706.839856250001" createdVersion="4" refreshedVersion="4" minRefreshableVersion="3" recordCount="50">
  <cacheSource type="worksheet">
    <worksheetSource ref="B2:F52" sheet="横向比较"/>
  </cacheSource>
  <cacheFields count="5">
    <cacheField name="新手任务ID" numFmtId="0">
      <sharedItems containsSemiMixedTypes="0" containsString="0" containsNumber="1" containsInteger="1" minValue="111" maxValue="162" count="50">
        <n v="111"/>
        <n v="112"/>
        <n v="113"/>
        <n v="114"/>
        <n v="115"/>
        <n v="125"/>
        <n v="117"/>
        <n v="118"/>
        <n v="119"/>
        <n v="120"/>
        <n v="121"/>
        <n v="122"/>
        <n v="123"/>
        <n v="126"/>
        <n v="124"/>
        <n v="127"/>
        <n v="129"/>
        <n v="130"/>
        <n v="134"/>
        <n v="135"/>
        <n v="137"/>
        <n v="138"/>
        <n v="128"/>
        <n v="131"/>
        <n v="132"/>
        <n v="133"/>
        <n v="139"/>
        <n v="141"/>
        <n v="142"/>
        <n v="143"/>
        <n v="140"/>
        <n v="144"/>
        <n v="145"/>
        <n v="146"/>
        <n v="147"/>
        <n v="148"/>
        <n v="151"/>
        <n v="149"/>
        <n v="150"/>
        <n v="152"/>
        <n v="153"/>
        <n v="154"/>
        <n v="155"/>
        <n v="156"/>
        <n v="157"/>
        <n v="158"/>
        <n v="159"/>
        <n v="160"/>
        <n v="161"/>
        <n v="162"/>
      </sharedItems>
    </cacheField>
    <cacheField name="分阶段任务完成率（与分阶段人数比例）" numFmtId="0">
      <sharedItems containsSemiMixedTypes="0" containsString="0" containsNumber="1" minValue="0" maxValue="1"/>
    </cacheField>
    <cacheField name="分阶段任务完成率（与分阶段人数比例）2" numFmtId="0">
      <sharedItems containsSemiMixedTypes="0" containsString="0" containsNumber="1" minValue="0.1103448275862069" maxValue="1"/>
    </cacheField>
    <cacheField name="分阶段任务完成率（与分阶段人数比例）3" numFmtId="0">
      <sharedItems containsSemiMixedTypes="0" containsString="0" containsNumber="1" minValue="9.2526690391459068E-2" maxValue="1"/>
    </cacheField>
    <cacheField name="分阶段任务完成率（与分阶段人数比例）4" numFmtId="0">
      <sharedItems containsSemiMixedTypes="0" containsString="0" containsNumber="1" minValue="8.7221095334685597E-2"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孙雨晨" refreshedDate="43706.847982870371" createdVersion="4" refreshedVersion="4" minRefreshableVersion="3" recordCount="50">
  <cacheSource type="worksheet">
    <worksheetSource ref="B109:F159" sheet="横向比较"/>
  </cacheSource>
  <cacheFields count="5">
    <cacheField name="新手任务ID" numFmtId="0">
      <sharedItems containsSemiMixedTypes="0" containsString="0" containsNumber="1" containsInteger="1" minValue="111" maxValue="162" count="50">
        <n v="111"/>
        <n v="112"/>
        <n v="113"/>
        <n v="114"/>
        <n v="115"/>
        <n v="125"/>
        <n v="117"/>
        <n v="118"/>
        <n v="119"/>
        <n v="120"/>
        <n v="121"/>
        <n v="122"/>
        <n v="123"/>
        <n v="126"/>
        <n v="124"/>
        <n v="127"/>
        <n v="129"/>
        <n v="130"/>
        <n v="134"/>
        <n v="135"/>
        <n v="137"/>
        <n v="138"/>
        <n v="128"/>
        <n v="131"/>
        <n v="132"/>
        <n v="133"/>
        <n v="139"/>
        <n v="141"/>
        <n v="142"/>
        <n v="143"/>
        <n v="140"/>
        <n v="144"/>
        <n v="145"/>
        <n v="146"/>
        <n v="147"/>
        <n v="148"/>
        <n v="151"/>
        <n v="149"/>
        <n v="150"/>
        <n v="152"/>
        <n v="153"/>
        <n v="154"/>
        <n v="155"/>
        <n v="156"/>
        <n v="157"/>
        <n v="158"/>
        <n v="159"/>
        <n v="160"/>
        <n v="161"/>
        <n v="162"/>
      </sharedItems>
    </cacheField>
    <cacheField name="22号" numFmtId="10">
      <sharedItems containsSemiMixedTypes="0" containsString="0" containsNumber="1" minValue="0" maxValue="1"/>
    </cacheField>
    <cacheField name="23号" numFmtId="10">
      <sharedItems containsSemiMixedTypes="0" containsString="0" containsNumber="1" minValue="5.5383252104563579E-5" maxValue="1"/>
    </cacheField>
    <cacheField name="24号" numFmtId="10">
      <sharedItems containsSemiMixedTypes="0" containsString="0" containsNumber="1" minValue="2.7814864263462394E-4" maxValue="1"/>
    </cacheField>
    <cacheField name="25号" numFmtId="10">
      <sharedItems containsSemiMixedTypes="0" containsString="0" containsNumber="1" minValue="8.4504066758212741E-4"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孙雨晨" refreshedDate="43706.852206365744" createdVersion="4" refreshedVersion="4" minRefreshableVersion="3" recordCount="50">
  <cacheSource type="worksheet">
    <worksheetSource ref="B211:F261" sheet="横向比较"/>
  </cacheSource>
  <cacheFields count="5">
    <cacheField name="新手任务ID" numFmtId="0">
      <sharedItems containsSemiMixedTypes="0" containsString="0" containsNumber="1" containsInteger="1" minValue="111" maxValue="162" count="50">
        <n v="111"/>
        <n v="112"/>
        <n v="113"/>
        <n v="114"/>
        <n v="115"/>
        <n v="125"/>
        <n v="117"/>
        <n v="118"/>
        <n v="119"/>
        <n v="120"/>
        <n v="121"/>
        <n v="122"/>
        <n v="123"/>
        <n v="126"/>
        <n v="124"/>
        <n v="127"/>
        <n v="129"/>
        <n v="130"/>
        <n v="134"/>
        <n v="135"/>
        <n v="137"/>
        <n v="138"/>
        <n v="128"/>
        <n v="131"/>
        <n v="132"/>
        <n v="133"/>
        <n v="139"/>
        <n v="141"/>
        <n v="142"/>
        <n v="143"/>
        <n v="140"/>
        <n v="144"/>
        <n v="145"/>
        <n v="146"/>
        <n v="147"/>
        <n v="148"/>
        <n v="151"/>
        <n v="149"/>
        <n v="150"/>
        <n v="152"/>
        <n v="153"/>
        <n v="154"/>
        <n v="155"/>
        <n v="156"/>
        <n v="157"/>
        <n v="158"/>
        <n v="159"/>
        <n v="160"/>
        <n v="161"/>
        <n v="162"/>
      </sharedItems>
    </cacheField>
    <cacheField name="22号" numFmtId="10">
      <sharedItems containsSemiMixedTypes="0" containsString="0" containsNumber="1" minValue="0" maxValue="0.22222557753284011"/>
    </cacheField>
    <cacheField name="23号" numFmtId="10">
      <sharedItems containsSemiMixedTypes="0" containsString="0" containsNumber="1" minValue="1.2292714108347982E-5" maxValue="0.22195724594033117" count="48">
        <n v="0.22195724594033117"/>
        <n v="0.10169762381836285"/>
        <n v="8.6872610603695194E-2"/>
        <n v="8.4328018783267164E-2"/>
        <n v="7.1445254397718469E-2"/>
        <n v="0.12544714747569116"/>
        <n v="4.9625686855400801E-2"/>
        <n v="4.5261773346937269E-2"/>
        <n v="4.0258638704839644E-2"/>
        <n v="3.6435604617143416E-2"/>
        <n v="3.4628575643216267E-2"/>
        <n v="3.7996779308903612E-2"/>
        <n v="5.6325216044450455E-2"/>
        <n v="5.2870963380004674E-2"/>
        <n v="1.5144623781484713E-2"/>
        <n v="2.8113437165791837E-2"/>
        <n v="3.0756370699086651E-2"/>
        <n v="3.016632042188595E-2"/>
        <n v="2.3565132945703081E-2"/>
        <n v="2.2102299966809673E-2"/>
        <n v="2.2520252246493504E-2"/>
        <n v="2.7941339168274962E-2"/>
        <n v="5.2612816383729366E-3"/>
        <n v="1.0694661274262744E-2"/>
        <n v="6.8101636160247817E-3"/>
        <n v="1.0915930128213009E-2"/>
        <n v="8.8999250144439386E-3"/>
        <n v="6.797870901916434E-3"/>
        <n v="1.1223247980921707E-2"/>
        <n v="7.9410933139927968E-3"/>
        <n v="3.9336685146713546E-3"/>
        <n v="2.5814699627530763E-3"/>
        <n v="3.1592275258454316E-3"/>
        <n v="3.8844976582379622E-3"/>
        <n v="4.0565956557548338E-3"/>
        <n v="2.4585428216695963E-3"/>
        <n v="3.3190328092539551E-3"/>
        <n v="3.1961056681704752E-4"/>
        <n v="1.7824435457104574E-3"/>
        <n v="4.4253770790052738E-4"/>
        <n v="1.9668342573356772E-4"/>
        <n v="1.4997111212184538E-3"/>
        <n v="1.2292714108347981E-3"/>
        <n v="1.6472236905186296E-3"/>
        <n v="2.4585428216695965E-5"/>
        <n v="1.2292714108347982E-5"/>
        <n v="6.1463570541739915E-5"/>
        <n v="8.6048998758435873E-5"/>
      </sharedItems>
    </cacheField>
    <cacheField name="24号" numFmtId="10">
      <sharedItems containsSemiMixedTypes="0" containsString="0" containsNumber="1" minValue="6.4447938954912223E-5" maxValue="0.23170323013070043"/>
    </cacheField>
    <cacheField name="25号" numFmtId="10">
      <sharedItems containsSemiMixedTypes="0" containsString="0" containsNumber="1" minValue="2.0709293295366295E-4" maxValue="0.2450685995340408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n v="1"/>
    <n v="1"/>
    <n v="1"/>
    <n v="1"/>
  </r>
  <r>
    <x v="1"/>
    <n v="0.3489151605743534"/>
    <n v="0.45818564466105449"/>
    <n v="0.51301735647530045"/>
    <n v="0.56253300940107742"/>
  </r>
  <r>
    <x v="2"/>
    <n v="0.28563663541242018"/>
    <n v="0.39139344262295084"/>
    <n v="0.45121272808188695"/>
    <n v="0.50301045737826133"/>
  </r>
  <r>
    <x v="3"/>
    <n v="0.27988404221588076"/>
    <n v="0.37992910943730618"/>
    <n v="0.43669336893635957"/>
    <n v="0.48352170698214852"/>
  </r>
  <r>
    <x v="4"/>
    <n v="0.23485980885084023"/>
    <n v="0.32188746123172352"/>
    <n v="0.36765687583444595"/>
    <n v="0.40963346361043623"/>
  </r>
  <r>
    <x v="5"/>
    <n v="0.47216560221044523"/>
    <n v="0.56518608772707135"/>
    <n v="0.61298397863818421"/>
    <n v="0.65300517587408891"/>
  </r>
  <r>
    <x v="6"/>
    <n v="0.83365358221246222"/>
    <n v="0.88105630728939333"/>
    <n v="0.90522279035792552"/>
    <n v="0.92175344105326151"/>
  </r>
  <r>
    <x v="7"/>
    <n v="0.73099094153170463"/>
    <n v="0.80357922304670448"/>
    <n v="0.84002921840759681"/>
    <n v="0.86609814482345904"/>
  </r>
  <r>
    <x v="8"/>
    <n v="0.63573977491078781"/>
    <n v="0.71475338280226974"/>
    <n v="0.75967859751643541"/>
    <n v="0.78815080789946135"/>
  </r>
  <r>
    <x v="9"/>
    <n v="0.56629151797968702"/>
    <n v="0.64687909209951988"/>
    <n v="0.69357195032870711"/>
    <n v="0.72875523638539796"/>
  </r>
  <r>
    <x v="10"/>
    <n v="0.54872357946747186"/>
    <n v="0.61479703186381496"/>
    <n v="0.660336011687363"/>
    <n v="0.693147815679234"/>
  </r>
  <r>
    <x v="11"/>
    <n v="0.59676091133681031"/>
    <n v="0.67459624618070713"/>
    <n v="0.71512052593133679"/>
    <n v="0.73967684021543989"/>
  </r>
  <r>
    <x v="12"/>
    <n v="1"/>
    <n v="1"/>
    <n v="1"/>
    <n v="1"/>
  </r>
  <r>
    <x v="13"/>
    <n v="0.91078781224265715"/>
    <n v="0.93867306852902666"/>
    <n v="0.95361577794010222"/>
    <n v="0.96110113704368638"/>
  </r>
  <r>
    <x v="14"/>
    <n v="0.4614485981308411"/>
    <n v="0.4924060751398881"/>
    <n v="0.50832819247378158"/>
    <n v="0.53514415058375031"/>
  </r>
  <r>
    <x v="15"/>
    <n v="0.85455607476635509"/>
    <n v="0.91406874500399682"/>
    <n v="0.92412091301665633"/>
    <n v="0.92971169883249938"/>
  </r>
  <r>
    <x v="16"/>
    <n v="1"/>
    <n v="1"/>
    <n v="1"/>
    <n v="1"/>
  </r>
  <r>
    <x v="17"/>
    <n v="0.9719626168224299"/>
    <n v="0.98081534772182255"/>
    <n v="0.98180135718692163"/>
    <n v="0.98713366690493209"/>
  </r>
  <r>
    <x v="18"/>
    <n v="0.74883177570093462"/>
    <n v="0.76618705035971224"/>
    <n v="0.77205428747686611"/>
    <n v="0.7603049797474386"/>
  </r>
  <r>
    <x v="19"/>
    <n v="0.66471962616822433"/>
    <n v="0.71862509992006396"/>
    <n v="0.73010487353485498"/>
    <n v="0.75553967119370979"/>
  </r>
  <r>
    <x v="20"/>
    <n v="0.64953271028037385"/>
    <n v="0.73221422861710628"/>
    <n v="0.76742751388032082"/>
    <n v="0.7958065284727186"/>
  </r>
  <r>
    <x v="21"/>
    <n v="0.86331775700934577"/>
    <n v="0.90847322142286169"/>
    <n v="0.92751388032078963"/>
    <n v="0.93328568024779601"/>
  </r>
  <r>
    <x v="22"/>
    <n v="0.33707865168539325"/>
    <n v="0.46878422782037238"/>
    <n v="0.53914447134786114"/>
    <n v="0.58994082840236683"/>
  </r>
  <r>
    <x v="23"/>
    <n v="0.9213483146067416"/>
    <n v="0.9529025191675794"/>
    <n v="0.94753833736884585"/>
    <n v="0.96213017751479291"/>
  </r>
  <r>
    <x v="24"/>
    <n v="0.48314606741573035"/>
    <n v="0.60679079956188386"/>
    <n v="0.67393058918482651"/>
    <n v="0.72248520710059172"/>
  </r>
  <r>
    <x v="25"/>
    <n v="0.92509363295880154"/>
    <n v="0.97261774370208109"/>
    <n v="0.96771589991928975"/>
    <n v="0.98284023668639053"/>
  </r>
  <r>
    <x v="26"/>
    <n v="0.6966292134831461"/>
    <n v="0.7929901423877328"/>
    <n v="0.81275221953188059"/>
    <n v="0.83372781065088752"/>
  </r>
  <r>
    <x v="27"/>
    <n v="0.4606741573033708"/>
    <n v="0.60569550930996718"/>
    <n v="0.64891041162227603"/>
    <n v="0.69289940828402363"/>
  </r>
  <r>
    <x v="28"/>
    <n v="1"/>
    <n v="1"/>
    <n v="1"/>
    <n v="1"/>
  </r>
  <r>
    <x v="29"/>
    <n v="0.6460674157303371"/>
    <n v="0.7075575027382256"/>
    <n v="0.7320419693301049"/>
    <n v="0.75147928994082835"/>
  </r>
  <r>
    <x v="30"/>
    <n v="1"/>
    <n v="0.96969696969696972"/>
    <n v="0.9637404580152672"/>
    <n v="0.97208121827411165"/>
  </r>
  <r>
    <x v="31"/>
    <n v="0.53846153846153844"/>
    <n v="0.63636363636363635"/>
    <n v="0.70038167938931295"/>
    <n v="0.76015228426395942"/>
  </r>
  <r>
    <x v="32"/>
    <n v="0.69230769230769229"/>
    <n v="0.77878787878787881"/>
    <n v="0.82442748091603058"/>
    <n v="0.87055837563451777"/>
  </r>
  <r>
    <x v="33"/>
    <n v="0.9538461538461539"/>
    <n v="0.95757575757575752"/>
    <n v="0.97137404580152675"/>
    <n v="0.98223350253807107"/>
  </r>
  <r>
    <x v="34"/>
    <n v="0.94615384615384612"/>
    <n v="1"/>
    <n v="1"/>
    <n v="1"/>
  </r>
  <r>
    <x v="35"/>
    <n v="0.5461538461538461"/>
    <n v="0.60606060606060608"/>
    <n v="0.65458015267175573"/>
    <n v="0.71319796954314718"/>
  </r>
  <r>
    <x v="36"/>
    <n v="0.84615384615384615"/>
    <n v="0.81818181818181823"/>
    <n v="0.80343511450381677"/>
    <n v="0.85406091370558379"/>
  </r>
  <r>
    <x v="37"/>
    <n v="0.27272727272727271"/>
    <n v="0.1793103448275862"/>
    <n v="9.2526690391459068E-2"/>
    <n v="8.7221095334685597E-2"/>
  </r>
  <r>
    <x v="38"/>
    <n v="1"/>
    <n v="1"/>
    <n v="0.91814946619217086"/>
    <n v="0.87829614604462469"/>
  </r>
  <r>
    <x v="39"/>
    <n v="0.16363636363636364"/>
    <n v="0.24827586206896551"/>
    <n v="0.29181494661921709"/>
    <n v="0.27991886409736311"/>
  </r>
  <r>
    <x v="40"/>
    <n v="9.0909090909090912E-2"/>
    <n v="0.1103448275862069"/>
    <n v="0.13879003558718861"/>
    <n v="0.17038539553752535"/>
  </r>
  <r>
    <x v="41"/>
    <n v="0.47272727272727272"/>
    <n v="0.8413793103448276"/>
    <n v="1"/>
    <n v="1"/>
  </r>
  <r>
    <x v="42"/>
    <n v="0.54545454545454541"/>
    <n v="0.68965517241379315"/>
    <n v="0.68683274021352314"/>
    <n v="0.65720081135902642"/>
  </r>
  <r>
    <x v="43"/>
    <n v="0.87272727272727268"/>
    <n v="0.92413793103448272"/>
    <n v="0.90035587188612098"/>
    <n v="0.89249492900608518"/>
  </r>
  <r>
    <x v="44"/>
    <n v="0"/>
    <n v="0.2857142857142857"/>
    <n v="0.5"/>
    <n v="0.51515151515151514"/>
  </r>
  <r>
    <x v="45"/>
    <n v="0"/>
    <n v="0.14285714285714285"/>
    <n v="0.41666666666666669"/>
    <n v="0.48484848484848486"/>
  </r>
  <r>
    <x v="46"/>
    <n v="0.75"/>
    <n v="0.7142857142857143"/>
    <n v="0.83333333333333337"/>
    <n v="0.69696969696969702"/>
  </r>
  <r>
    <x v="47"/>
    <n v="0"/>
    <n v="0.2857142857142857"/>
    <n v="0.66666666666666663"/>
    <n v="0.72727272727272729"/>
  </r>
  <r>
    <x v="48"/>
    <n v="0.75"/>
    <n v="1"/>
    <n v="1"/>
    <n v="0.84848484848484851"/>
  </r>
  <r>
    <x v="49"/>
    <n v="1"/>
    <n v="1"/>
    <n v="1"/>
    <n v="1"/>
  </r>
</pivotCacheRecords>
</file>

<file path=xl/pivotCache/pivotCacheRecords2.xml><?xml version="1.0" encoding="utf-8"?>
<pivotCacheRecords xmlns="http://schemas.openxmlformats.org/spreadsheetml/2006/main" xmlns:r="http://schemas.openxmlformats.org/officeDocument/2006/relationships" count="50">
  <r>
    <x v="0"/>
    <n v="1"/>
    <n v="1"/>
    <n v="1"/>
    <n v="1"/>
  </r>
  <r>
    <x v="1"/>
    <n v="0.3489151605743534"/>
    <n v="0.45818564466105449"/>
    <n v="0.51301735647530045"/>
    <n v="0.56253300940107742"/>
  </r>
  <r>
    <x v="2"/>
    <n v="0.28563663541242018"/>
    <n v="0.39139344262295084"/>
    <n v="0.45121272808188695"/>
    <n v="0.50301045737826133"/>
  </r>
  <r>
    <x v="3"/>
    <n v="0.27988404221588076"/>
    <n v="0.37992910943730618"/>
    <n v="0.43669336893635957"/>
    <n v="0.48352170698214852"/>
  </r>
  <r>
    <x v="4"/>
    <n v="0.23485980885084023"/>
    <n v="0.32188746123172352"/>
    <n v="0.36765687583444595"/>
    <n v="0.40963346361043623"/>
  </r>
  <r>
    <x v="5"/>
    <n v="0.47216560221044523"/>
    <n v="0.56518608772707135"/>
    <n v="0.61298397863818421"/>
    <n v="0.65300517587408891"/>
  </r>
  <r>
    <x v="6"/>
    <n v="0.13756398061330796"/>
    <n v="0.22358218874612318"/>
    <n v="0.27575656430796619"/>
    <n v="0.3253934720608429"/>
  </r>
  <r>
    <x v="7"/>
    <n v="0.1206232730896408"/>
    <n v="0.2039211342490031"/>
    <n v="0.25589675122385402"/>
    <n v="0.30574627653955849"/>
  </r>
  <r>
    <x v="8"/>
    <n v="0.10490555782035603"/>
    <n v="0.18138015064244573"/>
    <n v="0.23141967067200711"/>
    <n v="0.27822963980141546"/>
  </r>
  <r>
    <x v="9"/>
    <n v="9.3445667436698826E-2"/>
    <n v="0.16415595923792645"/>
    <n v="0.21128170894526035"/>
    <n v="0.2572620682370339"/>
  </r>
  <r>
    <x v="10"/>
    <n v="9.0546722833718354E-2"/>
    <n v="0.15601462117855561"/>
    <n v="0.20115709835336004"/>
    <n v="0.24469208830674977"/>
  </r>
  <r>
    <x v="11"/>
    <n v="9.8473524482493094E-2"/>
    <n v="0.17118963225520603"/>
    <n v="0.21784601691143748"/>
    <n v="0.26111756628287736"/>
  </r>
  <r>
    <x v="12"/>
    <n v="0.16501336232277936"/>
    <n v="0.25376606114311034"/>
    <n v="0.30462839341344017"/>
    <n v="0.35301573888243371"/>
  </r>
  <r>
    <x v="13"/>
    <n v="0.15029215926076914"/>
    <n v="0.23820336730172795"/>
    <n v="0.29049844236760125"/>
    <n v="0.33928382803422413"/>
  </r>
  <r>
    <x v="14"/>
    <n v="3.5783847443040265E-2"/>
    <n v="6.823216659282233E-2"/>
    <n v="9.167779261237205E-2"/>
    <n v="0.11862258371184113"/>
  </r>
  <r>
    <x v="15"/>
    <n v="6.6268061783756854E-2"/>
    <n v="0.12666149756313691"/>
    <n v="0.16666666666666666"/>
    <n v="0.20608429280659132"/>
  </r>
  <r>
    <x v="16"/>
    <n v="7.7546768129727772E-2"/>
    <n v="0.13856889676561807"/>
    <n v="0.18035157988429015"/>
    <n v="0.22166473011513679"/>
  </r>
  <r>
    <x v="17"/>
    <n v="7.5372559677492415E-2"/>
    <n v="0.13591050066459903"/>
    <n v="0.17706942590120162"/>
    <n v="0.21881271786204712"/>
  </r>
  <r>
    <x v="18"/>
    <n v="5.8069484078452686E-2"/>
    <n v="0.10616969428444838"/>
    <n v="0.13924121050289276"/>
    <n v="0.16853279814091054"/>
  </r>
  <r>
    <x v="19"/>
    <n v="5.1546858721746615E-2"/>
    <n v="9.9579087284005316E-2"/>
    <n v="0.13167556742323097"/>
    <n v="0.16747649730643288"/>
  </r>
  <r>
    <x v="20"/>
    <n v="5.0369162476785793E-2"/>
    <n v="0.10146211785556047"/>
    <n v="0.13840676457498888"/>
    <n v="0.17640223935776908"/>
  </r>
  <r>
    <x v="21"/>
    <n v="6.6947501925080394E-2"/>
    <n v="0.12588613203367302"/>
    <n v="0.16727859368046283"/>
    <n v="0.20687651843244956"/>
  </r>
  <r>
    <x v="22"/>
    <n v="8.1532816958825929E-3"/>
    <n v="2.3704031900753212E-2"/>
    <n v="3.7160658655985758E-2"/>
    <n v="5.265659659871131E-2"/>
  </r>
  <r>
    <x v="23"/>
    <n v="2.2285636635412422E-2"/>
    <n v="4.8183429330970313E-2"/>
    <n v="6.5309301290609703E-2"/>
    <n v="8.5877257843033697E-2"/>
  </r>
  <r>
    <x v="24"/>
    <n v="1.168637043076505E-2"/>
    <n v="3.0682321665928224E-2"/>
    <n v="4.6450823319982196E-2"/>
    <n v="6.4487165944861091E-2"/>
  </r>
  <r>
    <x v="25"/>
    <n v="2.2376228654255561E-2"/>
    <n v="4.9180327868852458E-2"/>
    <n v="6.6700044503782821E-2"/>
    <n v="8.7725784303369594E-2"/>
  </r>
  <r>
    <x v="26"/>
    <n v="1.6850115504824025E-2"/>
    <n v="4.0097474523704033E-2"/>
    <n v="5.6019136626613265E-2"/>
    <n v="7.4416393788951096E-2"/>
  </r>
  <r>
    <x v="27"/>
    <n v="1.1142818317706211E-2"/>
    <n v="3.0626938413823659E-2"/>
    <n v="4.4726301735647532E-2"/>
    <n v="6.1846413858666946E-2"/>
  </r>
  <r>
    <x v="28"/>
    <n v="2.4188069031118357E-2"/>
    <n v="5.0564909171466547E-2"/>
    <n v="6.8925233644859807E-2"/>
    <n v="8.9257420513362204E-2"/>
  </r>
  <r>
    <x v="29"/>
    <n v="1.5627123250441636E-2"/>
    <n v="3.5777580859548075E-2"/>
    <n v="5.045616377392078E-2"/>
    <n v="6.7075102989331364E-2"/>
  </r>
  <r>
    <x v="30"/>
    <n v="5.8884812248040947E-3"/>
    <n v="1.7722640673460344E-2"/>
    <n v="2.8093012906097017E-2"/>
    <n v="4.0456321960494347E-2"/>
  </r>
  <r>
    <x v="31"/>
    <n v="3.1707206595098974E-3"/>
    <n v="1.1630482941958353E-2"/>
    <n v="2.0416110369381398E-2"/>
    <n v="3.1636209992605892E-2"/>
  </r>
  <r>
    <x v="32"/>
    <n v="4.0766408479412965E-3"/>
    <n v="1.423349579087284E-2"/>
    <n v="2.4032042723631509E-2"/>
    <n v="3.6231118622583713E-2"/>
  </r>
  <r>
    <x v="33"/>
    <n v="5.6167051682746751E-3"/>
    <n v="1.7501107665042093E-2"/>
    <n v="2.8315531820204718E-2"/>
    <n v="4.0878842294285414E-2"/>
  </r>
  <r>
    <x v="34"/>
    <n v="5.5714091588531054E-3"/>
    <n v="1.8276473194505982E-2"/>
    <n v="2.9149977748108589E-2"/>
    <n v="4.1618252878419776E-2"/>
  </r>
  <r>
    <x v="35"/>
    <n v="3.216016668931467E-3"/>
    <n v="1.1076650420912717E-2"/>
    <n v="1.9080996884735201E-2"/>
    <n v="2.9682053448822226E-2"/>
  </r>
  <r>
    <x v="36"/>
    <n v="4.9825610363726956E-3"/>
    <n v="1.4953478068232167E-2"/>
    <n v="2.3420115709835335E-2"/>
    <n v="3.5544523080173231E-2"/>
  </r>
  <r>
    <x v="37"/>
    <n v="6.7944014132354945E-4"/>
    <n v="1.4399645547186531E-3"/>
    <n v="1.4463729417000446E-3"/>
    <n v="2.2710467941269674E-3"/>
  </r>
  <r>
    <x v="38"/>
    <n v="2.4912805181863478E-3"/>
    <n v="8.0305715551617189E-3"/>
    <n v="1.4352469959946596E-2"/>
    <n v="2.2868913066441322E-2"/>
  </r>
  <r>
    <x v="39"/>
    <n v="4.0766408479412964E-4"/>
    <n v="1.9937970757642888E-3"/>
    <n v="4.5616377392078324E-3"/>
    <n v="7.2884757578958485E-3"/>
  </r>
  <r>
    <x v="40"/>
    <n v="2.2648004710784981E-4"/>
    <n v="8.8613203367301726E-4"/>
    <n v="2.1695594125500667E-3"/>
    <n v="4.436463504806169E-3"/>
  </r>
  <r>
    <x v="41"/>
    <n v="1.177696244960819E-3"/>
    <n v="6.7567567567567571E-3"/>
    <n v="1.5631953716065867E-2"/>
    <n v="2.6037815569874299E-2"/>
  </r>
  <r>
    <x v="42"/>
    <n v="1.3588802826470989E-3"/>
    <n v="5.5383252104563583E-3"/>
    <n v="1.0736537605696483E-2"/>
    <n v="1.7112073518538079E-2"/>
  </r>
  <r>
    <x v="43"/>
    <n v="2.1742084522353581E-3"/>
    <n v="7.4213557820115199E-3"/>
    <n v="1.4074321317311971E-2"/>
    <n v="2.3238618358508503E-2"/>
  </r>
  <r>
    <x v="44"/>
    <n v="0"/>
    <n v="1.1076650420912716E-4"/>
    <n v="3.3377837116154872E-4"/>
    <n v="8.9785570930601033E-4"/>
  </r>
  <r>
    <x v="45"/>
    <n v="0"/>
    <n v="5.5383252104563579E-5"/>
    <n v="2.7814864263462394E-4"/>
    <n v="8.4504066758212741E-4"/>
  </r>
  <r>
    <x v="46"/>
    <n v="1.3588802826470988E-4"/>
    <n v="2.7691626052281788E-4"/>
    <n v="5.5629728526924787E-4"/>
    <n v="1.2147459596493081E-3"/>
  </r>
  <r>
    <x v="47"/>
    <n v="0"/>
    <n v="1.1076650420912716E-4"/>
    <n v="4.450378282153983E-4"/>
    <n v="1.267561001373191E-3"/>
  </r>
  <r>
    <x v="48"/>
    <n v="1.3588802826470988E-4"/>
    <n v="3.8768276473194507E-4"/>
    <n v="6.6755674232309744E-4"/>
    <n v="1.4788211682687229E-3"/>
  </r>
  <r>
    <x v="49"/>
    <n v="1.8118403768627983E-4"/>
    <n v="3.8768276473194507E-4"/>
    <n v="6.6755674232309744E-4"/>
    <n v="1.7428963768881377E-3"/>
  </r>
</pivotCacheRecords>
</file>

<file path=xl/pivotCache/pivotCacheRecords3.xml><?xml version="1.0" encoding="utf-8"?>
<pivotCacheRecords xmlns="http://schemas.openxmlformats.org/spreadsheetml/2006/main" xmlns:r="http://schemas.openxmlformats.org/officeDocument/2006/relationships" count="50">
  <r>
    <x v="0"/>
    <n v="0.22222557753284011"/>
    <x v="0"/>
    <n v="0.23170323013070043"/>
    <n v="0.24506859953404089"/>
  </r>
  <r>
    <x v="1"/>
    <n v="7.7537873068599328E-2"/>
    <x v="1"/>
    <n v="0.1188677786084401"/>
    <n v="0.13785917680559151"/>
  </r>
  <r>
    <x v="2"/>
    <n v="6.3475766269062359E-2"/>
    <x v="2"/>
    <n v="0.1045474465726586"/>
    <n v="0.12327206834066788"/>
  </r>
  <r>
    <x v="3"/>
    <n v="6.2197392923649904E-2"/>
    <x v="3"/>
    <n v="0.10118326415921219"/>
    <n v="0.11849598757442402"/>
  </r>
  <r>
    <x v="4"/>
    <n v="5.2191856661130402E-2"/>
    <x v="4"/>
    <n v="8.5187285710602981E-2"/>
    <n v="0.10038829924928812"/>
  </r>
  <r>
    <x v="5"/>
    <n v="0.10492727364235745"/>
    <x v="5"/>
    <n v="0.14203036786883555"/>
    <n v="0.16003106393994304"/>
  </r>
  <r>
    <x v="6"/>
    <n v="3.0570235039508783E-2"/>
    <x v="6"/>
    <n v="6.3893686679899975E-2"/>
    <n v="7.9743722495469849E-2"/>
  </r>
  <r>
    <x v="7"/>
    <n v="2.6805576526246919E-2"/>
    <x v="7"/>
    <n v="5.9292103838519246E-2"/>
    <n v="7.4928811804297182E-2"/>
  </r>
  <r>
    <x v="8"/>
    <n v="2.3312698173033369E-2"/>
    <x v="8"/>
    <n v="5.3620685210486969E-2"/>
    <n v="6.8185348174993526E-2"/>
  </r>
  <r>
    <x v="9"/>
    <n v="2.0766017414062105E-2"/>
    <x v="9"/>
    <n v="4.8954654430151325E-2"/>
    <n v="6.3046854776080768E-2"/>
  </r>
  <r>
    <x v="10"/>
    <n v="2.0121797775429062E-2"/>
    <x v="10"/>
    <n v="4.6608749452192517E-2"/>
    <n v="5.9966347398395028E-2"/>
  </r>
  <r>
    <x v="11"/>
    <n v="2.1883335849816297E-2"/>
    <x v="11"/>
    <n v="5.047562578948725E-2"/>
    <n v="6.3991716282681854E-2"/>
  </r>
  <r>
    <x v="12"/>
    <n v="3.667018974281544E-2"/>
    <x v="12"/>
    <n v="7.0583382743419867E-2"/>
    <n v="8.6513072741392694E-2"/>
  </r>
  <r>
    <x v="13"/>
    <n v="3.3398761890382003E-2"/>
    <x v="13"/>
    <n v="6.7309427444510322E-2"/>
    <n v="8.314781258089568E-2"/>
  </r>
  <r>
    <x v="14"/>
    <n v="7.9520861643766674E-3"/>
    <x v="14"/>
    <n v="2.1242040679539068E-2"/>
    <n v="2.9070670463370439E-2"/>
  </r>
  <r>
    <x v="15"/>
    <n v="1.4726458301877297E-2"/>
    <x v="15"/>
    <n v="3.8617205021783403E-2"/>
    <n v="5.0504789024074556E-2"/>
  </r>
  <r>
    <x v="16"/>
    <n v="1.7232875333433994E-2"/>
    <x v="16"/>
    <n v="4.1788043618365085E-2"/>
    <n v="5.4323064975407717E-2"/>
  </r>
  <r>
    <x v="17"/>
    <n v="1.6749710604459209E-2"/>
    <x v="17"/>
    <n v="4.1027557938697119E-2"/>
    <n v="5.3624126326689101E-2"/>
  </r>
  <r>
    <x v="18"/>
    <n v="1.2904524636368212E-2"/>
    <x v="18"/>
    <n v="3.2262638240829061E-2"/>
    <n v="4.1302096815946154E-2"/>
  </r>
  <r>
    <x v="19"/>
    <n v="1.1455030449443857E-2"/>
    <x v="19"/>
    <n v="3.0509654301255445E-2"/>
    <n v="4.1043230649754077E-2"/>
  </r>
  <r>
    <x v="20"/>
    <n v="1.1193316221249182E-2"/>
    <x v="20"/>
    <n v="3.206929442396432E-2"/>
    <n v="4.3230649754077144E-2"/>
  </r>
  <r>
    <x v="21"/>
    <n v="1.4877447279681917E-2"/>
    <x v="21"/>
    <n v="3.8758990487484213E-2"/>
    <n v="5.0698938648718612E-2"/>
  </r>
  <r>
    <x v="22"/>
    <n v="1.8118677336554432E-3"/>
    <x v="22"/>
    <n v="8.6102446443762724E-3"/>
    <n v="1.2904478384675124E-2"/>
  </r>
  <r>
    <x v="23"/>
    <n v="4.9524384719915448E-3"/>
    <x v="23"/>
    <n v="1.513237606661339E-2"/>
    <n v="2.1045819311415997E-2"/>
  </r>
  <r>
    <x v="24"/>
    <n v="2.5970104182394685E-3"/>
    <x v="24"/>
    <n v="1.0762805805470342E-2"/>
    <n v="1.5803779446026404E-2"/>
  </r>
  <r>
    <x v="25"/>
    <n v="4.9725703356988272E-3"/>
    <x v="25"/>
    <n v="1.5454615761387951E-2"/>
    <n v="2.1498835102252135E-2"/>
  </r>
  <r>
    <x v="26"/>
    <n v="3.7445266495545826E-3"/>
    <x v="26"/>
    <n v="1.2979814905519322E-2"/>
    <n v="1.8237121408231943E-2"/>
  </r>
  <r>
    <x v="27"/>
    <n v="2.4762192359957724E-3"/>
    <x v="27"/>
    <n v="1.0363228583949885E-2"/>
    <n v="1.5156614030546208E-2"/>
  </r>
  <r>
    <x v="28"/>
    <n v="5.3752076098444812E-3"/>
    <x v="28"/>
    <n v="1.5970199273027248E-2"/>
    <n v="2.1874191043230649E-2"/>
  </r>
  <r>
    <x v="29"/>
    <n v="3.4727464895062659E-3"/>
    <x v="29"/>
    <n v="1.1690856126421076E-2"/>
    <n v="1.6438001553196996E-2"/>
  </r>
  <r>
    <x v="30"/>
    <n v="1.3085711409733757E-3"/>
    <x v="30"/>
    <n v="6.5092418344461344E-3"/>
    <n v="9.9145741651566147E-3"/>
  </r>
  <r>
    <x v="31"/>
    <n v="7.046152297548946E-4"/>
    <x v="31"/>
    <n v="4.7304787192905574E-3"/>
    <n v="7.7530416774527567E-3"/>
  </r>
  <r>
    <x v="32"/>
    <n v="9.0593386682772162E-4"/>
    <x v="32"/>
    <n v="5.5683019257044162E-3"/>
    <n v="8.8791095003882999E-3"/>
  </r>
  <r>
    <x v="33"/>
    <n v="1.2481755498515276E-3"/>
    <x v="33"/>
    <n v="6.5608001856100641E-3"/>
    <n v="1.0018120631633445E-2"/>
  </r>
  <r>
    <x v="34"/>
    <n v="1.2381096179978862E-3"/>
    <x v="34"/>
    <n v="6.7541440024748009E-3"/>
    <n v="1.01993269479679E-2"/>
  </r>
  <r>
    <x v="35"/>
    <n v="7.146811616085359E-4"/>
    <x v="35"/>
    <n v="4.4211286123069784E-3"/>
    <n v="7.2741392699974114E-3"/>
  </r>
  <r>
    <x v="36"/>
    <n v="1.1072525039005487E-3"/>
    <x v="36"/>
    <n v="5.4265164600036091E-3"/>
    <n v="8.7108464923634481E-3"/>
  </r>
  <r>
    <x v="37"/>
    <n v="1.5098897780462027E-4"/>
    <x v="37"/>
    <n v="3.3512928256554354E-4"/>
    <n v="5.5656225731296925E-4"/>
  </r>
  <r>
    <x v="38"/>
    <n v="5.5362625195027433E-4"/>
    <x v="38"/>
    <n v="3.3255136500734707E-3"/>
    <n v="5.6044524980585035E-3"/>
  </r>
  <r>
    <x v="39"/>
    <n v="9.0593386682772151E-5"/>
    <x v="39"/>
    <n v="1.0569461988605604E-3"/>
    <n v="1.7861765467253429E-3"/>
  </r>
  <r>
    <x v="40"/>
    <n v="5.0329659268206757E-5"/>
    <x v="40"/>
    <n v="5.0269392384831536E-4"/>
    <n v="1.0872378980067306E-3"/>
  </r>
  <r>
    <x v="41"/>
    <n v="2.6171422819467515E-4"/>
    <x v="41"/>
    <n v="3.6219741692660669E-3"/>
    <n v="6.3810509966347401E-3"/>
  </r>
  <r>
    <x v="42"/>
    <n v="3.0197795560924054E-4"/>
    <x v="42"/>
    <n v="2.487690443659612E-3"/>
    <n v="4.1936318923116748E-3"/>
  </r>
  <r>
    <x v="43"/>
    <n v="4.8316472897478484E-4"/>
    <x v="43"/>
    <n v="3.2610657111185586E-3"/>
    <n v="5.695055656225731E-3"/>
  </r>
  <r>
    <x v="44"/>
    <n v="0"/>
    <x v="44"/>
    <n v="7.7337526745894673E-5"/>
    <n v="2.2003624126326688E-4"/>
  </r>
  <r>
    <x v="45"/>
    <n v="0"/>
    <x v="45"/>
    <n v="6.4447938954912223E-5"/>
    <n v="2.0709293295366295E-4"/>
  </r>
  <r>
    <x v="46"/>
    <n v="3.0197795560924053E-5"/>
    <x v="46"/>
    <n v="1.2889587790982445E-4"/>
    <n v="2.9769609112089047E-4"/>
  </r>
  <r>
    <x v="47"/>
    <n v="0"/>
    <x v="44"/>
    <n v="1.0311670232785956E-4"/>
    <n v="3.1063939943049441E-4"/>
  </r>
  <r>
    <x v="48"/>
    <n v="3.0197795560924053E-5"/>
    <x v="47"/>
    <n v="1.5467505349178935E-4"/>
    <n v="3.6241263266891015E-4"/>
  </r>
  <r>
    <x v="49"/>
    <n v="4.0263727414565401E-5"/>
    <x v="47"/>
    <n v="1.5467505349178935E-4"/>
    <n v="4.2712917421692983E-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10"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chartFormat="1">
  <location ref="G211:K262" firstHeaderRow="0" firstDataRow="1" firstDataCol="1"/>
  <pivotFields count="5">
    <pivotField axis="axisRow" showAll="0">
      <items count="51">
        <item x="0"/>
        <item x="1"/>
        <item x="2"/>
        <item x="3"/>
        <item x="4"/>
        <item x="6"/>
        <item x="7"/>
        <item x="8"/>
        <item x="9"/>
        <item x="10"/>
        <item x="11"/>
        <item x="12"/>
        <item x="14"/>
        <item x="5"/>
        <item x="13"/>
        <item x="15"/>
        <item x="22"/>
        <item x="16"/>
        <item x="17"/>
        <item x="23"/>
        <item x="24"/>
        <item x="25"/>
        <item x="18"/>
        <item x="19"/>
        <item x="20"/>
        <item x="21"/>
        <item x="26"/>
        <item x="30"/>
        <item x="27"/>
        <item x="28"/>
        <item x="29"/>
        <item x="31"/>
        <item x="32"/>
        <item x="33"/>
        <item x="34"/>
        <item x="35"/>
        <item x="37"/>
        <item x="38"/>
        <item x="36"/>
        <item x="39"/>
        <item x="40"/>
        <item x="41"/>
        <item x="42"/>
        <item x="43"/>
        <item x="44"/>
        <item x="45"/>
        <item x="46"/>
        <item x="47"/>
        <item x="48"/>
        <item x="49"/>
        <item t="default"/>
      </items>
    </pivotField>
    <pivotField dataField="1" numFmtId="10" showAll="0"/>
    <pivotField dataField="1" numFmtId="10" showAll="0">
      <items count="49">
        <item x="45"/>
        <item x="44"/>
        <item x="46"/>
        <item x="47"/>
        <item x="40"/>
        <item x="37"/>
        <item x="39"/>
        <item x="42"/>
        <item x="41"/>
        <item x="43"/>
        <item x="38"/>
        <item x="35"/>
        <item x="31"/>
        <item x="32"/>
        <item x="36"/>
        <item x="33"/>
        <item x="30"/>
        <item x="34"/>
        <item x="22"/>
        <item x="27"/>
        <item x="24"/>
        <item x="29"/>
        <item x="26"/>
        <item x="23"/>
        <item x="25"/>
        <item x="28"/>
        <item x="14"/>
        <item x="19"/>
        <item x="20"/>
        <item x="18"/>
        <item x="21"/>
        <item x="15"/>
        <item x="17"/>
        <item x="16"/>
        <item x="10"/>
        <item x="9"/>
        <item x="11"/>
        <item x="8"/>
        <item x="7"/>
        <item x="6"/>
        <item x="13"/>
        <item x="12"/>
        <item x="4"/>
        <item x="3"/>
        <item x="2"/>
        <item x="1"/>
        <item x="5"/>
        <item x="0"/>
        <item t="default"/>
      </items>
    </pivotField>
    <pivotField dataField="1" numFmtId="10" showAll="0"/>
    <pivotField dataField="1" numFmtId="10"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4">
    <i>
      <x/>
    </i>
    <i i="1">
      <x v="1"/>
    </i>
    <i i="2">
      <x v="2"/>
    </i>
    <i i="3">
      <x v="3"/>
    </i>
  </colItems>
  <dataFields count="4">
    <dataField name="求和项:22号" fld="1" baseField="0" baseItem="0"/>
    <dataField name="求和项:23号" fld="2" baseField="0" baseItem="0"/>
    <dataField name="求和项:24号" fld="3" baseField="0" baseItem="0"/>
    <dataField name="求和项:25号" fld="4"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6"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chartFormat="1">
  <location ref="G109:K160" firstHeaderRow="0" firstDataRow="1" firstDataCol="1"/>
  <pivotFields count="5">
    <pivotField axis="axisRow" showAll="0">
      <items count="51">
        <item x="0"/>
        <item x="1"/>
        <item x="2"/>
        <item x="3"/>
        <item x="4"/>
        <item x="6"/>
        <item x="7"/>
        <item x="8"/>
        <item x="9"/>
        <item x="10"/>
        <item x="11"/>
        <item x="12"/>
        <item x="14"/>
        <item x="5"/>
        <item x="13"/>
        <item x="15"/>
        <item x="22"/>
        <item x="16"/>
        <item x="17"/>
        <item x="23"/>
        <item x="24"/>
        <item x="25"/>
        <item x="18"/>
        <item x="19"/>
        <item x="20"/>
        <item x="21"/>
        <item x="26"/>
        <item x="30"/>
        <item x="27"/>
        <item x="28"/>
        <item x="29"/>
        <item x="31"/>
        <item x="32"/>
        <item x="33"/>
        <item x="34"/>
        <item x="35"/>
        <item x="37"/>
        <item x="38"/>
        <item x="36"/>
        <item x="39"/>
        <item x="40"/>
        <item x="41"/>
        <item x="42"/>
        <item x="43"/>
        <item x="44"/>
        <item x="45"/>
        <item x="46"/>
        <item x="47"/>
        <item x="48"/>
        <item x="49"/>
        <item t="default"/>
      </items>
    </pivotField>
    <pivotField dataField="1" numFmtId="10" showAll="0"/>
    <pivotField dataField="1" numFmtId="10" showAll="0"/>
    <pivotField dataField="1" numFmtId="10" showAll="0"/>
    <pivotField dataField="1" numFmtId="10"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4">
    <i>
      <x/>
    </i>
    <i i="1">
      <x v="1"/>
    </i>
    <i i="2">
      <x v="2"/>
    </i>
    <i i="3">
      <x v="3"/>
    </i>
  </colItems>
  <dataFields count="4">
    <dataField name="求和项:22号" fld="1" baseField="0" baseItem="0"/>
    <dataField name="求和项:23号" fld="2" baseField="0" baseItem="0"/>
    <dataField name="求和项:24号" fld="3" baseField="0" baseItem="0"/>
    <dataField name="求和项:25号" fld="4"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1" cacheId="3"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chartFormat="1">
  <location ref="G2:K53" firstHeaderRow="0" firstDataRow="1" firstDataCol="1"/>
  <pivotFields count="5">
    <pivotField axis="axisRow" showAll="0">
      <items count="51">
        <item x="0"/>
        <item x="1"/>
        <item x="2"/>
        <item x="3"/>
        <item x="4"/>
        <item x="6"/>
        <item x="7"/>
        <item x="8"/>
        <item x="9"/>
        <item x="10"/>
        <item x="11"/>
        <item x="12"/>
        <item x="14"/>
        <item x="5"/>
        <item x="13"/>
        <item x="15"/>
        <item x="22"/>
        <item x="16"/>
        <item x="17"/>
        <item x="23"/>
        <item x="24"/>
        <item x="25"/>
        <item x="18"/>
        <item x="19"/>
        <item x="20"/>
        <item x="21"/>
        <item x="26"/>
        <item x="30"/>
        <item x="27"/>
        <item x="28"/>
        <item x="29"/>
        <item x="31"/>
        <item x="32"/>
        <item x="33"/>
        <item x="34"/>
        <item x="35"/>
        <item x="37"/>
        <item x="38"/>
        <item x="36"/>
        <item x="39"/>
        <item x="40"/>
        <item x="41"/>
        <item x="42"/>
        <item x="43"/>
        <item x="44"/>
        <item x="45"/>
        <item x="46"/>
        <item x="47"/>
        <item x="48"/>
        <item x="49"/>
        <item t="default"/>
      </items>
    </pivotField>
    <pivotField dataField="1" showAll="0"/>
    <pivotField dataField="1" showAll="0"/>
    <pivotField dataField="1" showAll="0"/>
    <pivotField dataField="1"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4">
    <i>
      <x/>
    </i>
    <i i="1">
      <x v="1"/>
    </i>
    <i i="2">
      <x v="2"/>
    </i>
    <i i="3">
      <x v="3"/>
    </i>
  </colItems>
  <dataFields count="4">
    <dataField name="求和项:分阶段任务完成率（与分阶段人数比例）" fld="1" baseField="0" baseItem="0"/>
    <dataField name="求和项:分阶段任务完成率（与分阶段人数比例）2" fld="2" baseField="0" baseItem="0"/>
    <dataField name="求和项:分阶段任务完成率（与分阶段人数比例）3" fld="3" baseField="0" baseItem="0"/>
    <dataField name="求和项:分阶段任务完成率（与分阶段人数比例）4" fld="4"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topLeftCell="A13" workbookViewId="0">
      <selection activeCell="H60" sqref="H60:H65"/>
    </sheetView>
  </sheetViews>
  <sheetFormatPr defaultRowHeight="13.5" x14ac:dyDescent="0.15"/>
  <cols>
    <col min="1" max="1" width="11.75" style="3" customWidth="1"/>
    <col min="2" max="2" width="9.875" style="3" customWidth="1"/>
    <col min="3" max="3" width="38.875" style="3" customWidth="1"/>
    <col min="4" max="4" width="17.125" style="3" customWidth="1"/>
    <col min="5" max="5" width="20.25" style="3" customWidth="1"/>
    <col min="6" max="6" width="36.875" style="3" customWidth="1"/>
    <col min="7" max="7" width="41.875" style="3" customWidth="1"/>
    <col min="8" max="8" width="48.25" style="8" customWidth="1"/>
  </cols>
  <sheetData>
    <row r="1" spans="1:8" x14ac:dyDescent="0.15">
      <c r="A1" s="1" t="s">
        <v>64</v>
      </c>
      <c r="B1" s="1"/>
      <c r="C1" s="1"/>
      <c r="D1" s="1"/>
      <c r="E1" s="1"/>
      <c r="F1" s="1"/>
      <c r="G1" s="1"/>
      <c r="H1" s="1"/>
    </row>
    <row r="2" spans="1:8" ht="13.5" customHeight="1" x14ac:dyDescent="0.15">
      <c r="A2" s="2" t="s">
        <v>65</v>
      </c>
      <c r="B2" s="2"/>
      <c r="C2" s="2"/>
      <c r="D2" s="2"/>
      <c r="E2" s="2"/>
      <c r="F2" s="2"/>
      <c r="G2" s="2"/>
      <c r="H2" s="2"/>
    </row>
    <row r="3" spans="1:8" x14ac:dyDescent="0.15">
      <c r="B3" s="3" t="s">
        <v>0</v>
      </c>
      <c r="C3" s="3" t="s">
        <v>1</v>
      </c>
      <c r="D3" s="4" t="s">
        <v>2</v>
      </c>
      <c r="E3" s="5" t="s">
        <v>61</v>
      </c>
      <c r="F3" s="6" t="s">
        <v>3</v>
      </c>
      <c r="G3" s="6" t="s">
        <v>104</v>
      </c>
      <c r="H3" s="13" t="s">
        <v>113</v>
      </c>
    </row>
    <row r="4" spans="1:8" x14ac:dyDescent="0.15">
      <c r="A4" s="1" t="s">
        <v>4</v>
      </c>
      <c r="B4" s="7">
        <v>111</v>
      </c>
      <c r="C4" s="3" t="s">
        <v>5</v>
      </c>
      <c r="D4" s="3">
        <v>22077</v>
      </c>
      <c r="E4" s="3">
        <v>22077</v>
      </c>
      <c r="F4" s="8">
        <f>D4/22077</f>
        <v>1</v>
      </c>
      <c r="G4" s="8">
        <f>D4/22077</f>
        <v>1</v>
      </c>
      <c r="H4" s="8">
        <f>D4/99345</f>
        <v>0.22222557753284011</v>
      </c>
    </row>
    <row r="5" spans="1:8" x14ac:dyDescent="0.15">
      <c r="A5" s="1"/>
      <c r="B5" s="7">
        <v>112</v>
      </c>
      <c r="C5" s="3" t="s">
        <v>6</v>
      </c>
      <c r="D5" s="3">
        <v>7703</v>
      </c>
      <c r="F5" s="8">
        <f t="shared" ref="F5:F9" si="0">D5/22077</f>
        <v>0.3489151605743534</v>
      </c>
      <c r="G5" s="8">
        <f t="shared" ref="G5:G9" si="1">D5/22077</f>
        <v>0.3489151605743534</v>
      </c>
      <c r="H5" s="8">
        <f t="shared" ref="H5:H9" si="2">D5/99345</f>
        <v>7.7537873068599328E-2</v>
      </c>
    </row>
    <row r="6" spans="1:8" x14ac:dyDescent="0.15">
      <c r="A6" s="1"/>
      <c r="B6" s="7">
        <v>113</v>
      </c>
      <c r="C6" s="3" t="s">
        <v>7</v>
      </c>
      <c r="D6" s="3">
        <v>6306</v>
      </c>
      <c r="F6" s="8">
        <f t="shared" si="0"/>
        <v>0.28563663541242018</v>
      </c>
      <c r="G6" s="8">
        <f t="shared" si="1"/>
        <v>0.28563663541242018</v>
      </c>
      <c r="H6" s="8">
        <f t="shared" si="2"/>
        <v>6.3475766269062359E-2</v>
      </c>
    </row>
    <row r="7" spans="1:8" x14ac:dyDescent="0.15">
      <c r="A7" s="1"/>
      <c r="B7" s="7">
        <v>114</v>
      </c>
      <c r="C7" s="3" t="s">
        <v>8</v>
      </c>
      <c r="D7" s="3">
        <v>6179</v>
      </c>
      <c r="F7" s="8">
        <f t="shared" si="0"/>
        <v>0.27988404221588076</v>
      </c>
      <c r="G7" s="8">
        <f t="shared" si="1"/>
        <v>0.27988404221588076</v>
      </c>
      <c r="H7" s="8">
        <f t="shared" si="2"/>
        <v>6.2197392923649904E-2</v>
      </c>
    </row>
    <row r="8" spans="1:8" x14ac:dyDescent="0.15">
      <c r="A8" s="1"/>
      <c r="B8" s="7">
        <v>115</v>
      </c>
      <c r="C8" s="3" t="s">
        <v>9</v>
      </c>
      <c r="D8" s="3">
        <v>5185</v>
      </c>
      <c r="F8" s="8">
        <f t="shared" si="0"/>
        <v>0.23485980885084023</v>
      </c>
      <c r="G8" s="8">
        <f t="shared" si="1"/>
        <v>0.23485980885084023</v>
      </c>
      <c r="H8" s="8">
        <f t="shared" si="2"/>
        <v>5.2191856661130402E-2</v>
      </c>
    </row>
    <row r="9" spans="1:8" x14ac:dyDescent="0.15">
      <c r="A9" s="1"/>
      <c r="B9" s="7">
        <v>125</v>
      </c>
      <c r="C9" s="3" t="s">
        <v>10</v>
      </c>
      <c r="D9" s="3">
        <v>10424</v>
      </c>
      <c r="F9" s="8">
        <f t="shared" si="0"/>
        <v>0.47216560221044523</v>
      </c>
      <c r="G9" s="8">
        <f t="shared" si="1"/>
        <v>0.47216560221044523</v>
      </c>
      <c r="H9" s="8">
        <f t="shared" si="2"/>
        <v>0.10492727364235745</v>
      </c>
    </row>
    <row r="10" spans="1:8" x14ac:dyDescent="0.15">
      <c r="B10" s="9" t="s">
        <v>66</v>
      </c>
      <c r="C10" s="9"/>
      <c r="D10" s="9"/>
      <c r="E10" s="9"/>
      <c r="F10" s="9"/>
      <c r="G10" s="9"/>
      <c r="H10" s="9"/>
    </row>
    <row r="11" spans="1:8" x14ac:dyDescent="0.15">
      <c r="B11" s="9"/>
      <c r="C11" s="9"/>
      <c r="D11" s="9"/>
      <c r="E11" s="9"/>
      <c r="F11" s="9"/>
      <c r="G11" s="9"/>
      <c r="H11" s="9"/>
    </row>
    <row r="12" spans="1:8" x14ac:dyDescent="0.15">
      <c r="A12" s="1" t="s">
        <v>11</v>
      </c>
      <c r="B12" s="7">
        <v>117</v>
      </c>
      <c r="C12" s="3" t="s">
        <v>12</v>
      </c>
      <c r="D12" s="3">
        <v>3037</v>
      </c>
      <c r="E12" s="3">
        <v>3643</v>
      </c>
      <c r="F12" s="8">
        <f>D12/3643</f>
        <v>0.83365358221246222</v>
      </c>
      <c r="G12" s="8">
        <f>D12/22077</f>
        <v>0.13756398061330796</v>
      </c>
      <c r="H12" s="8">
        <f>D12/99345</f>
        <v>3.0570235039508783E-2</v>
      </c>
    </row>
    <row r="13" spans="1:8" x14ac:dyDescent="0.15">
      <c r="A13" s="1"/>
      <c r="B13" s="7">
        <v>118</v>
      </c>
      <c r="C13" s="3" t="s">
        <v>13</v>
      </c>
      <c r="D13" s="3">
        <v>2663</v>
      </c>
      <c r="F13" s="8">
        <f t="shared" ref="F13:F19" si="3">D13/3643</f>
        <v>0.73099094153170463</v>
      </c>
      <c r="G13" s="8">
        <f t="shared" ref="G13:G19" si="4">D13/22077</f>
        <v>0.1206232730896408</v>
      </c>
      <c r="H13" s="8">
        <f t="shared" ref="H13:H19" si="5">D13/99345</f>
        <v>2.6805576526246919E-2</v>
      </c>
    </row>
    <row r="14" spans="1:8" x14ac:dyDescent="0.15">
      <c r="A14" s="1"/>
      <c r="B14" s="7">
        <v>119</v>
      </c>
      <c r="C14" s="3" t="s">
        <v>14</v>
      </c>
      <c r="D14" s="3">
        <v>2316</v>
      </c>
      <c r="F14" s="8">
        <f t="shared" si="3"/>
        <v>0.63573977491078781</v>
      </c>
      <c r="G14" s="8">
        <f t="shared" si="4"/>
        <v>0.10490555782035603</v>
      </c>
      <c r="H14" s="8">
        <f t="shared" si="5"/>
        <v>2.3312698173033369E-2</v>
      </c>
    </row>
    <row r="15" spans="1:8" x14ac:dyDescent="0.15">
      <c r="A15" s="1"/>
      <c r="B15" s="7">
        <v>120</v>
      </c>
      <c r="C15" s="3" t="s">
        <v>15</v>
      </c>
      <c r="D15" s="3">
        <v>2063</v>
      </c>
      <c r="F15" s="8">
        <f t="shared" si="3"/>
        <v>0.56629151797968702</v>
      </c>
      <c r="G15" s="8">
        <f t="shared" si="4"/>
        <v>9.3445667436698826E-2</v>
      </c>
      <c r="H15" s="8">
        <f t="shared" si="5"/>
        <v>2.0766017414062105E-2</v>
      </c>
    </row>
    <row r="16" spans="1:8" x14ac:dyDescent="0.15">
      <c r="A16" s="1"/>
      <c r="B16" s="7">
        <v>121</v>
      </c>
      <c r="C16" s="3" t="s">
        <v>16</v>
      </c>
      <c r="D16" s="3">
        <v>1999</v>
      </c>
      <c r="F16" s="8">
        <f t="shared" si="3"/>
        <v>0.54872357946747186</v>
      </c>
      <c r="G16" s="8">
        <f t="shared" si="4"/>
        <v>9.0546722833718354E-2</v>
      </c>
      <c r="H16" s="8">
        <f t="shared" si="5"/>
        <v>2.0121797775429062E-2</v>
      </c>
    </row>
    <row r="17" spans="1:8" x14ac:dyDescent="0.15">
      <c r="A17" s="1"/>
      <c r="B17" s="7">
        <v>122</v>
      </c>
      <c r="C17" s="3" t="s">
        <v>17</v>
      </c>
      <c r="D17" s="3">
        <v>2174</v>
      </c>
      <c r="F17" s="8">
        <f t="shared" si="3"/>
        <v>0.59676091133681031</v>
      </c>
      <c r="G17" s="8">
        <f t="shared" si="4"/>
        <v>9.8473524482493094E-2</v>
      </c>
      <c r="H17" s="8">
        <f t="shared" si="5"/>
        <v>2.1883335849816297E-2</v>
      </c>
    </row>
    <row r="18" spans="1:8" x14ac:dyDescent="0.15">
      <c r="A18" s="1"/>
      <c r="B18" s="7">
        <v>123</v>
      </c>
      <c r="C18" s="3" t="s">
        <v>18</v>
      </c>
      <c r="D18" s="3">
        <v>3643</v>
      </c>
      <c r="F18" s="8">
        <f t="shared" si="3"/>
        <v>1</v>
      </c>
      <c r="G18" s="8">
        <f t="shared" si="4"/>
        <v>0.16501336232277936</v>
      </c>
      <c r="H18" s="8">
        <f t="shared" si="5"/>
        <v>3.667018974281544E-2</v>
      </c>
    </row>
    <row r="19" spans="1:8" x14ac:dyDescent="0.15">
      <c r="A19" s="1"/>
      <c r="B19" s="7">
        <v>126</v>
      </c>
      <c r="C19" s="3" t="s">
        <v>19</v>
      </c>
      <c r="D19" s="3">
        <v>3318</v>
      </c>
      <c r="F19" s="8">
        <f t="shared" si="3"/>
        <v>0.91078781224265715</v>
      </c>
      <c r="G19" s="8">
        <f t="shared" si="4"/>
        <v>0.15029215926076914</v>
      </c>
      <c r="H19" s="8">
        <f t="shared" si="5"/>
        <v>3.3398761890382003E-2</v>
      </c>
    </row>
    <row r="20" spans="1:8" x14ac:dyDescent="0.15">
      <c r="B20" s="9" t="s">
        <v>67</v>
      </c>
      <c r="C20" s="9"/>
      <c r="D20" s="9"/>
      <c r="E20" s="9"/>
      <c r="F20" s="9"/>
      <c r="G20" s="9"/>
      <c r="H20" s="9"/>
    </row>
    <row r="21" spans="1:8" x14ac:dyDescent="0.15">
      <c r="B21" s="9"/>
      <c r="C21" s="9"/>
      <c r="D21" s="9"/>
      <c r="E21" s="9"/>
      <c r="F21" s="9"/>
      <c r="G21" s="9"/>
      <c r="H21" s="9"/>
    </row>
    <row r="22" spans="1:8" x14ac:dyDescent="0.15">
      <c r="A22" s="1" t="s">
        <v>20</v>
      </c>
      <c r="B22" s="7">
        <v>124</v>
      </c>
      <c r="C22" s="3" t="s">
        <v>21</v>
      </c>
      <c r="D22" s="3">
        <v>790</v>
      </c>
      <c r="E22" s="3">
        <v>1712</v>
      </c>
      <c r="F22" s="8">
        <f>D22/1712</f>
        <v>0.4614485981308411</v>
      </c>
      <c r="G22" s="8">
        <f>D22/22077</f>
        <v>3.5783847443040265E-2</v>
      </c>
      <c r="H22" s="8">
        <f>D22/99345</f>
        <v>7.9520861643766674E-3</v>
      </c>
    </row>
    <row r="23" spans="1:8" x14ac:dyDescent="0.15">
      <c r="A23" s="1"/>
      <c r="B23" s="7">
        <v>127</v>
      </c>
      <c r="C23" s="3" t="s">
        <v>22</v>
      </c>
      <c r="D23" s="3">
        <v>1463</v>
      </c>
      <c r="F23" s="8">
        <f t="shared" ref="F23:F29" si="6">D23/1712</f>
        <v>0.85455607476635509</v>
      </c>
      <c r="G23" s="8">
        <f t="shared" ref="G23:G29" si="7">D23/22077</f>
        <v>6.6268061783756854E-2</v>
      </c>
      <c r="H23" s="8">
        <f t="shared" ref="H23:H29" si="8">D23/99345</f>
        <v>1.4726458301877297E-2</v>
      </c>
    </row>
    <row r="24" spans="1:8" x14ac:dyDescent="0.15">
      <c r="A24" s="1"/>
      <c r="B24" s="7">
        <v>129</v>
      </c>
      <c r="C24" s="3" t="s">
        <v>23</v>
      </c>
      <c r="D24" s="3">
        <v>1712</v>
      </c>
      <c r="F24" s="8">
        <f t="shared" si="6"/>
        <v>1</v>
      </c>
      <c r="G24" s="8">
        <f t="shared" si="7"/>
        <v>7.7546768129727772E-2</v>
      </c>
      <c r="H24" s="8">
        <f t="shared" si="8"/>
        <v>1.7232875333433994E-2</v>
      </c>
    </row>
    <row r="25" spans="1:8" x14ac:dyDescent="0.15">
      <c r="A25" s="1"/>
      <c r="B25" s="7">
        <v>130</v>
      </c>
      <c r="C25" s="3" t="s">
        <v>24</v>
      </c>
      <c r="D25" s="3">
        <v>1664</v>
      </c>
      <c r="F25" s="8">
        <f t="shared" si="6"/>
        <v>0.9719626168224299</v>
      </c>
      <c r="G25" s="8">
        <f t="shared" si="7"/>
        <v>7.5372559677492415E-2</v>
      </c>
      <c r="H25" s="8">
        <f t="shared" si="8"/>
        <v>1.6749710604459209E-2</v>
      </c>
    </row>
    <row r="26" spans="1:8" x14ac:dyDescent="0.15">
      <c r="A26" s="1"/>
      <c r="B26" s="7">
        <v>134</v>
      </c>
      <c r="C26" s="3" t="s">
        <v>25</v>
      </c>
      <c r="D26" s="3">
        <v>1282</v>
      </c>
      <c r="F26" s="8">
        <f t="shared" si="6"/>
        <v>0.74883177570093462</v>
      </c>
      <c r="G26" s="8">
        <f t="shared" si="7"/>
        <v>5.8069484078452686E-2</v>
      </c>
      <c r="H26" s="8">
        <f t="shared" si="8"/>
        <v>1.2904524636368212E-2</v>
      </c>
    </row>
    <row r="27" spans="1:8" x14ac:dyDescent="0.15">
      <c r="A27" s="1"/>
      <c r="B27" s="7">
        <v>135</v>
      </c>
      <c r="C27" s="3" t="s">
        <v>26</v>
      </c>
      <c r="D27" s="3">
        <v>1138</v>
      </c>
      <c r="F27" s="8">
        <f t="shared" si="6"/>
        <v>0.66471962616822433</v>
      </c>
      <c r="G27" s="8">
        <f t="shared" si="7"/>
        <v>5.1546858721746615E-2</v>
      </c>
      <c r="H27" s="8">
        <f t="shared" si="8"/>
        <v>1.1455030449443857E-2</v>
      </c>
    </row>
    <row r="28" spans="1:8" x14ac:dyDescent="0.15">
      <c r="A28" s="1"/>
      <c r="B28" s="7">
        <v>137</v>
      </c>
      <c r="C28" s="3" t="s">
        <v>27</v>
      </c>
      <c r="D28" s="3">
        <v>1112</v>
      </c>
      <c r="F28" s="8">
        <f t="shared" si="6"/>
        <v>0.64953271028037385</v>
      </c>
      <c r="G28" s="8">
        <f t="shared" si="7"/>
        <v>5.0369162476785793E-2</v>
      </c>
      <c r="H28" s="8">
        <f t="shared" si="8"/>
        <v>1.1193316221249182E-2</v>
      </c>
    </row>
    <row r="29" spans="1:8" x14ac:dyDescent="0.15">
      <c r="A29" s="1"/>
      <c r="B29" s="7">
        <v>138</v>
      </c>
      <c r="C29" s="3" t="s">
        <v>28</v>
      </c>
      <c r="D29" s="3">
        <v>1478</v>
      </c>
      <c r="F29" s="8">
        <f t="shared" si="6"/>
        <v>0.86331775700934577</v>
      </c>
      <c r="G29" s="8">
        <f t="shared" si="7"/>
        <v>6.6947501925080394E-2</v>
      </c>
      <c r="H29" s="8">
        <f t="shared" si="8"/>
        <v>1.4877447279681917E-2</v>
      </c>
    </row>
    <row r="30" spans="1:8" x14ac:dyDescent="0.15">
      <c r="B30" s="1" t="s">
        <v>68</v>
      </c>
      <c r="C30" s="1"/>
      <c r="D30" s="1"/>
      <c r="E30" s="1"/>
      <c r="F30" s="1"/>
      <c r="G30" s="1"/>
      <c r="H30" s="1"/>
    </row>
    <row r="31" spans="1:8" x14ac:dyDescent="0.15">
      <c r="B31" s="1"/>
      <c r="C31" s="1"/>
      <c r="D31" s="1"/>
      <c r="E31" s="1"/>
      <c r="F31" s="1"/>
      <c r="G31" s="1"/>
      <c r="H31" s="1"/>
    </row>
    <row r="32" spans="1:8" x14ac:dyDescent="0.15">
      <c r="A32" s="1" t="s">
        <v>29</v>
      </c>
      <c r="B32" s="7">
        <v>128</v>
      </c>
      <c r="C32" s="3" t="s">
        <v>30</v>
      </c>
      <c r="D32" s="3">
        <v>180</v>
      </c>
      <c r="E32" s="3">
        <v>534</v>
      </c>
      <c r="F32" s="8">
        <f>D32/534</f>
        <v>0.33707865168539325</v>
      </c>
      <c r="G32" s="8">
        <f>D32/22077</f>
        <v>8.1532816958825929E-3</v>
      </c>
      <c r="H32" s="8">
        <f>D32/99345</f>
        <v>1.8118677336554432E-3</v>
      </c>
    </row>
    <row r="33" spans="1:8" x14ac:dyDescent="0.15">
      <c r="A33" s="1"/>
      <c r="B33" s="7">
        <v>131</v>
      </c>
      <c r="C33" s="3" t="s">
        <v>31</v>
      </c>
      <c r="D33" s="3">
        <v>492</v>
      </c>
      <c r="F33" s="8">
        <f t="shared" ref="F33:F39" si="9">D33/534</f>
        <v>0.9213483146067416</v>
      </c>
      <c r="G33" s="8">
        <f t="shared" ref="G33:G39" si="10">D33/22077</f>
        <v>2.2285636635412422E-2</v>
      </c>
      <c r="H33" s="8">
        <f t="shared" ref="H33:H39" si="11">D33/99345</f>
        <v>4.9524384719915448E-3</v>
      </c>
    </row>
    <row r="34" spans="1:8" x14ac:dyDescent="0.15">
      <c r="A34" s="1"/>
      <c r="B34" s="7">
        <v>132</v>
      </c>
      <c r="C34" s="3" t="s">
        <v>32</v>
      </c>
      <c r="D34" s="3">
        <v>258</v>
      </c>
      <c r="F34" s="8">
        <f t="shared" si="9"/>
        <v>0.48314606741573035</v>
      </c>
      <c r="G34" s="8">
        <f t="shared" si="10"/>
        <v>1.168637043076505E-2</v>
      </c>
      <c r="H34" s="8">
        <f t="shared" si="11"/>
        <v>2.5970104182394685E-3</v>
      </c>
    </row>
    <row r="35" spans="1:8" x14ac:dyDescent="0.15">
      <c r="A35" s="1"/>
      <c r="B35" s="7">
        <v>133</v>
      </c>
      <c r="C35" s="3" t="s">
        <v>33</v>
      </c>
      <c r="D35" s="3">
        <v>494</v>
      </c>
      <c r="F35" s="8">
        <f t="shared" si="9"/>
        <v>0.92509363295880154</v>
      </c>
      <c r="G35" s="8">
        <f t="shared" si="10"/>
        <v>2.2376228654255561E-2</v>
      </c>
      <c r="H35" s="8">
        <f t="shared" si="11"/>
        <v>4.9725703356988272E-3</v>
      </c>
    </row>
    <row r="36" spans="1:8" x14ac:dyDescent="0.15">
      <c r="A36" s="1"/>
      <c r="B36" s="7">
        <v>139</v>
      </c>
      <c r="C36" s="3" t="s">
        <v>34</v>
      </c>
      <c r="D36" s="3">
        <v>372</v>
      </c>
      <c r="F36" s="8">
        <f t="shared" si="9"/>
        <v>0.6966292134831461</v>
      </c>
      <c r="G36" s="8">
        <f t="shared" si="10"/>
        <v>1.6850115504824025E-2</v>
      </c>
      <c r="H36" s="8">
        <f t="shared" si="11"/>
        <v>3.7445266495545826E-3</v>
      </c>
    </row>
    <row r="37" spans="1:8" x14ac:dyDescent="0.15">
      <c r="A37" s="1"/>
      <c r="B37" s="7">
        <v>141</v>
      </c>
      <c r="C37" s="3" t="s">
        <v>35</v>
      </c>
      <c r="D37" s="3">
        <v>246</v>
      </c>
      <c r="E37" s="3">
        <f>E51-E60</f>
        <v>51</v>
      </c>
      <c r="F37" s="8">
        <f t="shared" si="9"/>
        <v>0.4606741573033708</v>
      </c>
      <c r="G37" s="8">
        <f t="shared" si="10"/>
        <v>1.1142818317706211E-2</v>
      </c>
      <c r="H37" s="8">
        <f t="shared" si="11"/>
        <v>2.4762192359957724E-3</v>
      </c>
    </row>
    <row r="38" spans="1:8" x14ac:dyDescent="0.15">
      <c r="A38" s="1"/>
      <c r="B38" s="7">
        <v>142</v>
      </c>
      <c r="C38" s="3" t="s">
        <v>36</v>
      </c>
      <c r="D38" s="3">
        <v>534</v>
      </c>
      <c r="E38" s="3">
        <f>E51-D54</f>
        <v>50</v>
      </c>
      <c r="F38" s="8">
        <f t="shared" si="9"/>
        <v>1</v>
      </c>
      <c r="G38" s="8">
        <f t="shared" si="10"/>
        <v>2.4188069031118357E-2</v>
      </c>
      <c r="H38" s="8">
        <f t="shared" si="11"/>
        <v>5.3752076098444812E-3</v>
      </c>
    </row>
    <row r="39" spans="1:8" x14ac:dyDescent="0.15">
      <c r="A39" s="1"/>
      <c r="B39" s="7">
        <v>143</v>
      </c>
      <c r="C39" s="3" t="s">
        <v>37</v>
      </c>
      <c r="D39" s="3">
        <v>345</v>
      </c>
      <c r="E39" s="3">
        <f>E38/E37</f>
        <v>0.98039215686274506</v>
      </c>
      <c r="F39" s="8">
        <f t="shared" si="9"/>
        <v>0.6460674157303371</v>
      </c>
      <c r="G39" s="8">
        <f t="shared" si="10"/>
        <v>1.5627123250441636E-2</v>
      </c>
      <c r="H39" s="8">
        <f t="shared" si="11"/>
        <v>3.4727464895062659E-3</v>
      </c>
    </row>
    <row r="40" spans="1:8" x14ac:dyDescent="0.15">
      <c r="B40" s="9" t="s">
        <v>69</v>
      </c>
      <c r="C40" s="9"/>
      <c r="D40" s="9"/>
      <c r="E40" s="9"/>
      <c r="F40" s="9"/>
      <c r="G40" s="9"/>
      <c r="H40" s="9"/>
    </row>
    <row r="41" spans="1:8" x14ac:dyDescent="0.15">
      <c r="B41" s="9"/>
      <c r="C41" s="9"/>
      <c r="D41" s="9"/>
      <c r="E41" s="9"/>
      <c r="F41" s="9"/>
      <c r="G41" s="9"/>
      <c r="H41" s="9"/>
    </row>
    <row r="42" spans="1:8" x14ac:dyDescent="0.15">
      <c r="A42" s="1" t="s">
        <v>39</v>
      </c>
      <c r="B42" s="7">
        <v>140</v>
      </c>
      <c r="C42" s="3" t="s">
        <v>38</v>
      </c>
      <c r="D42" s="3">
        <v>130</v>
      </c>
      <c r="E42" s="3">
        <v>130</v>
      </c>
      <c r="F42" s="8">
        <f>D42/130</f>
        <v>1</v>
      </c>
      <c r="G42" s="8">
        <f>D42/22077</f>
        <v>5.8884812248040947E-3</v>
      </c>
      <c r="H42" s="8">
        <f>D42/99345</f>
        <v>1.3085711409733757E-3</v>
      </c>
    </row>
    <row r="43" spans="1:8" x14ac:dyDescent="0.15">
      <c r="A43" s="1"/>
      <c r="B43" s="7">
        <v>144</v>
      </c>
      <c r="C43" s="3" t="s">
        <v>40</v>
      </c>
      <c r="D43" s="3">
        <v>70</v>
      </c>
      <c r="F43" s="8">
        <f>D43/130</f>
        <v>0.53846153846153844</v>
      </c>
      <c r="G43" s="8">
        <f t="shared" ref="G43:G48" si="12">D43/22077</f>
        <v>3.1707206595098974E-3</v>
      </c>
      <c r="H43" s="8">
        <f t="shared" ref="H43:H48" si="13">D43/99345</f>
        <v>7.046152297548946E-4</v>
      </c>
    </row>
    <row r="44" spans="1:8" x14ac:dyDescent="0.15">
      <c r="A44" s="1"/>
      <c r="B44" s="7">
        <v>145</v>
      </c>
      <c r="C44" s="3" t="s">
        <v>41</v>
      </c>
      <c r="D44" s="3">
        <v>90</v>
      </c>
      <c r="F44" s="8">
        <f t="shared" ref="F43:F48" si="14">D44/130</f>
        <v>0.69230769230769229</v>
      </c>
      <c r="G44" s="8">
        <f t="shared" si="12"/>
        <v>4.0766408479412965E-3</v>
      </c>
      <c r="H44" s="8">
        <f t="shared" si="13"/>
        <v>9.0593386682772162E-4</v>
      </c>
    </row>
    <row r="45" spans="1:8" x14ac:dyDescent="0.15">
      <c r="A45" s="1"/>
      <c r="B45" s="7">
        <v>146</v>
      </c>
      <c r="C45" s="3" t="s">
        <v>42</v>
      </c>
      <c r="D45" s="3">
        <v>124</v>
      </c>
      <c r="F45" s="8">
        <f t="shared" si="14"/>
        <v>0.9538461538461539</v>
      </c>
      <c r="G45" s="8">
        <f t="shared" si="12"/>
        <v>5.6167051682746751E-3</v>
      </c>
      <c r="H45" s="8">
        <f t="shared" si="13"/>
        <v>1.2481755498515276E-3</v>
      </c>
    </row>
    <row r="46" spans="1:8" x14ac:dyDescent="0.15">
      <c r="A46" s="1"/>
      <c r="B46" s="7">
        <v>147</v>
      </c>
      <c r="C46" s="3" t="s">
        <v>43</v>
      </c>
      <c r="D46" s="3">
        <v>123</v>
      </c>
      <c r="F46" s="8">
        <f t="shared" si="14"/>
        <v>0.94615384615384612</v>
      </c>
      <c r="G46" s="8">
        <f t="shared" si="12"/>
        <v>5.5714091588531054E-3</v>
      </c>
      <c r="H46" s="8">
        <f t="shared" si="13"/>
        <v>1.2381096179978862E-3</v>
      </c>
    </row>
    <row r="47" spans="1:8" x14ac:dyDescent="0.15">
      <c r="A47" s="1"/>
      <c r="B47" s="11">
        <v>148</v>
      </c>
      <c r="C47" s="3" t="s">
        <v>44</v>
      </c>
      <c r="D47" s="3">
        <v>71</v>
      </c>
      <c r="F47" s="8">
        <f t="shared" si="14"/>
        <v>0.5461538461538461</v>
      </c>
      <c r="G47" s="8">
        <f t="shared" si="12"/>
        <v>3.216016668931467E-3</v>
      </c>
      <c r="H47" s="8">
        <f t="shared" si="13"/>
        <v>7.146811616085359E-4</v>
      </c>
    </row>
    <row r="48" spans="1:8" x14ac:dyDescent="0.15">
      <c r="A48" s="1"/>
      <c r="B48" s="11">
        <v>151</v>
      </c>
      <c r="C48" s="3" t="s">
        <v>45</v>
      </c>
      <c r="D48" s="3">
        <v>110</v>
      </c>
      <c r="F48" s="8">
        <f t="shared" si="14"/>
        <v>0.84615384615384615</v>
      </c>
      <c r="G48" s="8">
        <f t="shared" si="12"/>
        <v>4.9825610363726956E-3</v>
      </c>
      <c r="H48" s="8">
        <f t="shared" si="13"/>
        <v>1.1072525039005487E-3</v>
      </c>
    </row>
    <row r="49" spans="1:8" x14ac:dyDescent="0.15">
      <c r="B49" s="12" t="s">
        <v>70</v>
      </c>
      <c r="C49" s="12"/>
      <c r="D49" s="12"/>
      <c r="E49" s="12"/>
      <c r="F49" s="12"/>
      <c r="G49" s="12"/>
      <c r="H49" s="12"/>
    </row>
    <row r="50" spans="1:8" x14ac:dyDescent="0.15">
      <c r="B50" s="12"/>
      <c r="C50" s="12"/>
      <c r="D50" s="12"/>
      <c r="E50" s="12"/>
      <c r="F50" s="12"/>
      <c r="G50" s="12"/>
      <c r="H50" s="12"/>
    </row>
    <row r="51" spans="1:8" x14ac:dyDescent="0.15">
      <c r="A51" s="1" t="s">
        <v>46</v>
      </c>
      <c r="B51" s="7">
        <v>149</v>
      </c>
      <c r="C51" s="3" t="s">
        <v>47</v>
      </c>
      <c r="D51" s="3">
        <v>15</v>
      </c>
      <c r="E51" s="3">
        <v>55</v>
      </c>
      <c r="F51" s="8">
        <f>D51/55</f>
        <v>0.27272727272727271</v>
      </c>
      <c r="G51" s="8">
        <f>D51/22077</f>
        <v>6.7944014132354945E-4</v>
      </c>
      <c r="H51" s="8">
        <f>D51/99345</f>
        <v>1.5098897780462027E-4</v>
      </c>
    </row>
    <row r="52" spans="1:8" x14ac:dyDescent="0.15">
      <c r="A52" s="1"/>
      <c r="B52" s="7">
        <v>150</v>
      </c>
      <c r="C52" s="3" t="s">
        <v>48</v>
      </c>
      <c r="D52" s="3">
        <v>55</v>
      </c>
      <c r="F52" s="8">
        <f t="shared" ref="F52:F57" si="15">D52/55</f>
        <v>1</v>
      </c>
      <c r="G52" s="8">
        <f t="shared" ref="G52:G57" si="16">D52/22077</f>
        <v>2.4912805181863478E-3</v>
      </c>
      <c r="H52" s="8">
        <f t="shared" ref="H52:H57" si="17">D52/99345</f>
        <v>5.5362625195027433E-4</v>
      </c>
    </row>
    <row r="53" spans="1:8" x14ac:dyDescent="0.15">
      <c r="A53" s="1"/>
      <c r="B53" s="11">
        <v>152</v>
      </c>
      <c r="C53" s="3" t="s">
        <v>49</v>
      </c>
      <c r="D53" s="3">
        <v>9</v>
      </c>
      <c r="F53" s="8">
        <f t="shared" si="15"/>
        <v>0.16363636363636364</v>
      </c>
      <c r="G53" s="8">
        <f t="shared" si="16"/>
        <v>4.0766408479412964E-4</v>
      </c>
      <c r="H53" s="8">
        <f t="shared" si="17"/>
        <v>9.0593386682772151E-5</v>
      </c>
    </row>
    <row r="54" spans="1:8" x14ac:dyDescent="0.15">
      <c r="A54" s="1"/>
      <c r="B54" s="11">
        <v>153</v>
      </c>
      <c r="C54" s="3" t="s">
        <v>50</v>
      </c>
      <c r="D54" s="3">
        <v>5</v>
      </c>
      <c r="F54" s="8">
        <f t="shared" si="15"/>
        <v>9.0909090909090912E-2</v>
      </c>
      <c r="G54" s="8">
        <f t="shared" si="16"/>
        <v>2.2648004710784981E-4</v>
      </c>
      <c r="H54" s="8">
        <f t="shared" si="17"/>
        <v>5.0329659268206757E-5</v>
      </c>
    </row>
    <row r="55" spans="1:8" x14ac:dyDescent="0.15">
      <c r="A55" s="1"/>
      <c r="B55" s="11">
        <v>154</v>
      </c>
      <c r="C55" s="3" t="s">
        <v>51</v>
      </c>
      <c r="D55" s="3">
        <v>26</v>
      </c>
      <c r="F55" s="8">
        <f t="shared" si="15"/>
        <v>0.47272727272727272</v>
      </c>
      <c r="G55" s="8">
        <f t="shared" si="16"/>
        <v>1.177696244960819E-3</v>
      </c>
      <c r="H55" s="8">
        <f t="shared" si="17"/>
        <v>2.6171422819467515E-4</v>
      </c>
    </row>
    <row r="56" spans="1:8" x14ac:dyDescent="0.15">
      <c r="A56" s="1"/>
      <c r="B56" s="11">
        <v>155</v>
      </c>
      <c r="C56" s="3" t="s">
        <v>52</v>
      </c>
      <c r="D56" s="3">
        <v>30</v>
      </c>
      <c r="F56" s="8">
        <f t="shared" si="15"/>
        <v>0.54545454545454541</v>
      </c>
      <c r="G56" s="8">
        <f t="shared" si="16"/>
        <v>1.3588802826470989E-3</v>
      </c>
      <c r="H56" s="8">
        <f t="shared" si="17"/>
        <v>3.0197795560924054E-4</v>
      </c>
    </row>
    <row r="57" spans="1:8" x14ac:dyDescent="0.15">
      <c r="A57" s="1"/>
      <c r="B57" s="11">
        <v>156</v>
      </c>
      <c r="C57" s="3" t="s">
        <v>53</v>
      </c>
      <c r="D57" s="3">
        <v>48</v>
      </c>
      <c r="F57" s="8">
        <f t="shared" si="15"/>
        <v>0.87272727272727268</v>
      </c>
      <c r="G57" s="8">
        <f t="shared" si="16"/>
        <v>2.1742084522353581E-3</v>
      </c>
      <c r="H57" s="8">
        <f t="shared" si="17"/>
        <v>4.8316472897478484E-4</v>
      </c>
    </row>
    <row r="58" spans="1:8" x14ac:dyDescent="0.15">
      <c r="B58" s="12" t="s">
        <v>71</v>
      </c>
      <c r="C58" s="12"/>
      <c r="D58" s="12"/>
      <c r="E58" s="12"/>
      <c r="F58" s="12"/>
      <c r="G58" s="12"/>
      <c r="H58" s="12"/>
    </row>
    <row r="59" spans="1:8" x14ac:dyDescent="0.15">
      <c r="B59" s="12"/>
      <c r="C59" s="12"/>
      <c r="D59" s="12"/>
      <c r="E59" s="12"/>
      <c r="F59" s="12"/>
      <c r="G59" s="12"/>
      <c r="H59" s="12"/>
    </row>
    <row r="60" spans="1:8" x14ac:dyDescent="0.15">
      <c r="A60" s="1" t="s">
        <v>54</v>
      </c>
      <c r="B60" s="11">
        <v>157</v>
      </c>
      <c r="C60" s="3" t="s">
        <v>55</v>
      </c>
      <c r="D60" s="3">
        <v>0</v>
      </c>
      <c r="E60" s="3">
        <v>4</v>
      </c>
      <c r="F60" s="8">
        <f>D60/4</f>
        <v>0</v>
      </c>
      <c r="G60" s="8">
        <f>D60/22077</f>
        <v>0</v>
      </c>
      <c r="H60" s="8">
        <f>D60/99345</f>
        <v>0</v>
      </c>
    </row>
    <row r="61" spans="1:8" x14ac:dyDescent="0.15">
      <c r="A61" s="1"/>
      <c r="B61" s="11">
        <v>158</v>
      </c>
      <c r="C61" s="3" t="s">
        <v>56</v>
      </c>
      <c r="D61" s="3">
        <v>0</v>
      </c>
      <c r="F61" s="8">
        <f t="shared" ref="F61:F65" si="18">D61/4</f>
        <v>0</v>
      </c>
      <c r="G61" s="8">
        <f t="shared" ref="G61:G65" si="19">D61/22077</f>
        <v>0</v>
      </c>
      <c r="H61" s="8">
        <f t="shared" ref="H61:H65" si="20">D61/99345</f>
        <v>0</v>
      </c>
    </row>
    <row r="62" spans="1:8" x14ac:dyDescent="0.15">
      <c r="A62" s="1"/>
      <c r="B62" s="11">
        <v>159</v>
      </c>
      <c r="C62" s="3" t="s">
        <v>57</v>
      </c>
      <c r="D62" s="3">
        <v>3</v>
      </c>
      <c r="F62" s="8">
        <f t="shared" si="18"/>
        <v>0.75</v>
      </c>
      <c r="G62" s="8">
        <f t="shared" si="19"/>
        <v>1.3588802826470988E-4</v>
      </c>
      <c r="H62" s="8">
        <f t="shared" si="20"/>
        <v>3.0197795560924053E-5</v>
      </c>
    </row>
    <row r="63" spans="1:8" x14ac:dyDescent="0.15">
      <c r="A63" s="1"/>
      <c r="B63" s="11">
        <v>160</v>
      </c>
      <c r="C63" s="3" t="s">
        <v>58</v>
      </c>
      <c r="D63" s="3">
        <v>0</v>
      </c>
      <c r="F63" s="8">
        <f t="shared" si="18"/>
        <v>0</v>
      </c>
      <c r="G63" s="8">
        <f t="shared" si="19"/>
        <v>0</v>
      </c>
      <c r="H63" s="8">
        <f t="shared" si="20"/>
        <v>0</v>
      </c>
    </row>
    <row r="64" spans="1:8" x14ac:dyDescent="0.15">
      <c r="A64" s="1"/>
      <c r="B64" s="3">
        <v>161</v>
      </c>
      <c r="C64" s="3" t="s">
        <v>59</v>
      </c>
      <c r="D64" s="3">
        <v>3</v>
      </c>
      <c r="F64" s="8">
        <f t="shared" si="18"/>
        <v>0.75</v>
      </c>
      <c r="G64" s="8">
        <f t="shared" si="19"/>
        <v>1.3588802826470988E-4</v>
      </c>
      <c r="H64" s="8">
        <f t="shared" si="20"/>
        <v>3.0197795560924053E-5</v>
      </c>
    </row>
    <row r="65" spans="1:8" x14ac:dyDescent="0.15">
      <c r="A65" s="1"/>
      <c r="B65" s="3">
        <v>162</v>
      </c>
      <c r="C65" s="3" t="s">
        <v>60</v>
      </c>
      <c r="D65" s="3">
        <v>4</v>
      </c>
      <c r="F65" s="8">
        <f t="shared" si="18"/>
        <v>1</v>
      </c>
      <c r="G65" s="8">
        <f t="shared" si="19"/>
        <v>1.8118403768627983E-4</v>
      </c>
      <c r="H65" s="8">
        <f t="shared" si="20"/>
        <v>4.0263727414565401E-5</v>
      </c>
    </row>
  </sheetData>
  <mergeCells count="15">
    <mergeCell ref="A51:A57"/>
    <mergeCell ref="A60:A65"/>
    <mergeCell ref="A42:A48"/>
    <mergeCell ref="A2:H2"/>
    <mergeCell ref="B58:H59"/>
    <mergeCell ref="B49:H50"/>
    <mergeCell ref="B40:H41"/>
    <mergeCell ref="B30:H31"/>
    <mergeCell ref="B20:H21"/>
    <mergeCell ref="A22:A29"/>
    <mergeCell ref="A32:A39"/>
    <mergeCell ref="A4:A9"/>
    <mergeCell ref="A12:A19"/>
    <mergeCell ref="B10:H11"/>
    <mergeCell ref="A1:H1"/>
  </mergeCells>
  <phoneticPr fontId="2"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topLeftCell="A25" workbookViewId="0">
      <selection activeCell="H60" sqref="H60:H65"/>
    </sheetView>
  </sheetViews>
  <sheetFormatPr defaultRowHeight="13.5" x14ac:dyDescent="0.15"/>
  <cols>
    <col min="2" max="2" width="10.25" customWidth="1"/>
    <col min="3" max="3" width="39.125" customWidth="1"/>
    <col min="4" max="4" width="14.125" customWidth="1"/>
    <col min="5" max="5" width="19.875" customWidth="1"/>
    <col min="6" max="6" width="37.875" customWidth="1"/>
    <col min="7" max="7" width="36.625" customWidth="1"/>
    <col min="8" max="8" width="45.625" customWidth="1"/>
  </cols>
  <sheetData>
    <row r="1" spans="1:8" x14ac:dyDescent="0.15">
      <c r="A1" s="1" t="s">
        <v>72</v>
      </c>
      <c r="B1" s="1"/>
      <c r="C1" s="1"/>
      <c r="D1" s="1"/>
      <c r="E1" s="1"/>
      <c r="F1" s="1"/>
      <c r="G1" s="1"/>
      <c r="H1" s="1"/>
    </row>
    <row r="2" spans="1:8" x14ac:dyDescent="0.15">
      <c r="A2" s="2" t="s">
        <v>94</v>
      </c>
      <c r="B2" s="2"/>
      <c r="C2" s="2"/>
      <c r="D2" s="2"/>
      <c r="E2" s="2"/>
      <c r="F2" s="2"/>
      <c r="G2" s="2"/>
      <c r="H2" s="2"/>
    </row>
    <row r="3" spans="1:8" x14ac:dyDescent="0.15">
      <c r="B3" s="3" t="s">
        <v>0</v>
      </c>
      <c r="C3" s="3" t="s">
        <v>1</v>
      </c>
      <c r="D3" s="4" t="s">
        <v>2</v>
      </c>
      <c r="E3" s="5" t="s">
        <v>61</v>
      </c>
      <c r="F3" s="6" t="s">
        <v>3</v>
      </c>
      <c r="G3" s="6" t="s">
        <v>62</v>
      </c>
      <c r="H3" s="13" t="s">
        <v>63</v>
      </c>
    </row>
    <row r="4" spans="1:8" x14ac:dyDescent="0.15">
      <c r="A4" s="1" t="s">
        <v>4</v>
      </c>
      <c r="B4" s="7">
        <v>111</v>
      </c>
      <c r="C4" s="3" t="s">
        <v>5</v>
      </c>
      <c r="D4">
        <v>18056</v>
      </c>
      <c r="E4">
        <v>18056</v>
      </c>
      <c r="F4" s="8">
        <f>D4/18056</f>
        <v>1</v>
      </c>
      <c r="G4" s="8">
        <f>D4/18056</f>
        <v>1</v>
      </c>
      <c r="H4" s="8">
        <f>D4/81349</f>
        <v>0.22195724594033117</v>
      </c>
    </row>
    <row r="5" spans="1:8" x14ac:dyDescent="0.15">
      <c r="A5" s="1"/>
      <c r="B5" s="7">
        <v>112</v>
      </c>
      <c r="C5" s="3" t="s">
        <v>6</v>
      </c>
      <c r="D5">
        <v>8273</v>
      </c>
      <c r="F5" s="8">
        <f t="shared" ref="F5:F9" si="0">D5/18056</f>
        <v>0.45818564466105449</v>
      </c>
      <c r="G5" s="8">
        <f t="shared" ref="G5:G9" si="1">D5/18056</f>
        <v>0.45818564466105449</v>
      </c>
      <c r="H5" s="8">
        <f t="shared" ref="H5:H9" si="2">D5/81349</f>
        <v>0.10169762381836285</v>
      </c>
    </row>
    <row r="6" spans="1:8" x14ac:dyDescent="0.15">
      <c r="A6" s="1"/>
      <c r="B6" s="7">
        <v>113</v>
      </c>
      <c r="C6" s="3" t="s">
        <v>7</v>
      </c>
      <c r="D6">
        <v>7067</v>
      </c>
      <c r="F6" s="8">
        <f t="shared" si="0"/>
        <v>0.39139344262295084</v>
      </c>
      <c r="G6" s="8">
        <f t="shared" si="1"/>
        <v>0.39139344262295084</v>
      </c>
      <c r="H6" s="8">
        <f t="shared" si="2"/>
        <v>8.6872610603695194E-2</v>
      </c>
    </row>
    <row r="7" spans="1:8" x14ac:dyDescent="0.15">
      <c r="A7" s="1"/>
      <c r="B7" s="7">
        <v>114</v>
      </c>
      <c r="C7" s="3" t="s">
        <v>8</v>
      </c>
      <c r="D7">
        <v>6860</v>
      </c>
      <c r="F7" s="8">
        <f t="shared" si="0"/>
        <v>0.37992910943730618</v>
      </c>
      <c r="G7" s="8">
        <f t="shared" si="1"/>
        <v>0.37992910943730618</v>
      </c>
      <c r="H7" s="8">
        <f t="shared" si="2"/>
        <v>8.4328018783267164E-2</v>
      </c>
    </row>
    <row r="8" spans="1:8" x14ac:dyDescent="0.15">
      <c r="A8" s="1"/>
      <c r="B8" s="7">
        <v>115</v>
      </c>
      <c r="C8" s="3" t="s">
        <v>9</v>
      </c>
      <c r="D8">
        <v>5812</v>
      </c>
      <c r="F8" s="8">
        <f t="shared" si="0"/>
        <v>0.32188746123172352</v>
      </c>
      <c r="G8" s="8">
        <f t="shared" si="1"/>
        <v>0.32188746123172352</v>
      </c>
      <c r="H8" s="8">
        <f t="shared" si="2"/>
        <v>7.1445254397718469E-2</v>
      </c>
    </row>
    <row r="9" spans="1:8" x14ac:dyDescent="0.15">
      <c r="A9" s="1"/>
      <c r="B9" s="7">
        <v>125</v>
      </c>
      <c r="C9" s="3" t="s">
        <v>10</v>
      </c>
      <c r="D9">
        <v>10205</v>
      </c>
      <c r="F9" s="8">
        <f t="shared" si="0"/>
        <v>0.56518608772707135</v>
      </c>
      <c r="G9" s="8">
        <f t="shared" si="1"/>
        <v>0.56518608772707135</v>
      </c>
      <c r="H9" s="8">
        <f t="shared" si="2"/>
        <v>0.12544714747569116</v>
      </c>
    </row>
    <row r="10" spans="1:8" x14ac:dyDescent="0.15">
      <c r="B10" s="9" t="s">
        <v>73</v>
      </c>
      <c r="C10" s="9"/>
      <c r="D10" s="9"/>
      <c r="E10" s="9"/>
      <c r="F10" s="9"/>
      <c r="G10" s="9"/>
      <c r="H10" s="9"/>
    </row>
    <row r="11" spans="1:8" x14ac:dyDescent="0.15">
      <c r="B11" s="9"/>
      <c r="C11" s="9"/>
      <c r="D11" s="9"/>
      <c r="E11" s="9"/>
      <c r="F11" s="9"/>
      <c r="G11" s="9"/>
      <c r="H11" s="9"/>
    </row>
    <row r="12" spans="1:8" x14ac:dyDescent="0.15">
      <c r="A12" s="1" t="s">
        <v>11</v>
      </c>
      <c r="B12" s="7">
        <v>117</v>
      </c>
      <c r="C12" s="3" t="s">
        <v>12</v>
      </c>
      <c r="D12">
        <v>4037</v>
      </c>
      <c r="E12">
        <v>4582</v>
      </c>
      <c r="F12" s="8">
        <f>D12/4582</f>
        <v>0.88105630728939333</v>
      </c>
      <c r="G12" s="8">
        <f>D12/18056</f>
        <v>0.22358218874612318</v>
      </c>
      <c r="H12" s="8">
        <f>D12/81349</f>
        <v>4.9625686855400801E-2</v>
      </c>
    </row>
    <row r="13" spans="1:8" x14ac:dyDescent="0.15">
      <c r="A13" s="1"/>
      <c r="B13" s="7">
        <v>118</v>
      </c>
      <c r="C13" s="3" t="s">
        <v>13</v>
      </c>
      <c r="D13">
        <v>3682</v>
      </c>
      <c r="F13" s="8">
        <f t="shared" ref="F13:F19" si="3">D13/4582</f>
        <v>0.80357922304670448</v>
      </c>
      <c r="G13" s="8">
        <f t="shared" ref="G13:G19" si="4">D13/18056</f>
        <v>0.2039211342490031</v>
      </c>
      <c r="H13" s="8">
        <f t="shared" ref="H13:H19" si="5">D13/81349</f>
        <v>4.5261773346937269E-2</v>
      </c>
    </row>
    <row r="14" spans="1:8" x14ac:dyDescent="0.15">
      <c r="A14" s="1"/>
      <c r="B14" s="7">
        <v>119</v>
      </c>
      <c r="C14" s="3" t="s">
        <v>14</v>
      </c>
      <c r="D14">
        <v>3275</v>
      </c>
      <c r="F14" s="8">
        <f t="shared" si="3"/>
        <v>0.71475338280226974</v>
      </c>
      <c r="G14" s="8">
        <f t="shared" si="4"/>
        <v>0.18138015064244573</v>
      </c>
      <c r="H14" s="8">
        <f t="shared" si="5"/>
        <v>4.0258638704839644E-2</v>
      </c>
    </row>
    <row r="15" spans="1:8" x14ac:dyDescent="0.15">
      <c r="A15" s="1"/>
      <c r="B15" s="7">
        <v>120</v>
      </c>
      <c r="C15" s="3" t="s">
        <v>15</v>
      </c>
      <c r="D15">
        <v>2964</v>
      </c>
      <c r="F15" s="8">
        <f t="shared" si="3"/>
        <v>0.64687909209951988</v>
      </c>
      <c r="G15" s="8">
        <f t="shared" si="4"/>
        <v>0.16415595923792645</v>
      </c>
      <c r="H15" s="8">
        <f t="shared" si="5"/>
        <v>3.6435604617143416E-2</v>
      </c>
    </row>
    <row r="16" spans="1:8" x14ac:dyDescent="0.15">
      <c r="A16" s="1"/>
      <c r="B16" s="7">
        <v>121</v>
      </c>
      <c r="C16" s="3" t="s">
        <v>16</v>
      </c>
      <c r="D16">
        <v>2817</v>
      </c>
      <c r="F16" s="8">
        <f t="shared" si="3"/>
        <v>0.61479703186381496</v>
      </c>
      <c r="G16" s="8">
        <f t="shared" si="4"/>
        <v>0.15601462117855561</v>
      </c>
      <c r="H16" s="8">
        <f t="shared" si="5"/>
        <v>3.4628575643216267E-2</v>
      </c>
    </row>
    <row r="17" spans="1:8" x14ac:dyDescent="0.15">
      <c r="A17" s="1"/>
      <c r="B17" s="7">
        <v>122</v>
      </c>
      <c r="C17" s="3" t="s">
        <v>17</v>
      </c>
      <c r="D17">
        <v>3091</v>
      </c>
      <c r="F17" s="8">
        <f t="shared" si="3"/>
        <v>0.67459624618070713</v>
      </c>
      <c r="G17" s="8">
        <f t="shared" si="4"/>
        <v>0.17118963225520603</v>
      </c>
      <c r="H17" s="8">
        <f t="shared" si="5"/>
        <v>3.7996779308903612E-2</v>
      </c>
    </row>
    <row r="18" spans="1:8" x14ac:dyDescent="0.15">
      <c r="A18" s="1"/>
      <c r="B18" s="7">
        <v>123</v>
      </c>
      <c r="C18" s="3" t="s">
        <v>18</v>
      </c>
      <c r="D18">
        <v>4582</v>
      </c>
      <c r="F18" s="8">
        <f t="shared" si="3"/>
        <v>1</v>
      </c>
      <c r="G18" s="8">
        <f t="shared" si="4"/>
        <v>0.25376606114311034</v>
      </c>
      <c r="H18" s="8">
        <f t="shared" si="5"/>
        <v>5.6325216044450455E-2</v>
      </c>
    </row>
    <row r="19" spans="1:8" x14ac:dyDescent="0.15">
      <c r="A19" s="1"/>
      <c r="B19" s="7">
        <v>126</v>
      </c>
      <c r="C19" s="3" t="s">
        <v>19</v>
      </c>
      <c r="D19">
        <v>4301</v>
      </c>
      <c r="F19" s="8">
        <f t="shared" si="3"/>
        <v>0.93867306852902666</v>
      </c>
      <c r="G19" s="8">
        <f t="shared" si="4"/>
        <v>0.23820336730172795</v>
      </c>
      <c r="H19" s="8">
        <f t="shared" si="5"/>
        <v>5.2870963380004674E-2</v>
      </c>
    </row>
    <row r="20" spans="1:8" x14ac:dyDescent="0.15">
      <c r="B20" s="9" t="s">
        <v>74</v>
      </c>
      <c r="C20" s="9"/>
      <c r="D20" s="9"/>
      <c r="E20" s="9"/>
      <c r="F20" s="9"/>
      <c r="G20" s="9"/>
      <c r="H20" s="9"/>
    </row>
    <row r="21" spans="1:8" x14ac:dyDescent="0.15">
      <c r="B21" s="9"/>
      <c r="C21" s="9"/>
      <c r="D21" s="9"/>
      <c r="E21" s="9"/>
      <c r="F21" s="9"/>
      <c r="G21" s="9"/>
      <c r="H21" s="9"/>
    </row>
    <row r="22" spans="1:8" x14ac:dyDescent="0.15">
      <c r="A22" s="1" t="s">
        <v>20</v>
      </c>
      <c r="B22" s="7">
        <v>124</v>
      </c>
      <c r="C22" s="3" t="s">
        <v>21</v>
      </c>
      <c r="D22">
        <v>1232</v>
      </c>
      <c r="E22">
        <v>2502</v>
      </c>
      <c r="F22" s="8">
        <f>D22/2502</f>
        <v>0.4924060751398881</v>
      </c>
      <c r="G22" s="8">
        <f>D22/18056</f>
        <v>6.823216659282233E-2</v>
      </c>
      <c r="H22" s="8">
        <f>D22/81349</f>
        <v>1.5144623781484713E-2</v>
      </c>
    </row>
    <row r="23" spans="1:8" x14ac:dyDescent="0.15">
      <c r="A23" s="1"/>
      <c r="B23" s="7">
        <v>127</v>
      </c>
      <c r="C23" s="3" t="s">
        <v>22</v>
      </c>
      <c r="D23">
        <v>2287</v>
      </c>
      <c r="F23" s="8">
        <f t="shared" ref="F23:F29" si="6">D23/2502</f>
        <v>0.91406874500399682</v>
      </c>
      <c r="G23" s="8">
        <f t="shared" ref="G23:G28" si="7">D23/18056</f>
        <v>0.12666149756313691</v>
      </c>
      <c r="H23" s="8">
        <f t="shared" ref="H23:H29" si="8">D23/81349</f>
        <v>2.8113437165791837E-2</v>
      </c>
    </row>
    <row r="24" spans="1:8" x14ac:dyDescent="0.15">
      <c r="A24" s="1"/>
      <c r="B24" s="7">
        <v>129</v>
      </c>
      <c r="C24" s="3" t="s">
        <v>23</v>
      </c>
      <c r="D24">
        <v>2502</v>
      </c>
      <c r="F24" s="8">
        <f t="shared" si="6"/>
        <v>1</v>
      </c>
      <c r="G24" s="8">
        <f t="shared" si="7"/>
        <v>0.13856889676561807</v>
      </c>
      <c r="H24" s="8">
        <f t="shared" si="8"/>
        <v>3.0756370699086651E-2</v>
      </c>
    </row>
    <row r="25" spans="1:8" x14ac:dyDescent="0.15">
      <c r="A25" s="1"/>
      <c r="B25" s="7">
        <v>130</v>
      </c>
      <c r="C25" s="3" t="s">
        <v>24</v>
      </c>
      <c r="D25">
        <v>2454</v>
      </c>
      <c r="F25" s="8">
        <f t="shared" si="6"/>
        <v>0.98081534772182255</v>
      </c>
      <c r="G25" s="8">
        <f t="shared" si="7"/>
        <v>0.13591050066459903</v>
      </c>
      <c r="H25" s="8">
        <f t="shared" si="8"/>
        <v>3.016632042188595E-2</v>
      </c>
    </row>
    <row r="26" spans="1:8" x14ac:dyDescent="0.15">
      <c r="A26" s="1"/>
      <c r="B26" s="7">
        <v>134</v>
      </c>
      <c r="C26" s="3" t="s">
        <v>25</v>
      </c>
      <c r="D26">
        <v>1917</v>
      </c>
      <c r="F26" s="8">
        <f t="shared" si="6"/>
        <v>0.76618705035971224</v>
      </c>
      <c r="G26" s="8">
        <f t="shared" si="7"/>
        <v>0.10616969428444838</v>
      </c>
      <c r="H26" s="8">
        <f t="shared" si="8"/>
        <v>2.3565132945703081E-2</v>
      </c>
    </row>
    <row r="27" spans="1:8" x14ac:dyDescent="0.15">
      <c r="A27" s="1"/>
      <c r="B27" s="7">
        <v>135</v>
      </c>
      <c r="C27" s="3" t="s">
        <v>26</v>
      </c>
      <c r="D27">
        <v>1798</v>
      </c>
      <c r="F27" s="8">
        <f t="shared" si="6"/>
        <v>0.71862509992006396</v>
      </c>
      <c r="G27" s="8">
        <f t="shared" si="7"/>
        <v>9.9579087284005316E-2</v>
      </c>
      <c r="H27" s="8">
        <f t="shared" si="8"/>
        <v>2.2102299966809673E-2</v>
      </c>
    </row>
    <row r="28" spans="1:8" x14ac:dyDescent="0.15">
      <c r="A28" s="1"/>
      <c r="B28" s="7">
        <v>137</v>
      </c>
      <c r="C28" s="3" t="s">
        <v>27</v>
      </c>
      <c r="D28">
        <v>1832</v>
      </c>
      <c r="F28" s="8">
        <f t="shared" si="6"/>
        <v>0.73221422861710628</v>
      </c>
      <c r="G28" s="8">
        <f t="shared" si="7"/>
        <v>0.10146211785556047</v>
      </c>
      <c r="H28" s="8">
        <f t="shared" si="8"/>
        <v>2.2520252246493504E-2</v>
      </c>
    </row>
    <row r="29" spans="1:8" x14ac:dyDescent="0.15">
      <c r="A29" s="1"/>
      <c r="B29" s="7">
        <v>138</v>
      </c>
      <c r="C29" s="3" t="s">
        <v>28</v>
      </c>
      <c r="D29">
        <v>2273</v>
      </c>
      <c r="F29" s="8">
        <f t="shared" si="6"/>
        <v>0.90847322142286169</v>
      </c>
      <c r="G29" s="8">
        <f>D29/18056</f>
        <v>0.12588613203367302</v>
      </c>
      <c r="H29" s="8">
        <f t="shared" si="8"/>
        <v>2.7941339168274962E-2</v>
      </c>
    </row>
    <row r="30" spans="1:8" x14ac:dyDescent="0.15">
      <c r="B30" s="1" t="s">
        <v>75</v>
      </c>
      <c r="C30" s="1"/>
      <c r="D30" s="1"/>
      <c r="E30" s="1"/>
      <c r="F30" s="1"/>
      <c r="G30" s="1"/>
      <c r="H30" s="1"/>
    </row>
    <row r="31" spans="1:8" x14ac:dyDescent="0.15">
      <c r="B31" s="1"/>
      <c r="C31" s="1"/>
      <c r="D31" s="1"/>
      <c r="E31" s="1"/>
      <c r="F31" s="1"/>
      <c r="G31" s="1"/>
      <c r="H31" s="1"/>
    </row>
    <row r="32" spans="1:8" x14ac:dyDescent="0.15">
      <c r="A32" s="1" t="s">
        <v>29</v>
      </c>
      <c r="B32" s="7">
        <v>128</v>
      </c>
      <c r="C32" s="3" t="s">
        <v>30</v>
      </c>
      <c r="D32">
        <v>428</v>
      </c>
      <c r="E32">
        <v>913</v>
      </c>
      <c r="F32" s="8">
        <f>D32/913</f>
        <v>0.46878422782037238</v>
      </c>
      <c r="G32" s="8">
        <f>D32/18056</f>
        <v>2.3704031900753212E-2</v>
      </c>
      <c r="H32" s="8">
        <f>D32/81349</f>
        <v>5.2612816383729366E-3</v>
      </c>
    </row>
    <row r="33" spans="1:8" x14ac:dyDescent="0.15">
      <c r="A33" s="1"/>
      <c r="B33" s="7">
        <v>131</v>
      </c>
      <c r="C33" s="3" t="s">
        <v>31</v>
      </c>
      <c r="D33">
        <v>870</v>
      </c>
      <c r="F33" s="8">
        <f t="shared" ref="F33:F39" si="9">D33/913</f>
        <v>0.9529025191675794</v>
      </c>
      <c r="G33" s="8">
        <f t="shared" ref="G33:G39" si="10">D33/18056</f>
        <v>4.8183429330970313E-2</v>
      </c>
      <c r="H33" s="8">
        <f t="shared" ref="H33:H39" si="11">D33/81349</f>
        <v>1.0694661274262744E-2</v>
      </c>
    </row>
    <row r="34" spans="1:8" x14ac:dyDescent="0.15">
      <c r="A34" s="1"/>
      <c r="B34" s="7">
        <v>132</v>
      </c>
      <c r="C34" s="3" t="s">
        <v>32</v>
      </c>
      <c r="D34">
        <v>554</v>
      </c>
      <c r="F34" s="8">
        <f t="shared" si="9"/>
        <v>0.60679079956188386</v>
      </c>
      <c r="G34" s="8">
        <f t="shared" si="10"/>
        <v>3.0682321665928224E-2</v>
      </c>
      <c r="H34" s="8">
        <f t="shared" si="11"/>
        <v>6.8101636160247817E-3</v>
      </c>
    </row>
    <row r="35" spans="1:8" x14ac:dyDescent="0.15">
      <c r="A35" s="1"/>
      <c r="B35" s="7">
        <v>133</v>
      </c>
      <c r="C35" s="3" t="s">
        <v>33</v>
      </c>
      <c r="D35">
        <v>888</v>
      </c>
      <c r="F35" s="8">
        <f t="shared" si="9"/>
        <v>0.97261774370208109</v>
      </c>
      <c r="G35" s="8">
        <f t="shared" si="10"/>
        <v>4.9180327868852458E-2</v>
      </c>
      <c r="H35" s="8">
        <f t="shared" si="11"/>
        <v>1.0915930128213009E-2</v>
      </c>
    </row>
    <row r="36" spans="1:8" x14ac:dyDescent="0.15">
      <c r="A36" s="1"/>
      <c r="B36" s="7">
        <v>139</v>
      </c>
      <c r="C36" s="3" t="s">
        <v>34</v>
      </c>
      <c r="D36">
        <v>724</v>
      </c>
      <c r="F36" s="8">
        <f t="shared" si="9"/>
        <v>0.7929901423877328</v>
      </c>
      <c r="G36" s="8">
        <f t="shared" si="10"/>
        <v>4.0097474523704033E-2</v>
      </c>
      <c r="H36" s="8">
        <f t="shared" si="11"/>
        <v>8.8999250144439386E-3</v>
      </c>
    </row>
    <row r="37" spans="1:8" x14ac:dyDescent="0.15">
      <c r="A37" s="1"/>
      <c r="B37" s="7">
        <v>141</v>
      </c>
      <c r="C37" s="3" t="s">
        <v>35</v>
      </c>
      <c r="D37">
        <v>553</v>
      </c>
      <c r="F37" s="8">
        <f t="shared" si="9"/>
        <v>0.60569550930996718</v>
      </c>
      <c r="G37" s="8">
        <f t="shared" si="10"/>
        <v>3.0626938413823659E-2</v>
      </c>
      <c r="H37" s="8">
        <f t="shared" si="11"/>
        <v>6.797870901916434E-3</v>
      </c>
    </row>
    <row r="38" spans="1:8" x14ac:dyDescent="0.15">
      <c r="A38" s="1"/>
      <c r="B38" s="7">
        <v>142</v>
      </c>
      <c r="C38" s="3" t="s">
        <v>36</v>
      </c>
      <c r="D38">
        <v>913</v>
      </c>
      <c r="F38" s="8">
        <f t="shared" si="9"/>
        <v>1</v>
      </c>
      <c r="G38" s="8">
        <f t="shared" si="10"/>
        <v>5.0564909171466547E-2</v>
      </c>
      <c r="H38" s="8">
        <f t="shared" si="11"/>
        <v>1.1223247980921707E-2</v>
      </c>
    </row>
    <row r="39" spans="1:8" x14ac:dyDescent="0.15">
      <c r="A39" s="1"/>
      <c r="B39" s="7">
        <v>143</v>
      </c>
      <c r="C39" s="3" t="s">
        <v>37</v>
      </c>
      <c r="D39">
        <v>646</v>
      </c>
      <c r="F39" s="8">
        <f t="shared" si="9"/>
        <v>0.7075575027382256</v>
      </c>
      <c r="G39" s="8">
        <f t="shared" si="10"/>
        <v>3.5777580859548075E-2</v>
      </c>
      <c r="H39" s="8">
        <f t="shared" si="11"/>
        <v>7.9410933139927968E-3</v>
      </c>
    </row>
    <row r="40" spans="1:8" x14ac:dyDescent="0.15">
      <c r="A40" s="10"/>
      <c r="B40" s="9" t="s">
        <v>76</v>
      </c>
      <c r="C40" s="9"/>
      <c r="D40" s="9"/>
      <c r="E40" s="9"/>
      <c r="F40" s="9"/>
      <c r="G40" s="9"/>
      <c r="H40" s="9"/>
    </row>
    <row r="41" spans="1:8" x14ac:dyDescent="0.15">
      <c r="B41" s="9"/>
      <c r="C41" s="9"/>
      <c r="D41" s="9"/>
      <c r="E41" s="9"/>
      <c r="F41" s="9"/>
      <c r="G41" s="9"/>
      <c r="H41" s="9"/>
    </row>
    <row r="42" spans="1:8" x14ac:dyDescent="0.15">
      <c r="A42" s="1" t="s">
        <v>39</v>
      </c>
      <c r="B42" s="7">
        <v>140</v>
      </c>
      <c r="C42" s="3" t="s">
        <v>38</v>
      </c>
      <c r="D42">
        <v>320</v>
      </c>
      <c r="E42">
        <v>330</v>
      </c>
      <c r="F42" s="8">
        <f>D42/330</f>
        <v>0.96969696969696972</v>
      </c>
      <c r="G42" s="8">
        <f>D42/18056</f>
        <v>1.7722640673460344E-2</v>
      </c>
      <c r="H42" s="8">
        <f>D42/81349</f>
        <v>3.9336685146713546E-3</v>
      </c>
    </row>
    <row r="43" spans="1:8" x14ac:dyDescent="0.15">
      <c r="A43" s="1"/>
      <c r="B43" s="7">
        <v>144</v>
      </c>
      <c r="C43" s="3" t="s">
        <v>40</v>
      </c>
      <c r="D43">
        <v>210</v>
      </c>
      <c r="F43" s="8">
        <f t="shared" ref="F43:F48" si="12">D43/330</f>
        <v>0.63636363636363635</v>
      </c>
      <c r="G43" s="8">
        <f t="shared" ref="G43:G48" si="13">D43/18056</f>
        <v>1.1630482941958353E-2</v>
      </c>
      <c r="H43" s="8">
        <f t="shared" ref="H43:H48" si="14">D43/81349</f>
        <v>2.5814699627530763E-3</v>
      </c>
    </row>
    <row r="44" spans="1:8" x14ac:dyDescent="0.15">
      <c r="A44" s="1"/>
      <c r="B44" s="7">
        <v>145</v>
      </c>
      <c r="C44" s="3" t="s">
        <v>41</v>
      </c>
      <c r="D44">
        <v>257</v>
      </c>
      <c r="F44" s="8">
        <f t="shared" si="12"/>
        <v>0.77878787878787881</v>
      </c>
      <c r="G44" s="8">
        <f t="shared" si="13"/>
        <v>1.423349579087284E-2</v>
      </c>
      <c r="H44" s="8">
        <f t="shared" si="14"/>
        <v>3.1592275258454316E-3</v>
      </c>
    </row>
    <row r="45" spans="1:8" x14ac:dyDescent="0.15">
      <c r="A45" s="1"/>
      <c r="B45" s="7">
        <v>146</v>
      </c>
      <c r="C45" s="3" t="s">
        <v>42</v>
      </c>
      <c r="D45">
        <v>316</v>
      </c>
      <c r="F45" s="8">
        <f t="shared" si="12"/>
        <v>0.95757575757575752</v>
      </c>
      <c r="G45" s="8">
        <f t="shared" si="13"/>
        <v>1.7501107665042093E-2</v>
      </c>
      <c r="H45" s="8">
        <f t="shared" si="14"/>
        <v>3.8844976582379622E-3</v>
      </c>
    </row>
    <row r="46" spans="1:8" x14ac:dyDescent="0.15">
      <c r="A46" s="1"/>
      <c r="B46" s="7">
        <v>147</v>
      </c>
      <c r="C46" s="3" t="s">
        <v>43</v>
      </c>
      <c r="D46">
        <v>330</v>
      </c>
      <c r="F46" s="8">
        <f t="shared" si="12"/>
        <v>1</v>
      </c>
      <c r="G46" s="8">
        <f t="shared" si="13"/>
        <v>1.8276473194505982E-2</v>
      </c>
      <c r="H46" s="8">
        <f t="shared" si="14"/>
        <v>4.0565956557548338E-3</v>
      </c>
    </row>
    <row r="47" spans="1:8" x14ac:dyDescent="0.15">
      <c r="A47" s="1"/>
      <c r="B47" s="11">
        <v>148</v>
      </c>
      <c r="C47" s="3" t="s">
        <v>44</v>
      </c>
      <c r="D47">
        <v>200</v>
      </c>
      <c r="F47" s="8">
        <f t="shared" si="12"/>
        <v>0.60606060606060608</v>
      </c>
      <c r="G47" s="8">
        <f t="shared" si="13"/>
        <v>1.1076650420912717E-2</v>
      </c>
      <c r="H47" s="8">
        <f t="shared" si="14"/>
        <v>2.4585428216695963E-3</v>
      </c>
    </row>
    <row r="48" spans="1:8" x14ac:dyDescent="0.15">
      <c r="A48" s="1"/>
      <c r="B48" s="11">
        <v>151</v>
      </c>
      <c r="C48" s="3" t="s">
        <v>45</v>
      </c>
      <c r="D48">
        <v>270</v>
      </c>
      <c r="F48" s="8">
        <f t="shared" si="12"/>
        <v>0.81818181818181823</v>
      </c>
      <c r="G48" s="8">
        <f t="shared" si="13"/>
        <v>1.4953478068232167E-2</v>
      </c>
      <c r="H48" s="8">
        <f t="shared" si="14"/>
        <v>3.3190328092539551E-3</v>
      </c>
    </row>
    <row r="49" spans="1:8" x14ac:dyDescent="0.15">
      <c r="B49" s="12" t="s">
        <v>77</v>
      </c>
      <c r="C49" s="12"/>
      <c r="D49" s="12"/>
      <c r="E49" s="12"/>
      <c r="F49" s="12"/>
      <c r="G49" s="12"/>
      <c r="H49" s="12"/>
    </row>
    <row r="50" spans="1:8" x14ac:dyDescent="0.15">
      <c r="B50" s="12"/>
      <c r="C50" s="12"/>
      <c r="D50" s="12"/>
      <c r="E50" s="12"/>
      <c r="F50" s="12"/>
      <c r="G50" s="12"/>
      <c r="H50" s="12"/>
    </row>
    <row r="51" spans="1:8" x14ac:dyDescent="0.15">
      <c r="A51" s="1" t="s">
        <v>46</v>
      </c>
      <c r="B51" s="7">
        <v>149</v>
      </c>
      <c r="C51" s="3" t="s">
        <v>47</v>
      </c>
      <c r="D51">
        <v>26</v>
      </c>
      <c r="E51">
        <v>145</v>
      </c>
      <c r="F51" s="8">
        <f>D51/145</f>
        <v>0.1793103448275862</v>
      </c>
      <c r="G51" s="8">
        <f>D51/18056</f>
        <v>1.4399645547186531E-3</v>
      </c>
      <c r="H51" s="8">
        <f>D51/81349</f>
        <v>3.1961056681704752E-4</v>
      </c>
    </row>
    <row r="52" spans="1:8" x14ac:dyDescent="0.15">
      <c r="A52" s="1"/>
      <c r="B52" s="7">
        <v>150</v>
      </c>
      <c r="C52" s="3" t="s">
        <v>48</v>
      </c>
      <c r="D52">
        <v>145</v>
      </c>
      <c r="F52" s="8">
        <f t="shared" ref="F52:F57" si="15">D52/145</f>
        <v>1</v>
      </c>
      <c r="G52" s="8">
        <f t="shared" ref="G52:G57" si="16">D52/18056</f>
        <v>8.0305715551617189E-3</v>
      </c>
      <c r="H52" s="8">
        <f t="shared" ref="H52:H57" si="17">D52/81349</f>
        <v>1.7824435457104574E-3</v>
      </c>
    </row>
    <row r="53" spans="1:8" x14ac:dyDescent="0.15">
      <c r="A53" s="1"/>
      <c r="B53" s="11">
        <v>152</v>
      </c>
      <c r="C53" s="3" t="s">
        <v>49</v>
      </c>
      <c r="D53">
        <v>36</v>
      </c>
      <c r="F53" s="8">
        <f t="shared" si="15"/>
        <v>0.24827586206896551</v>
      </c>
      <c r="G53" s="8">
        <f t="shared" si="16"/>
        <v>1.9937970757642888E-3</v>
      </c>
      <c r="H53" s="8">
        <f t="shared" si="17"/>
        <v>4.4253770790052738E-4</v>
      </c>
    </row>
    <row r="54" spans="1:8" x14ac:dyDescent="0.15">
      <c r="A54" s="1"/>
      <c r="B54" s="11">
        <v>153</v>
      </c>
      <c r="C54" s="3" t="s">
        <v>50</v>
      </c>
      <c r="D54">
        <v>16</v>
      </c>
      <c r="F54" s="8">
        <f t="shared" si="15"/>
        <v>0.1103448275862069</v>
      </c>
      <c r="G54" s="8">
        <f t="shared" si="16"/>
        <v>8.8613203367301726E-4</v>
      </c>
      <c r="H54" s="8">
        <f t="shared" si="17"/>
        <v>1.9668342573356772E-4</v>
      </c>
    </row>
    <row r="55" spans="1:8" x14ac:dyDescent="0.15">
      <c r="A55" s="1"/>
      <c r="B55" s="11">
        <v>154</v>
      </c>
      <c r="C55" s="3" t="s">
        <v>51</v>
      </c>
      <c r="D55">
        <v>122</v>
      </c>
      <c r="F55" s="8">
        <f t="shared" si="15"/>
        <v>0.8413793103448276</v>
      </c>
      <c r="G55" s="8">
        <f t="shared" si="16"/>
        <v>6.7567567567567571E-3</v>
      </c>
      <c r="H55" s="8">
        <f t="shared" si="17"/>
        <v>1.4997111212184538E-3</v>
      </c>
    </row>
    <row r="56" spans="1:8" x14ac:dyDescent="0.15">
      <c r="A56" s="1"/>
      <c r="B56" s="11">
        <v>155</v>
      </c>
      <c r="C56" s="3" t="s">
        <v>52</v>
      </c>
      <c r="D56">
        <v>100</v>
      </c>
      <c r="F56" s="8">
        <f t="shared" si="15"/>
        <v>0.68965517241379315</v>
      </c>
      <c r="G56" s="8">
        <f t="shared" si="16"/>
        <v>5.5383252104563583E-3</v>
      </c>
      <c r="H56" s="8">
        <f t="shared" si="17"/>
        <v>1.2292714108347981E-3</v>
      </c>
    </row>
    <row r="57" spans="1:8" x14ac:dyDescent="0.15">
      <c r="A57" s="1"/>
      <c r="B57" s="11">
        <v>156</v>
      </c>
      <c r="C57" s="3" t="s">
        <v>53</v>
      </c>
      <c r="D57">
        <v>134</v>
      </c>
      <c r="F57" s="8">
        <f t="shared" si="15"/>
        <v>0.92413793103448272</v>
      </c>
      <c r="G57" s="8">
        <f t="shared" si="16"/>
        <v>7.4213557820115199E-3</v>
      </c>
      <c r="H57" s="8">
        <f t="shared" si="17"/>
        <v>1.6472236905186296E-3</v>
      </c>
    </row>
    <row r="58" spans="1:8" x14ac:dyDescent="0.15">
      <c r="B58" s="12" t="s">
        <v>78</v>
      </c>
      <c r="C58" s="12"/>
      <c r="D58" s="12"/>
      <c r="E58" s="12"/>
      <c r="F58" s="12"/>
      <c r="G58" s="12"/>
      <c r="H58" s="12"/>
    </row>
    <row r="59" spans="1:8" x14ac:dyDescent="0.15">
      <c r="B59" s="12"/>
      <c r="C59" s="12"/>
      <c r="D59" s="12"/>
      <c r="E59" s="12"/>
      <c r="F59" s="12"/>
      <c r="G59" s="12"/>
      <c r="H59" s="12"/>
    </row>
    <row r="60" spans="1:8" x14ac:dyDescent="0.15">
      <c r="A60" s="1" t="s">
        <v>54</v>
      </c>
      <c r="B60" s="11">
        <v>157</v>
      </c>
      <c r="C60" s="3" t="s">
        <v>55</v>
      </c>
      <c r="D60">
        <v>2</v>
      </c>
      <c r="E60">
        <v>7</v>
      </c>
      <c r="F60" s="8">
        <f>D60/7</f>
        <v>0.2857142857142857</v>
      </c>
      <c r="G60" s="8">
        <f>D60/18056</f>
        <v>1.1076650420912716E-4</v>
      </c>
      <c r="H60" s="8">
        <f>D60/81349</f>
        <v>2.4585428216695965E-5</v>
      </c>
    </row>
    <row r="61" spans="1:8" x14ac:dyDescent="0.15">
      <c r="A61" s="1"/>
      <c r="B61" s="11">
        <v>158</v>
      </c>
      <c r="C61" s="3" t="s">
        <v>56</v>
      </c>
      <c r="D61">
        <v>1</v>
      </c>
      <c r="F61" s="8">
        <f t="shared" ref="F61:F65" si="18">D61/7</f>
        <v>0.14285714285714285</v>
      </c>
      <c r="G61" s="8">
        <f t="shared" ref="G61:G65" si="19">D61/18056</f>
        <v>5.5383252104563579E-5</v>
      </c>
      <c r="H61" s="8">
        <f t="shared" ref="H61:H65" si="20">D61/81349</f>
        <v>1.2292714108347982E-5</v>
      </c>
    </row>
    <row r="62" spans="1:8" x14ac:dyDescent="0.15">
      <c r="A62" s="1"/>
      <c r="B62" s="11">
        <v>159</v>
      </c>
      <c r="C62" s="3" t="s">
        <v>57</v>
      </c>
      <c r="D62">
        <v>5</v>
      </c>
      <c r="F62" s="8">
        <f t="shared" si="18"/>
        <v>0.7142857142857143</v>
      </c>
      <c r="G62" s="8">
        <f t="shared" si="19"/>
        <v>2.7691626052281788E-4</v>
      </c>
      <c r="H62" s="8">
        <f t="shared" si="20"/>
        <v>6.1463570541739915E-5</v>
      </c>
    </row>
    <row r="63" spans="1:8" x14ac:dyDescent="0.15">
      <c r="A63" s="1"/>
      <c r="B63" s="11">
        <v>160</v>
      </c>
      <c r="C63" s="3" t="s">
        <v>58</v>
      </c>
      <c r="D63">
        <v>2</v>
      </c>
      <c r="F63" s="8">
        <f t="shared" si="18"/>
        <v>0.2857142857142857</v>
      </c>
      <c r="G63" s="8">
        <f t="shared" si="19"/>
        <v>1.1076650420912716E-4</v>
      </c>
      <c r="H63" s="8">
        <f t="shared" si="20"/>
        <v>2.4585428216695965E-5</v>
      </c>
    </row>
    <row r="64" spans="1:8" x14ac:dyDescent="0.15">
      <c r="A64" s="1"/>
      <c r="B64" s="3">
        <v>161</v>
      </c>
      <c r="C64" s="3" t="s">
        <v>59</v>
      </c>
      <c r="D64">
        <v>7</v>
      </c>
      <c r="F64" s="8">
        <f t="shared" si="18"/>
        <v>1</v>
      </c>
      <c r="G64" s="8">
        <f t="shared" si="19"/>
        <v>3.8768276473194507E-4</v>
      </c>
      <c r="H64" s="8">
        <f t="shared" si="20"/>
        <v>8.6048998758435873E-5</v>
      </c>
    </row>
    <row r="65" spans="1:8" x14ac:dyDescent="0.15">
      <c r="A65" s="1"/>
      <c r="B65" s="3">
        <v>162</v>
      </c>
      <c r="C65" s="3" t="s">
        <v>60</v>
      </c>
      <c r="D65">
        <v>7</v>
      </c>
      <c r="F65" s="8">
        <f t="shared" si="18"/>
        <v>1</v>
      </c>
      <c r="G65" s="8">
        <f t="shared" si="19"/>
        <v>3.8768276473194507E-4</v>
      </c>
      <c r="H65" s="8">
        <f t="shared" si="20"/>
        <v>8.6048998758435873E-5</v>
      </c>
    </row>
  </sheetData>
  <mergeCells count="15">
    <mergeCell ref="B40:H41"/>
    <mergeCell ref="A42:A48"/>
    <mergeCell ref="B49:H50"/>
    <mergeCell ref="A51:A57"/>
    <mergeCell ref="B58:H59"/>
    <mergeCell ref="A60:A65"/>
    <mergeCell ref="B10:H11"/>
    <mergeCell ref="A12:A19"/>
    <mergeCell ref="B20:H21"/>
    <mergeCell ref="A22:A29"/>
    <mergeCell ref="B30:H31"/>
    <mergeCell ref="A32:A39"/>
    <mergeCell ref="A1:H1"/>
    <mergeCell ref="A2:H2"/>
    <mergeCell ref="A4:A9"/>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topLeftCell="A34" workbookViewId="0">
      <selection activeCell="H60" sqref="H60:H65"/>
    </sheetView>
  </sheetViews>
  <sheetFormatPr defaultRowHeight="13.5" x14ac:dyDescent="0.15"/>
  <cols>
    <col min="3" max="3" width="35.375" customWidth="1"/>
    <col min="5" max="5" width="22.25" customWidth="1"/>
    <col min="6" max="6" width="37" customWidth="1"/>
    <col min="7" max="7" width="38.75" customWidth="1"/>
    <col min="8" max="8" width="48.75" customWidth="1"/>
  </cols>
  <sheetData>
    <row r="1" spans="1:8" x14ac:dyDescent="0.15">
      <c r="A1" s="1" t="s">
        <v>79</v>
      </c>
      <c r="B1" s="1"/>
      <c r="C1" s="1"/>
      <c r="D1" s="1"/>
      <c r="E1" s="1"/>
      <c r="F1" s="1"/>
      <c r="G1" s="1"/>
      <c r="H1" s="1"/>
    </row>
    <row r="2" spans="1:8" x14ac:dyDescent="0.15">
      <c r="A2" s="2" t="s">
        <v>93</v>
      </c>
      <c r="B2" s="2"/>
      <c r="C2" s="2"/>
      <c r="D2" s="2"/>
      <c r="E2" s="2"/>
      <c r="F2" s="2"/>
      <c r="G2" s="2"/>
      <c r="H2" s="2"/>
    </row>
    <row r="3" spans="1:8" x14ac:dyDescent="0.15">
      <c r="B3" s="3" t="s">
        <v>0</v>
      </c>
      <c r="C3" s="3" t="s">
        <v>1</v>
      </c>
      <c r="D3" s="4" t="s">
        <v>2</v>
      </c>
      <c r="E3" s="5" t="s">
        <v>61</v>
      </c>
      <c r="F3" s="6" t="s">
        <v>3</v>
      </c>
      <c r="G3" s="6" t="s">
        <v>62</v>
      </c>
      <c r="H3" s="13" t="s">
        <v>63</v>
      </c>
    </row>
    <row r="4" spans="1:8" x14ac:dyDescent="0.15">
      <c r="A4" s="1" t="s">
        <v>4</v>
      </c>
      <c r="B4" s="7">
        <v>111</v>
      </c>
      <c r="C4" s="3" t="s">
        <v>5</v>
      </c>
      <c r="D4">
        <v>17976</v>
      </c>
      <c r="E4">
        <v>17976</v>
      </c>
      <c r="F4" s="8">
        <f>D4/17976</f>
        <v>1</v>
      </c>
      <c r="G4" s="8">
        <f>E4/17976</f>
        <v>1</v>
      </c>
      <c r="H4" s="8">
        <f>D4/77582</f>
        <v>0.23170323013070043</v>
      </c>
    </row>
    <row r="5" spans="1:8" x14ac:dyDescent="0.15">
      <c r="A5" s="1"/>
      <c r="B5" s="7">
        <v>112</v>
      </c>
      <c r="C5" s="3" t="s">
        <v>6</v>
      </c>
      <c r="D5">
        <v>9222</v>
      </c>
      <c r="F5" s="8">
        <f t="shared" ref="F5:F9" si="0">D5/17976</f>
        <v>0.51301735647530045</v>
      </c>
      <c r="G5" s="8">
        <f>D5/17976</f>
        <v>0.51301735647530045</v>
      </c>
      <c r="H5" s="8">
        <f t="shared" ref="H5:H9" si="1">D5/77582</f>
        <v>0.1188677786084401</v>
      </c>
    </row>
    <row r="6" spans="1:8" x14ac:dyDescent="0.15">
      <c r="A6" s="1"/>
      <c r="B6" s="7">
        <v>113</v>
      </c>
      <c r="C6" s="3" t="s">
        <v>7</v>
      </c>
      <c r="D6">
        <v>8111</v>
      </c>
      <c r="F6" s="8">
        <f t="shared" si="0"/>
        <v>0.45121272808188695</v>
      </c>
      <c r="G6" s="8">
        <f t="shared" ref="G6:G9" si="2">D6/17976</f>
        <v>0.45121272808188695</v>
      </c>
      <c r="H6" s="8">
        <f t="shared" si="1"/>
        <v>0.1045474465726586</v>
      </c>
    </row>
    <row r="7" spans="1:8" x14ac:dyDescent="0.15">
      <c r="A7" s="1"/>
      <c r="B7" s="7">
        <v>114</v>
      </c>
      <c r="C7" s="3" t="s">
        <v>8</v>
      </c>
      <c r="D7">
        <v>7850</v>
      </c>
      <c r="F7" s="8">
        <f t="shared" si="0"/>
        <v>0.43669336893635957</v>
      </c>
      <c r="G7" s="8">
        <f t="shared" si="2"/>
        <v>0.43669336893635957</v>
      </c>
      <c r="H7" s="8">
        <f t="shared" si="1"/>
        <v>0.10118326415921219</v>
      </c>
    </row>
    <row r="8" spans="1:8" x14ac:dyDescent="0.15">
      <c r="A8" s="1"/>
      <c r="B8" s="7">
        <v>115</v>
      </c>
      <c r="C8" s="3" t="s">
        <v>9</v>
      </c>
      <c r="D8">
        <v>6609</v>
      </c>
      <c r="F8" s="8">
        <f t="shared" si="0"/>
        <v>0.36765687583444595</v>
      </c>
      <c r="G8" s="8">
        <f t="shared" si="2"/>
        <v>0.36765687583444595</v>
      </c>
      <c r="H8" s="8">
        <f t="shared" si="1"/>
        <v>8.5187285710602981E-2</v>
      </c>
    </row>
    <row r="9" spans="1:8" x14ac:dyDescent="0.15">
      <c r="A9" s="1"/>
      <c r="B9" s="7">
        <v>125</v>
      </c>
      <c r="C9" s="3" t="s">
        <v>10</v>
      </c>
      <c r="D9">
        <v>11019</v>
      </c>
      <c r="F9" s="8">
        <f t="shared" si="0"/>
        <v>0.61298397863818421</v>
      </c>
      <c r="G9" s="8">
        <f t="shared" si="2"/>
        <v>0.61298397863818421</v>
      </c>
      <c r="H9" s="8">
        <f t="shared" si="1"/>
        <v>0.14203036786883555</v>
      </c>
    </row>
    <row r="10" spans="1:8" x14ac:dyDescent="0.15">
      <c r="B10" s="9" t="s">
        <v>80</v>
      </c>
      <c r="C10" s="9"/>
      <c r="D10" s="9"/>
      <c r="E10" s="9"/>
      <c r="F10" s="9"/>
      <c r="G10" s="9"/>
      <c r="H10" s="9"/>
    </row>
    <row r="11" spans="1:8" x14ac:dyDescent="0.15">
      <c r="B11" s="9"/>
      <c r="C11" s="9"/>
      <c r="D11" s="9"/>
      <c r="E11" s="9"/>
      <c r="F11" s="9"/>
      <c r="G11" s="9"/>
      <c r="H11" s="9"/>
    </row>
    <row r="12" spans="1:8" x14ac:dyDescent="0.15">
      <c r="A12" s="1" t="s">
        <v>11</v>
      </c>
      <c r="B12" s="7">
        <v>117</v>
      </c>
      <c r="C12" s="3" t="s">
        <v>12</v>
      </c>
      <c r="D12">
        <v>4957</v>
      </c>
      <c r="E12">
        <v>5476</v>
      </c>
      <c r="F12" s="8">
        <f>D12/5476</f>
        <v>0.90522279035792552</v>
      </c>
      <c r="G12" s="8">
        <f>D12/17976</f>
        <v>0.27575656430796619</v>
      </c>
      <c r="H12" s="8">
        <f>D12/77582</f>
        <v>6.3893686679899975E-2</v>
      </c>
    </row>
    <row r="13" spans="1:8" x14ac:dyDescent="0.15">
      <c r="A13" s="1"/>
      <c r="B13" s="7">
        <v>118</v>
      </c>
      <c r="C13" s="3" t="s">
        <v>13</v>
      </c>
      <c r="D13">
        <v>4600</v>
      </c>
      <c r="F13" s="8">
        <f t="shared" ref="F13:F19" si="3">D13/5476</f>
        <v>0.84002921840759681</v>
      </c>
      <c r="G13" s="8">
        <f t="shared" ref="G13:G19" si="4">D13/17976</f>
        <v>0.25589675122385402</v>
      </c>
      <c r="H13" s="8">
        <f t="shared" ref="H13:H19" si="5">D13/77582</f>
        <v>5.9292103838519246E-2</v>
      </c>
    </row>
    <row r="14" spans="1:8" x14ac:dyDescent="0.15">
      <c r="A14" s="1"/>
      <c r="B14" s="7">
        <v>119</v>
      </c>
      <c r="C14" s="3" t="s">
        <v>14</v>
      </c>
      <c r="D14">
        <v>4160</v>
      </c>
      <c r="F14" s="8">
        <f t="shared" si="3"/>
        <v>0.75967859751643541</v>
      </c>
      <c r="G14" s="8">
        <f t="shared" si="4"/>
        <v>0.23141967067200711</v>
      </c>
      <c r="H14" s="8">
        <f t="shared" si="5"/>
        <v>5.3620685210486969E-2</v>
      </c>
    </row>
    <row r="15" spans="1:8" x14ac:dyDescent="0.15">
      <c r="A15" s="1"/>
      <c r="B15" s="7">
        <v>120</v>
      </c>
      <c r="C15" s="3" t="s">
        <v>15</v>
      </c>
      <c r="D15">
        <v>3798</v>
      </c>
      <c r="F15" s="8">
        <f t="shared" si="3"/>
        <v>0.69357195032870711</v>
      </c>
      <c r="G15" s="8">
        <f t="shared" si="4"/>
        <v>0.21128170894526035</v>
      </c>
      <c r="H15" s="8">
        <f t="shared" si="5"/>
        <v>4.8954654430151325E-2</v>
      </c>
    </row>
    <row r="16" spans="1:8" x14ac:dyDescent="0.15">
      <c r="A16" s="1"/>
      <c r="B16" s="7">
        <v>121</v>
      </c>
      <c r="C16" s="3" t="s">
        <v>16</v>
      </c>
      <c r="D16">
        <v>3616</v>
      </c>
      <c r="F16" s="8">
        <f t="shared" si="3"/>
        <v>0.660336011687363</v>
      </c>
      <c r="G16" s="8">
        <f t="shared" si="4"/>
        <v>0.20115709835336004</v>
      </c>
      <c r="H16" s="8">
        <f t="shared" si="5"/>
        <v>4.6608749452192517E-2</v>
      </c>
    </row>
    <row r="17" spans="1:8" x14ac:dyDescent="0.15">
      <c r="A17" s="1"/>
      <c r="B17" s="7">
        <v>122</v>
      </c>
      <c r="C17" s="3" t="s">
        <v>17</v>
      </c>
      <c r="D17">
        <v>3916</v>
      </c>
      <c r="F17" s="8">
        <f t="shared" si="3"/>
        <v>0.71512052593133679</v>
      </c>
      <c r="G17" s="8">
        <f t="shared" si="4"/>
        <v>0.21784601691143748</v>
      </c>
      <c r="H17" s="8">
        <f t="shared" si="5"/>
        <v>5.047562578948725E-2</v>
      </c>
    </row>
    <row r="18" spans="1:8" x14ac:dyDescent="0.15">
      <c r="A18" s="1"/>
      <c r="B18" s="7">
        <v>123</v>
      </c>
      <c r="C18" s="3" t="s">
        <v>18</v>
      </c>
      <c r="D18">
        <v>5476</v>
      </c>
      <c r="F18" s="8">
        <f t="shared" si="3"/>
        <v>1</v>
      </c>
      <c r="G18" s="8">
        <f t="shared" si="4"/>
        <v>0.30462839341344017</v>
      </c>
      <c r="H18" s="8">
        <f t="shared" si="5"/>
        <v>7.0583382743419867E-2</v>
      </c>
    </row>
    <row r="19" spans="1:8" x14ac:dyDescent="0.15">
      <c r="A19" s="1"/>
      <c r="B19" s="7">
        <v>126</v>
      </c>
      <c r="C19" s="3" t="s">
        <v>19</v>
      </c>
      <c r="D19">
        <v>5222</v>
      </c>
      <c r="F19" s="8">
        <f t="shared" si="3"/>
        <v>0.95361577794010222</v>
      </c>
      <c r="G19" s="8">
        <f t="shared" si="4"/>
        <v>0.29049844236760125</v>
      </c>
      <c r="H19" s="8">
        <f t="shared" si="5"/>
        <v>6.7309427444510322E-2</v>
      </c>
    </row>
    <row r="20" spans="1:8" x14ac:dyDescent="0.15">
      <c r="B20" s="9" t="s">
        <v>81</v>
      </c>
      <c r="C20" s="9"/>
      <c r="D20" s="9"/>
      <c r="E20" s="9"/>
      <c r="F20" s="9"/>
      <c r="G20" s="9"/>
      <c r="H20" s="9"/>
    </row>
    <row r="21" spans="1:8" x14ac:dyDescent="0.15">
      <c r="B21" s="9"/>
      <c r="C21" s="9"/>
      <c r="D21" s="9"/>
      <c r="E21" s="9"/>
      <c r="F21" s="9"/>
      <c r="G21" s="9"/>
      <c r="H21" s="9"/>
    </row>
    <row r="22" spans="1:8" x14ac:dyDescent="0.15">
      <c r="A22" s="1" t="s">
        <v>20</v>
      </c>
      <c r="B22" s="7">
        <v>124</v>
      </c>
      <c r="C22" s="3" t="s">
        <v>21</v>
      </c>
      <c r="D22">
        <v>1648</v>
      </c>
      <c r="E22">
        <v>3242</v>
      </c>
      <c r="F22" s="8">
        <f>D22/3242</f>
        <v>0.50832819247378158</v>
      </c>
      <c r="G22" s="8">
        <f>D22/17976</f>
        <v>9.167779261237205E-2</v>
      </c>
      <c r="H22" s="8">
        <f>D22/77582</f>
        <v>2.1242040679539068E-2</v>
      </c>
    </row>
    <row r="23" spans="1:8" x14ac:dyDescent="0.15">
      <c r="A23" s="1"/>
      <c r="B23" s="7">
        <v>127</v>
      </c>
      <c r="C23" s="3" t="s">
        <v>22</v>
      </c>
      <c r="D23">
        <v>2996</v>
      </c>
      <c r="F23" s="8">
        <f t="shared" ref="F23:F29" si="6">D23/3242</f>
        <v>0.92412091301665633</v>
      </c>
      <c r="G23" s="8">
        <f t="shared" ref="G23:G29" si="7">D23/17976</f>
        <v>0.16666666666666666</v>
      </c>
      <c r="H23" s="8">
        <f t="shared" ref="H23:H29" si="8">D23/77582</f>
        <v>3.8617205021783403E-2</v>
      </c>
    </row>
    <row r="24" spans="1:8" x14ac:dyDescent="0.15">
      <c r="A24" s="1"/>
      <c r="B24" s="7">
        <v>129</v>
      </c>
      <c r="C24" s="3" t="s">
        <v>23</v>
      </c>
      <c r="D24">
        <v>3242</v>
      </c>
      <c r="F24" s="8">
        <f t="shared" si="6"/>
        <v>1</v>
      </c>
      <c r="G24" s="8">
        <f t="shared" si="7"/>
        <v>0.18035157988429015</v>
      </c>
      <c r="H24" s="8">
        <f t="shared" si="8"/>
        <v>4.1788043618365085E-2</v>
      </c>
    </row>
    <row r="25" spans="1:8" x14ac:dyDescent="0.15">
      <c r="A25" s="1"/>
      <c r="B25" s="7">
        <v>130</v>
      </c>
      <c r="C25" s="3" t="s">
        <v>24</v>
      </c>
      <c r="D25">
        <v>3183</v>
      </c>
      <c r="F25" s="8">
        <f t="shared" si="6"/>
        <v>0.98180135718692163</v>
      </c>
      <c r="G25" s="8">
        <f t="shared" si="7"/>
        <v>0.17706942590120162</v>
      </c>
      <c r="H25" s="8">
        <f t="shared" si="8"/>
        <v>4.1027557938697119E-2</v>
      </c>
    </row>
    <row r="26" spans="1:8" x14ac:dyDescent="0.15">
      <c r="A26" s="1"/>
      <c r="B26" s="7">
        <v>134</v>
      </c>
      <c r="C26" s="3" t="s">
        <v>25</v>
      </c>
      <c r="D26">
        <v>2503</v>
      </c>
      <c r="F26" s="8">
        <f t="shared" si="6"/>
        <v>0.77205428747686611</v>
      </c>
      <c r="G26" s="8">
        <f t="shared" si="7"/>
        <v>0.13924121050289276</v>
      </c>
      <c r="H26" s="8">
        <f t="shared" si="8"/>
        <v>3.2262638240829061E-2</v>
      </c>
    </row>
    <row r="27" spans="1:8" x14ac:dyDescent="0.15">
      <c r="A27" s="1"/>
      <c r="B27" s="7">
        <v>135</v>
      </c>
      <c r="C27" s="3" t="s">
        <v>26</v>
      </c>
      <c r="D27">
        <v>2367</v>
      </c>
      <c r="F27" s="8">
        <f t="shared" si="6"/>
        <v>0.73010487353485498</v>
      </c>
      <c r="G27" s="8">
        <f t="shared" si="7"/>
        <v>0.13167556742323097</v>
      </c>
      <c r="H27" s="8">
        <f t="shared" si="8"/>
        <v>3.0509654301255445E-2</v>
      </c>
    </row>
    <row r="28" spans="1:8" x14ac:dyDescent="0.15">
      <c r="A28" s="1"/>
      <c r="B28" s="7">
        <v>137</v>
      </c>
      <c r="C28" s="3" t="s">
        <v>27</v>
      </c>
      <c r="D28">
        <v>2488</v>
      </c>
      <c r="F28" s="8">
        <f t="shared" si="6"/>
        <v>0.76742751388032082</v>
      </c>
      <c r="G28" s="8">
        <f t="shared" si="7"/>
        <v>0.13840676457498888</v>
      </c>
      <c r="H28" s="8">
        <f t="shared" si="8"/>
        <v>3.206929442396432E-2</v>
      </c>
    </row>
    <row r="29" spans="1:8" x14ac:dyDescent="0.15">
      <c r="A29" s="1"/>
      <c r="B29" s="7">
        <v>138</v>
      </c>
      <c r="C29" s="3" t="s">
        <v>28</v>
      </c>
      <c r="D29">
        <v>3007</v>
      </c>
      <c r="F29" s="8">
        <f t="shared" si="6"/>
        <v>0.92751388032078963</v>
      </c>
      <c r="G29" s="8">
        <f t="shared" si="7"/>
        <v>0.16727859368046283</v>
      </c>
      <c r="H29" s="8">
        <f t="shared" si="8"/>
        <v>3.8758990487484213E-2</v>
      </c>
    </row>
    <row r="30" spans="1:8" x14ac:dyDescent="0.15">
      <c r="B30" s="1" t="s">
        <v>82</v>
      </c>
      <c r="C30" s="1"/>
      <c r="D30" s="1"/>
      <c r="E30" s="1"/>
      <c r="F30" s="1"/>
      <c r="G30" s="1"/>
      <c r="H30" s="1"/>
    </row>
    <row r="31" spans="1:8" x14ac:dyDescent="0.15">
      <c r="B31" s="1"/>
      <c r="C31" s="1"/>
      <c r="D31" s="1"/>
      <c r="E31" s="1"/>
      <c r="F31" s="1"/>
      <c r="G31" s="1"/>
      <c r="H31" s="1"/>
    </row>
    <row r="32" spans="1:8" x14ac:dyDescent="0.15">
      <c r="A32" s="1" t="s">
        <v>29</v>
      </c>
      <c r="B32" s="7">
        <v>128</v>
      </c>
      <c r="C32" s="3" t="s">
        <v>30</v>
      </c>
      <c r="D32">
        <v>668</v>
      </c>
      <c r="E32">
        <v>1239</v>
      </c>
      <c r="F32" s="8">
        <f>D32/1239</f>
        <v>0.53914447134786114</v>
      </c>
      <c r="G32" s="8">
        <f>D32/17976</f>
        <v>3.7160658655985758E-2</v>
      </c>
      <c r="H32" s="8">
        <f>D32/77582</f>
        <v>8.6102446443762724E-3</v>
      </c>
    </row>
    <row r="33" spans="1:8" x14ac:dyDescent="0.15">
      <c r="A33" s="1"/>
      <c r="B33" s="7">
        <v>131</v>
      </c>
      <c r="C33" s="3" t="s">
        <v>31</v>
      </c>
      <c r="D33">
        <v>1174</v>
      </c>
      <c r="F33" s="8">
        <f t="shared" ref="F33:F39" si="9">D33/1239</f>
        <v>0.94753833736884585</v>
      </c>
      <c r="G33" s="8">
        <f t="shared" ref="G33:G39" si="10">D33/17976</f>
        <v>6.5309301290609703E-2</v>
      </c>
      <c r="H33" s="8">
        <f t="shared" ref="H33:H39" si="11">D33/77582</f>
        <v>1.513237606661339E-2</v>
      </c>
    </row>
    <row r="34" spans="1:8" x14ac:dyDescent="0.15">
      <c r="A34" s="1"/>
      <c r="B34" s="7">
        <v>132</v>
      </c>
      <c r="C34" s="3" t="s">
        <v>32</v>
      </c>
      <c r="D34">
        <v>835</v>
      </c>
      <c r="F34" s="8">
        <f t="shared" si="9"/>
        <v>0.67393058918482651</v>
      </c>
      <c r="G34" s="8">
        <f t="shared" si="10"/>
        <v>4.6450823319982196E-2</v>
      </c>
      <c r="H34" s="8">
        <f t="shared" si="11"/>
        <v>1.0762805805470342E-2</v>
      </c>
    </row>
    <row r="35" spans="1:8" x14ac:dyDescent="0.15">
      <c r="A35" s="1"/>
      <c r="B35" s="7">
        <v>133</v>
      </c>
      <c r="C35" s="3" t="s">
        <v>33</v>
      </c>
      <c r="D35">
        <v>1199</v>
      </c>
      <c r="F35" s="8">
        <f t="shared" si="9"/>
        <v>0.96771589991928975</v>
      </c>
      <c r="G35" s="8">
        <f t="shared" si="10"/>
        <v>6.6700044503782821E-2</v>
      </c>
      <c r="H35" s="8">
        <f t="shared" si="11"/>
        <v>1.5454615761387951E-2</v>
      </c>
    </row>
    <row r="36" spans="1:8" x14ac:dyDescent="0.15">
      <c r="A36" s="1"/>
      <c r="B36" s="7">
        <v>139</v>
      </c>
      <c r="C36" s="3" t="s">
        <v>34</v>
      </c>
      <c r="D36">
        <v>1007</v>
      </c>
      <c r="F36" s="8">
        <f t="shared" si="9"/>
        <v>0.81275221953188059</v>
      </c>
      <c r="G36" s="8">
        <f t="shared" si="10"/>
        <v>5.6019136626613265E-2</v>
      </c>
      <c r="H36" s="8">
        <f t="shared" si="11"/>
        <v>1.2979814905519322E-2</v>
      </c>
    </row>
    <row r="37" spans="1:8" x14ac:dyDescent="0.15">
      <c r="A37" s="1"/>
      <c r="B37" s="7">
        <v>141</v>
      </c>
      <c r="C37" s="3" t="s">
        <v>35</v>
      </c>
      <c r="D37">
        <v>804</v>
      </c>
      <c r="F37" s="8">
        <f t="shared" si="9"/>
        <v>0.64891041162227603</v>
      </c>
      <c r="G37" s="8">
        <f t="shared" si="10"/>
        <v>4.4726301735647532E-2</v>
      </c>
      <c r="H37" s="8">
        <f t="shared" si="11"/>
        <v>1.0363228583949885E-2</v>
      </c>
    </row>
    <row r="38" spans="1:8" x14ac:dyDescent="0.15">
      <c r="A38" s="1"/>
      <c r="B38" s="7">
        <v>142</v>
      </c>
      <c r="C38" s="3" t="s">
        <v>36</v>
      </c>
      <c r="D38">
        <v>1239</v>
      </c>
      <c r="F38" s="8">
        <f t="shared" si="9"/>
        <v>1</v>
      </c>
      <c r="G38" s="8">
        <f t="shared" si="10"/>
        <v>6.8925233644859807E-2</v>
      </c>
      <c r="H38" s="8">
        <f t="shared" si="11"/>
        <v>1.5970199273027248E-2</v>
      </c>
    </row>
    <row r="39" spans="1:8" x14ac:dyDescent="0.15">
      <c r="A39" s="1"/>
      <c r="B39" s="7">
        <v>143</v>
      </c>
      <c r="C39" s="3" t="s">
        <v>37</v>
      </c>
      <c r="D39">
        <v>907</v>
      </c>
      <c r="F39" s="8">
        <f t="shared" si="9"/>
        <v>0.7320419693301049</v>
      </c>
      <c r="G39" s="8">
        <f t="shared" si="10"/>
        <v>5.045616377392078E-2</v>
      </c>
      <c r="H39" s="8">
        <f t="shared" si="11"/>
        <v>1.1690856126421076E-2</v>
      </c>
    </row>
    <row r="40" spans="1:8" x14ac:dyDescent="0.15">
      <c r="A40" s="10"/>
      <c r="B40" s="9" t="s">
        <v>83</v>
      </c>
      <c r="C40" s="9"/>
      <c r="D40" s="9"/>
      <c r="E40" s="9"/>
      <c r="F40" s="9"/>
      <c r="G40" s="9"/>
      <c r="H40" s="9"/>
    </row>
    <row r="41" spans="1:8" x14ac:dyDescent="0.15">
      <c r="B41" s="9"/>
      <c r="C41" s="9"/>
      <c r="D41" s="9"/>
      <c r="E41" s="9"/>
      <c r="F41" s="9"/>
      <c r="G41" s="9"/>
      <c r="H41" s="9"/>
    </row>
    <row r="42" spans="1:8" x14ac:dyDescent="0.15">
      <c r="A42" s="1" t="s">
        <v>39</v>
      </c>
      <c r="B42" s="7">
        <v>140</v>
      </c>
      <c r="C42" s="3" t="s">
        <v>38</v>
      </c>
      <c r="D42">
        <v>505</v>
      </c>
      <c r="E42">
        <v>524</v>
      </c>
      <c r="F42" s="8">
        <f>D42/524</f>
        <v>0.9637404580152672</v>
      </c>
      <c r="G42" s="8">
        <f>D42/17976</f>
        <v>2.8093012906097017E-2</v>
      </c>
      <c r="H42" s="8">
        <f>D42/77582</f>
        <v>6.5092418344461344E-3</v>
      </c>
    </row>
    <row r="43" spans="1:8" x14ac:dyDescent="0.15">
      <c r="A43" s="1"/>
      <c r="B43" s="7">
        <v>144</v>
      </c>
      <c r="C43" s="3" t="s">
        <v>40</v>
      </c>
      <c r="D43">
        <v>367</v>
      </c>
      <c r="F43" s="8">
        <f t="shared" ref="F43:F48" si="12">D43/524</f>
        <v>0.70038167938931295</v>
      </c>
      <c r="G43" s="8">
        <f t="shared" ref="G43:G48" si="13">D43/17976</f>
        <v>2.0416110369381398E-2</v>
      </c>
      <c r="H43" s="8">
        <f t="shared" ref="H43:H48" si="14">D43/77582</f>
        <v>4.7304787192905574E-3</v>
      </c>
    </row>
    <row r="44" spans="1:8" x14ac:dyDescent="0.15">
      <c r="A44" s="1"/>
      <c r="B44" s="7">
        <v>145</v>
      </c>
      <c r="C44" s="3" t="s">
        <v>41</v>
      </c>
      <c r="D44">
        <v>432</v>
      </c>
      <c r="F44" s="8">
        <f t="shared" si="12"/>
        <v>0.82442748091603058</v>
      </c>
      <c r="G44" s="8">
        <f t="shared" si="13"/>
        <v>2.4032042723631509E-2</v>
      </c>
      <c r="H44" s="8">
        <f t="shared" si="14"/>
        <v>5.5683019257044162E-3</v>
      </c>
    </row>
    <row r="45" spans="1:8" x14ac:dyDescent="0.15">
      <c r="A45" s="1"/>
      <c r="B45" s="7">
        <v>146</v>
      </c>
      <c r="C45" s="3" t="s">
        <v>42</v>
      </c>
      <c r="D45">
        <v>509</v>
      </c>
      <c r="F45" s="8">
        <f t="shared" si="12"/>
        <v>0.97137404580152675</v>
      </c>
      <c r="G45" s="8">
        <f t="shared" si="13"/>
        <v>2.8315531820204718E-2</v>
      </c>
      <c r="H45" s="8">
        <f t="shared" si="14"/>
        <v>6.5608001856100641E-3</v>
      </c>
    </row>
    <row r="46" spans="1:8" x14ac:dyDescent="0.15">
      <c r="A46" s="1"/>
      <c r="B46" s="7">
        <v>147</v>
      </c>
      <c r="C46" s="3" t="s">
        <v>43</v>
      </c>
      <c r="D46">
        <v>524</v>
      </c>
      <c r="F46" s="8">
        <f t="shared" si="12"/>
        <v>1</v>
      </c>
      <c r="G46" s="8">
        <f t="shared" si="13"/>
        <v>2.9149977748108589E-2</v>
      </c>
      <c r="H46" s="8">
        <f t="shared" si="14"/>
        <v>6.7541440024748009E-3</v>
      </c>
    </row>
    <row r="47" spans="1:8" x14ac:dyDescent="0.15">
      <c r="A47" s="1"/>
      <c r="B47" s="11">
        <v>148</v>
      </c>
      <c r="C47" s="3" t="s">
        <v>44</v>
      </c>
      <c r="D47">
        <v>343</v>
      </c>
      <c r="F47" s="8">
        <f t="shared" si="12"/>
        <v>0.65458015267175573</v>
      </c>
      <c r="G47" s="8">
        <f t="shared" si="13"/>
        <v>1.9080996884735201E-2</v>
      </c>
      <c r="H47" s="8">
        <f t="shared" si="14"/>
        <v>4.4211286123069784E-3</v>
      </c>
    </row>
    <row r="48" spans="1:8" x14ac:dyDescent="0.15">
      <c r="A48" s="1"/>
      <c r="B48" s="11">
        <v>151</v>
      </c>
      <c r="C48" s="3" t="s">
        <v>45</v>
      </c>
      <c r="D48">
        <v>421</v>
      </c>
      <c r="F48" s="8">
        <f t="shared" si="12"/>
        <v>0.80343511450381677</v>
      </c>
      <c r="G48" s="8">
        <f t="shared" si="13"/>
        <v>2.3420115709835335E-2</v>
      </c>
      <c r="H48" s="8">
        <f t="shared" si="14"/>
        <v>5.4265164600036091E-3</v>
      </c>
    </row>
    <row r="49" spans="1:8" x14ac:dyDescent="0.15">
      <c r="B49" s="12" t="s">
        <v>84</v>
      </c>
      <c r="C49" s="12"/>
      <c r="D49" s="12"/>
      <c r="E49" s="12"/>
      <c r="F49" s="12"/>
      <c r="G49" s="12"/>
      <c r="H49" s="12"/>
    </row>
    <row r="50" spans="1:8" x14ac:dyDescent="0.15">
      <c r="B50" s="12"/>
      <c r="C50" s="12"/>
      <c r="D50" s="12"/>
      <c r="E50" s="12"/>
      <c r="F50" s="12"/>
      <c r="G50" s="12"/>
      <c r="H50" s="12"/>
    </row>
    <row r="51" spans="1:8" x14ac:dyDescent="0.15">
      <c r="A51" s="1" t="s">
        <v>46</v>
      </c>
      <c r="B51" s="7">
        <v>149</v>
      </c>
      <c r="C51" s="3" t="s">
        <v>47</v>
      </c>
      <c r="D51">
        <v>26</v>
      </c>
      <c r="E51">
        <v>281</v>
      </c>
      <c r="F51" s="8">
        <f>D51/281</f>
        <v>9.2526690391459068E-2</v>
      </c>
      <c r="G51" s="8">
        <f>D51/17976</f>
        <v>1.4463729417000446E-3</v>
      </c>
      <c r="H51" s="8">
        <f>D51/77582</f>
        <v>3.3512928256554354E-4</v>
      </c>
    </row>
    <row r="52" spans="1:8" x14ac:dyDescent="0.15">
      <c r="A52" s="1"/>
      <c r="B52" s="7">
        <v>150</v>
      </c>
      <c r="C52" s="3" t="s">
        <v>48</v>
      </c>
      <c r="D52">
        <v>258</v>
      </c>
      <c r="F52" s="8">
        <f t="shared" ref="F52:F57" si="15">D52/281</f>
        <v>0.91814946619217086</v>
      </c>
      <c r="G52" s="8">
        <f t="shared" ref="G52:G57" si="16">D52/17976</f>
        <v>1.4352469959946596E-2</v>
      </c>
      <c r="H52" s="8">
        <f t="shared" ref="H52:H57" si="17">D52/77582</f>
        <v>3.3255136500734707E-3</v>
      </c>
    </row>
    <row r="53" spans="1:8" x14ac:dyDescent="0.15">
      <c r="A53" s="1"/>
      <c r="B53" s="11">
        <v>152</v>
      </c>
      <c r="C53" s="3" t="s">
        <v>49</v>
      </c>
      <c r="D53">
        <v>82</v>
      </c>
      <c r="F53" s="8">
        <f t="shared" si="15"/>
        <v>0.29181494661921709</v>
      </c>
      <c r="G53" s="8">
        <f t="shared" si="16"/>
        <v>4.5616377392078324E-3</v>
      </c>
      <c r="H53" s="8">
        <f t="shared" si="17"/>
        <v>1.0569461988605604E-3</v>
      </c>
    </row>
    <row r="54" spans="1:8" x14ac:dyDescent="0.15">
      <c r="A54" s="1"/>
      <c r="B54" s="11">
        <v>153</v>
      </c>
      <c r="C54" s="3" t="s">
        <v>50</v>
      </c>
      <c r="D54">
        <v>39</v>
      </c>
      <c r="F54" s="8">
        <f t="shared" si="15"/>
        <v>0.13879003558718861</v>
      </c>
      <c r="G54" s="8">
        <f t="shared" si="16"/>
        <v>2.1695594125500667E-3</v>
      </c>
      <c r="H54" s="8">
        <f t="shared" si="17"/>
        <v>5.0269392384831536E-4</v>
      </c>
    </row>
    <row r="55" spans="1:8" x14ac:dyDescent="0.15">
      <c r="A55" s="1"/>
      <c r="B55" s="11">
        <v>154</v>
      </c>
      <c r="C55" s="3" t="s">
        <v>51</v>
      </c>
      <c r="D55">
        <v>281</v>
      </c>
      <c r="F55" s="8">
        <f t="shared" si="15"/>
        <v>1</v>
      </c>
      <c r="G55" s="8">
        <f t="shared" si="16"/>
        <v>1.5631953716065867E-2</v>
      </c>
      <c r="H55" s="8">
        <f t="shared" si="17"/>
        <v>3.6219741692660669E-3</v>
      </c>
    </row>
    <row r="56" spans="1:8" x14ac:dyDescent="0.15">
      <c r="A56" s="1"/>
      <c r="B56" s="11">
        <v>155</v>
      </c>
      <c r="C56" s="3" t="s">
        <v>52</v>
      </c>
      <c r="D56">
        <v>193</v>
      </c>
      <c r="F56" s="8">
        <f t="shared" si="15"/>
        <v>0.68683274021352314</v>
      </c>
      <c r="G56" s="8">
        <f t="shared" si="16"/>
        <v>1.0736537605696483E-2</v>
      </c>
      <c r="H56" s="8">
        <f t="shared" si="17"/>
        <v>2.487690443659612E-3</v>
      </c>
    </row>
    <row r="57" spans="1:8" x14ac:dyDescent="0.15">
      <c r="A57" s="1"/>
      <c r="B57" s="11">
        <v>156</v>
      </c>
      <c r="C57" s="3" t="s">
        <v>53</v>
      </c>
      <c r="D57">
        <v>253</v>
      </c>
      <c r="F57" s="8">
        <f t="shared" si="15"/>
        <v>0.90035587188612098</v>
      </c>
      <c r="G57" s="8">
        <f t="shared" si="16"/>
        <v>1.4074321317311971E-2</v>
      </c>
      <c r="H57" s="8">
        <f t="shared" si="17"/>
        <v>3.2610657111185586E-3</v>
      </c>
    </row>
    <row r="58" spans="1:8" x14ac:dyDescent="0.15">
      <c r="B58" s="12" t="s">
        <v>85</v>
      </c>
      <c r="C58" s="12"/>
      <c r="D58" s="12"/>
      <c r="E58" s="12"/>
      <c r="F58" s="12"/>
      <c r="G58" s="12"/>
      <c r="H58" s="12"/>
    </row>
    <row r="59" spans="1:8" x14ac:dyDescent="0.15">
      <c r="B59" s="12"/>
      <c r="C59" s="12"/>
      <c r="D59" s="12"/>
      <c r="E59" s="12"/>
      <c r="F59" s="12"/>
      <c r="G59" s="12"/>
      <c r="H59" s="12"/>
    </row>
    <row r="60" spans="1:8" x14ac:dyDescent="0.15">
      <c r="A60" s="1" t="s">
        <v>54</v>
      </c>
      <c r="B60" s="11">
        <v>157</v>
      </c>
      <c r="C60" s="3" t="s">
        <v>55</v>
      </c>
      <c r="D60">
        <v>6</v>
      </c>
      <c r="E60">
        <v>12</v>
      </c>
      <c r="F60" s="8">
        <f>D60/12</f>
        <v>0.5</v>
      </c>
      <c r="G60" s="8">
        <f>D60/17976</f>
        <v>3.3377837116154872E-4</v>
      </c>
      <c r="H60" s="8">
        <f>D60/77582</f>
        <v>7.7337526745894673E-5</v>
      </c>
    </row>
    <row r="61" spans="1:8" x14ac:dyDescent="0.15">
      <c r="A61" s="1"/>
      <c r="B61" s="11">
        <v>158</v>
      </c>
      <c r="C61" s="3" t="s">
        <v>56</v>
      </c>
      <c r="D61">
        <v>5</v>
      </c>
      <c r="F61" s="8">
        <f t="shared" ref="F61:F65" si="18">D61/12</f>
        <v>0.41666666666666669</v>
      </c>
      <c r="G61" s="8">
        <f t="shared" ref="G61:G65" si="19">D61/17976</f>
        <v>2.7814864263462394E-4</v>
      </c>
      <c r="H61" s="8">
        <f t="shared" ref="H61:H65" si="20">D61/77582</f>
        <v>6.4447938954912223E-5</v>
      </c>
    </row>
    <row r="62" spans="1:8" x14ac:dyDescent="0.15">
      <c r="A62" s="1"/>
      <c r="B62" s="11">
        <v>159</v>
      </c>
      <c r="C62" s="3" t="s">
        <v>57</v>
      </c>
      <c r="D62">
        <v>10</v>
      </c>
      <c r="F62" s="8">
        <f t="shared" si="18"/>
        <v>0.83333333333333337</v>
      </c>
      <c r="G62" s="8">
        <f t="shared" si="19"/>
        <v>5.5629728526924787E-4</v>
      </c>
      <c r="H62" s="8">
        <f t="shared" si="20"/>
        <v>1.2889587790982445E-4</v>
      </c>
    </row>
    <row r="63" spans="1:8" x14ac:dyDescent="0.15">
      <c r="A63" s="1"/>
      <c r="B63" s="11">
        <v>160</v>
      </c>
      <c r="C63" s="3" t="s">
        <v>58</v>
      </c>
      <c r="D63">
        <v>8</v>
      </c>
      <c r="F63" s="8">
        <f t="shared" si="18"/>
        <v>0.66666666666666663</v>
      </c>
      <c r="G63" s="8">
        <f t="shared" si="19"/>
        <v>4.450378282153983E-4</v>
      </c>
      <c r="H63" s="8">
        <f t="shared" si="20"/>
        <v>1.0311670232785956E-4</v>
      </c>
    </row>
    <row r="64" spans="1:8" x14ac:dyDescent="0.15">
      <c r="A64" s="1"/>
      <c r="B64" s="3">
        <v>161</v>
      </c>
      <c r="C64" s="3" t="s">
        <v>59</v>
      </c>
      <c r="D64">
        <v>12</v>
      </c>
      <c r="F64" s="8">
        <f t="shared" si="18"/>
        <v>1</v>
      </c>
      <c r="G64" s="8">
        <f t="shared" si="19"/>
        <v>6.6755674232309744E-4</v>
      </c>
      <c r="H64" s="8">
        <f t="shared" si="20"/>
        <v>1.5467505349178935E-4</v>
      </c>
    </row>
    <row r="65" spans="1:8" x14ac:dyDescent="0.15">
      <c r="A65" s="1"/>
      <c r="B65" s="3">
        <v>162</v>
      </c>
      <c r="C65" s="3" t="s">
        <v>60</v>
      </c>
      <c r="D65">
        <v>12</v>
      </c>
      <c r="F65" s="8">
        <f t="shared" si="18"/>
        <v>1</v>
      </c>
      <c r="G65" s="8">
        <f t="shared" si="19"/>
        <v>6.6755674232309744E-4</v>
      </c>
      <c r="H65" s="8">
        <f t="shared" si="20"/>
        <v>1.5467505349178935E-4</v>
      </c>
    </row>
  </sheetData>
  <mergeCells count="15">
    <mergeCell ref="A51:A57"/>
    <mergeCell ref="B58:H59"/>
    <mergeCell ref="A60:A65"/>
    <mergeCell ref="A22:A29"/>
    <mergeCell ref="B30:H31"/>
    <mergeCell ref="A32:A39"/>
    <mergeCell ref="B40:H41"/>
    <mergeCell ref="A42:A48"/>
    <mergeCell ref="B49:H50"/>
    <mergeCell ref="A1:H1"/>
    <mergeCell ref="A2:H2"/>
    <mergeCell ref="A4:A9"/>
    <mergeCell ref="B10:H11"/>
    <mergeCell ref="A12:A19"/>
    <mergeCell ref="B20:H2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topLeftCell="A37" workbookViewId="0">
      <selection activeCell="H60" sqref="H60:H65"/>
    </sheetView>
  </sheetViews>
  <sheetFormatPr defaultRowHeight="13.5" x14ac:dyDescent="0.15"/>
  <cols>
    <col min="3" max="3" width="36.125" customWidth="1"/>
    <col min="4" max="4" width="11.5" customWidth="1"/>
    <col min="5" max="5" width="20.5" customWidth="1"/>
    <col min="6" max="6" width="34.875" customWidth="1"/>
    <col min="7" max="7" width="41" customWidth="1"/>
    <col min="8" max="8" width="50.5" customWidth="1"/>
  </cols>
  <sheetData>
    <row r="1" spans="1:8" x14ac:dyDescent="0.15">
      <c r="A1" s="1" t="s">
        <v>86</v>
      </c>
      <c r="B1" s="1"/>
      <c r="C1" s="1"/>
      <c r="D1" s="1"/>
      <c r="E1" s="1"/>
      <c r="F1" s="1"/>
      <c r="G1" s="1"/>
      <c r="H1" s="1"/>
    </row>
    <row r="2" spans="1:8" ht="13.5" customHeight="1" x14ac:dyDescent="0.15">
      <c r="A2" s="2" t="s">
        <v>95</v>
      </c>
      <c r="B2" s="2"/>
      <c r="C2" s="2"/>
      <c r="D2" s="2"/>
      <c r="E2" s="2"/>
      <c r="F2" s="2"/>
      <c r="G2" s="2"/>
      <c r="H2" s="2"/>
    </row>
    <row r="3" spans="1:8" x14ac:dyDescent="0.15">
      <c r="B3" s="3" t="s">
        <v>0</v>
      </c>
      <c r="C3" s="3" t="s">
        <v>1</v>
      </c>
      <c r="D3" s="4" t="s">
        <v>2</v>
      </c>
      <c r="E3" s="5" t="s">
        <v>61</v>
      </c>
      <c r="F3" s="6" t="s">
        <v>3</v>
      </c>
      <c r="G3" s="6" t="s">
        <v>62</v>
      </c>
      <c r="H3" s="13" t="s">
        <v>63</v>
      </c>
    </row>
    <row r="4" spans="1:8" x14ac:dyDescent="0.15">
      <c r="A4" s="1" t="s">
        <v>4</v>
      </c>
      <c r="B4" s="7">
        <v>111</v>
      </c>
      <c r="C4" s="3" t="s">
        <v>5</v>
      </c>
      <c r="D4">
        <v>18934</v>
      </c>
      <c r="E4">
        <v>18934</v>
      </c>
      <c r="F4" s="8">
        <f>D4/18934</f>
        <v>1</v>
      </c>
      <c r="G4" s="8">
        <f>D4/18934</f>
        <v>1</v>
      </c>
      <c r="H4" s="8">
        <f>D4/77260</f>
        <v>0.24506859953404089</v>
      </c>
    </row>
    <row r="5" spans="1:8" x14ac:dyDescent="0.15">
      <c r="A5" s="1"/>
      <c r="B5" s="7">
        <v>112</v>
      </c>
      <c r="C5" s="3" t="s">
        <v>6</v>
      </c>
      <c r="D5">
        <v>10651</v>
      </c>
      <c r="F5" s="8">
        <f t="shared" ref="F5:F9" si="0">D5/18934</f>
        <v>0.56253300940107742</v>
      </c>
      <c r="G5" s="8">
        <f t="shared" ref="G5:G9" si="1">D5/18934</f>
        <v>0.56253300940107742</v>
      </c>
      <c r="H5" s="8">
        <f t="shared" ref="H5:H9" si="2">D5/77260</f>
        <v>0.13785917680559151</v>
      </c>
    </row>
    <row r="6" spans="1:8" x14ac:dyDescent="0.15">
      <c r="A6" s="1"/>
      <c r="B6" s="7">
        <v>113</v>
      </c>
      <c r="C6" s="3" t="s">
        <v>7</v>
      </c>
      <c r="D6">
        <v>9524</v>
      </c>
      <c r="F6" s="8">
        <f t="shared" si="0"/>
        <v>0.50301045737826133</v>
      </c>
      <c r="G6" s="8">
        <f t="shared" si="1"/>
        <v>0.50301045737826133</v>
      </c>
      <c r="H6" s="8">
        <f t="shared" si="2"/>
        <v>0.12327206834066788</v>
      </c>
    </row>
    <row r="7" spans="1:8" x14ac:dyDescent="0.15">
      <c r="A7" s="1"/>
      <c r="B7" s="7">
        <v>114</v>
      </c>
      <c r="C7" s="3" t="s">
        <v>8</v>
      </c>
      <c r="D7">
        <v>9155</v>
      </c>
      <c r="F7" s="8">
        <f t="shared" si="0"/>
        <v>0.48352170698214852</v>
      </c>
      <c r="G7" s="8">
        <f t="shared" si="1"/>
        <v>0.48352170698214852</v>
      </c>
      <c r="H7" s="8">
        <f t="shared" si="2"/>
        <v>0.11849598757442402</v>
      </c>
    </row>
    <row r="8" spans="1:8" x14ac:dyDescent="0.15">
      <c r="A8" s="1"/>
      <c r="B8" s="7">
        <v>115</v>
      </c>
      <c r="C8" s="3" t="s">
        <v>9</v>
      </c>
      <c r="D8">
        <v>7756</v>
      </c>
      <c r="F8" s="8">
        <f t="shared" si="0"/>
        <v>0.40963346361043623</v>
      </c>
      <c r="G8" s="8">
        <f t="shared" si="1"/>
        <v>0.40963346361043623</v>
      </c>
      <c r="H8" s="8">
        <f t="shared" si="2"/>
        <v>0.10038829924928812</v>
      </c>
    </row>
    <row r="9" spans="1:8" x14ac:dyDescent="0.15">
      <c r="A9" s="1"/>
      <c r="B9" s="7">
        <v>125</v>
      </c>
      <c r="C9" s="3" t="s">
        <v>10</v>
      </c>
      <c r="D9">
        <v>12364</v>
      </c>
      <c r="F9" s="8">
        <f t="shared" si="0"/>
        <v>0.65300517587408891</v>
      </c>
      <c r="G9" s="8">
        <f t="shared" si="1"/>
        <v>0.65300517587408891</v>
      </c>
      <c r="H9" s="8">
        <f t="shared" si="2"/>
        <v>0.16003106393994304</v>
      </c>
    </row>
    <row r="10" spans="1:8" x14ac:dyDescent="0.15">
      <c r="B10" s="9" t="s">
        <v>87</v>
      </c>
      <c r="C10" s="9"/>
      <c r="D10" s="9"/>
      <c r="E10" s="9"/>
      <c r="F10" s="9"/>
      <c r="G10" s="9"/>
      <c r="H10" s="9"/>
    </row>
    <row r="11" spans="1:8" x14ac:dyDescent="0.15">
      <c r="B11" s="9"/>
      <c r="C11" s="9"/>
      <c r="D11" s="9"/>
      <c r="E11" s="9"/>
      <c r="F11" s="9"/>
      <c r="G11" s="9"/>
      <c r="H11" s="9"/>
    </row>
    <row r="12" spans="1:8" x14ac:dyDescent="0.15">
      <c r="A12" s="1" t="s">
        <v>11</v>
      </c>
      <c r="B12" s="7">
        <v>117</v>
      </c>
      <c r="C12" s="3" t="s">
        <v>12</v>
      </c>
      <c r="D12">
        <v>6161</v>
      </c>
      <c r="E12">
        <v>6684</v>
      </c>
      <c r="F12" s="8">
        <f>D12/6684</f>
        <v>0.92175344105326151</v>
      </c>
      <c r="G12" s="8">
        <f>D12/18934</f>
        <v>0.3253934720608429</v>
      </c>
      <c r="H12" s="8">
        <f>D12/77260</f>
        <v>7.9743722495469849E-2</v>
      </c>
    </row>
    <row r="13" spans="1:8" x14ac:dyDescent="0.15">
      <c r="A13" s="1"/>
      <c r="B13" s="7">
        <v>118</v>
      </c>
      <c r="C13" s="3" t="s">
        <v>13</v>
      </c>
      <c r="D13">
        <v>5789</v>
      </c>
      <c r="F13" s="8">
        <f t="shared" ref="F13:F19" si="3">D13/6684</f>
        <v>0.86609814482345904</v>
      </c>
      <c r="G13" s="8">
        <f t="shared" ref="G13:G19" si="4">D13/18934</f>
        <v>0.30574627653955849</v>
      </c>
      <c r="H13" s="8">
        <f t="shared" ref="H13:H19" si="5">D13/77260</f>
        <v>7.4928811804297182E-2</v>
      </c>
    </row>
    <row r="14" spans="1:8" x14ac:dyDescent="0.15">
      <c r="A14" s="1"/>
      <c r="B14" s="7">
        <v>119</v>
      </c>
      <c r="C14" s="3" t="s">
        <v>14</v>
      </c>
      <c r="D14">
        <v>5268</v>
      </c>
      <c r="F14" s="8">
        <f t="shared" si="3"/>
        <v>0.78815080789946135</v>
      </c>
      <c r="G14" s="8">
        <f t="shared" si="4"/>
        <v>0.27822963980141546</v>
      </c>
      <c r="H14" s="8">
        <f t="shared" si="5"/>
        <v>6.8185348174993526E-2</v>
      </c>
    </row>
    <row r="15" spans="1:8" x14ac:dyDescent="0.15">
      <c r="A15" s="1"/>
      <c r="B15" s="7">
        <v>120</v>
      </c>
      <c r="C15" s="3" t="s">
        <v>15</v>
      </c>
      <c r="D15">
        <v>4871</v>
      </c>
      <c r="F15" s="8">
        <f t="shared" si="3"/>
        <v>0.72875523638539796</v>
      </c>
      <c r="G15" s="8">
        <f t="shared" si="4"/>
        <v>0.2572620682370339</v>
      </c>
      <c r="H15" s="8">
        <f t="shared" si="5"/>
        <v>6.3046854776080768E-2</v>
      </c>
    </row>
    <row r="16" spans="1:8" x14ac:dyDescent="0.15">
      <c r="A16" s="1"/>
      <c r="B16" s="7">
        <v>121</v>
      </c>
      <c r="C16" s="3" t="s">
        <v>16</v>
      </c>
      <c r="D16">
        <v>4633</v>
      </c>
      <c r="F16" s="8">
        <f t="shared" si="3"/>
        <v>0.693147815679234</v>
      </c>
      <c r="G16" s="8">
        <f t="shared" si="4"/>
        <v>0.24469208830674977</v>
      </c>
      <c r="H16" s="8">
        <f t="shared" si="5"/>
        <v>5.9966347398395028E-2</v>
      </c>
    </row>
    <row r="17" spans="1:8" x14ac:dyDescent="0.15">
      <c r="A17" s="1"/>
      <c r="B17" s="7">
        <v>122</v>
      </c>
      <c r="C17" s="3" t="s">
        <v>17</v>
      </c>
      <c r="D17">
        <v>4944</v>
      </c>
      <c r="F17" s="8">
        <f t="shared" si="3"/>
        <v>0.73967684021543989</v>
      </c>
      <c r="G17" s="8">
        <f t="shared" si="4"/>
        <v>0.26111756628287736</v>
      </c>
      <c r="H17" s="8">
        <f t="shared" si="5"/>
        <v>6.3991716282681854E-2</v>
      </c>
    </row>
    <row r="18" spans="1:8" x14ac:dyDescent="0.15">
      <c r="A18" s="1"/>
      <c r="B18" s="7">
        <v>123</v>
      </c>
      <c r="C18" s="3" t="s">
        <v>18</v>
      </c>
      <c r="D18">
        <v>6684</v>
      </c>
      <c r="F18" s="8">
        <f t="shared" si="3"/>
        <v>1</v>
      </c>
      <c r="G18" s="8">
        <f t="shared" si="4"/>
        <v>0.35301573888243371</v>
      </c>
      <c r="H18" s="8">
        <f t="shared" si="5"/>
        <v>8.6513072741392694E-2</v>
      </c>
    </row>
    <row r="19" spans="1:8" x14ac:dyDescent="0.15">
      <c r="A19" s="1"/>
      <c r="B19" s="7">
        <v>126</v>
      </c>
      <c r="C19" s="3" t="s">
        <v>19</v>
      </c>
      <c r="D19">
        <v>6424</v>
      </c>
      <c r="F19" s="8">
        <f t="shared" si="3"/>
        <v>0.96110113704368638</v>
      </c>
      <c r="G19" s="8">
        <f t="shared" si="4"/>
        <v>0.33928382803422413</v>
      </c>
      <c r="H19" s="8">
        <f t="shared" si="5"/>
        <v>8.314781258089568E-2</v>
      </c>
    </row>
    <row r="20" spans="1:8" x14ac:dyDescent="0.15">
      <c r="B20" s="9" t="s">
        <v>88</v>
      </c>
      <c r="C20" s="9"/>
      <c r="D20" s="9"/>
      <c r="E20" s="9"/>
      <c r="F20" s="9"/>
      <c r="G20" s="9"/>
      <c r="H20" s="9"/>
    </row>
    <row r="21" spans="1:8" x14ac:dyDescent="0.15">
      <c r="B21" s="9"/>
      <c r="C21" s="9"/>
      <c r="D21" s="9"/>
      <c r="E21" s="9"/>
      <c r="F21" s="9"/>
      <c r="G21" s="9"/>
      <c r="H21" s="9"/>
    </row>
    <row r="22" spans="1:8" x14ac:dyDescent="0.15">
      <c r="A22" s="1" t="s">
        <v>20</v>
      </c>
      <c r="B22" s="7">
        <v>124</v>
      </c>
      <c r="C22" s="3" t="s">
        <v>21</v>
      </c>
      <c r="D22">
        <v>2246</v>
      </c>
      <c r="E22">
        <v>4197</v>
      </c>
      <c r="F22" s="8">
        <f>D22/4197</f>
        <v>0.53514415058375031</v>
      </c>
      <c r="G22" s="8">
        <f>D22/18934</f>
        <v>0.11862258371184113</v>
      </c>
      <c r="H22" s="8">
        <f>D22/77260</f>
        <v>2.9070670463370439E-2</v>
      </c>
    </row>
    <row r="23" spans="1:8" x14ac:dyDescent="0.15">
      <c r="A23" s="1"/>
      <c r="B23" s="7">
        <v>127</v>
      </c>
      <c r="C23" s="3" t="s">
        <v>22</v>
      </c>
      <c r="D23">
        <v>3902</v>
      </c>
      <c r="F23" s="8">
        <f t="shared" ref="F23:F29" si="6">D23/4197</f>
        <v>0.92971169883249938</v>
      </c>
      <c r="G23" s="8">
        <f t="shared" ref="G23:G29" si="7">D23/18934</f>
        <v>0.20608429280659132</v>
      </c>
      <c r="H23" s="8">
        <f t="shared" ref="H23:H29" si="8">D23/77260</f>
        <v>5.0504789024074556E-2</v>
      </c>
    </row>
    <row r="24" spans="1:8" x14ac:dyDescent="0.15">
      <c r="A24" s="1"/>
      <c r="B24" s="7">
        <v>129</v>
      </c>
      <c r="C24" s="3" t="s">
        <v>23</v>
      </c>
      <c r="D24">
        <v>4197</v>
      </c>
      <c r="F24" s="8">
        <f t="shared" si="6"/>
        <v>1</v>
      </c>
      <c r="G24" s="8">
        <f t="shared" si="7"/>
        <v>0.22166473011513679</v>
      </c>
      <c r="H24" s="8">
        <f t="shared" si="8"/>
        <v>5.4323064975407717E-2</v>
      </c>
    </row>
    <row r="25" spans="1:8" x14ac:dyDescent="0.15">
      <c r="A25" s="1"/>
      <c r="B25" s="7">
        <v>130</v>
      </c>
      <c r="C25" s="3" t="s">
        <v>24</v>
      </c>
      <c r="D25">
        <v>4143</v>
      </c>
      <c r="F25" s="8">
        <f t="shared" si="6"/>
        <v>0.98713366690493209</v>
      </c>
      <c r="G25" s="8">
        <f t="shared" si="7"/>
        <v>0.21881271786204712</v>
      </c>
      <c r="H25" s="8">
        <f t="shared" si="8"/>
        <v>5.3624126326689101E-2</v>
      </c>
    </row>
    <row r="26" spans="1:8" x14ac:dyDescent="0.15">
      <c r="A26" s="1"/>
      <c r="B26" s="7">
        <v>134</v>
      </c>
      <c r="C26" s="3" t="s">
        <v>25</v>
      </c>
      <c r="D26">
        <v>3191</v>
      </c>
      <c r="F26" s="8">
        <f t="shared" si="6"/>
        <v>0.7603049797474386</v>
      </c>
      <c r="G26" s="8">
        <f>D26/18934</f>
        <v>0.16853279814091054</v>
      </c>
      <c r="H26" s="8">
        <f t="shared" si="8"/>
        <v>4.1302096815946154E-2</v>
      </c>
    </row>
    <row r="27" spans="1:8" x14ac:dyDescent="0.15">
      <c r="A27" s="1"/>
      <c r="B27" s="7">
        <v>135</v>
      </c>
      <c r="C27" s="3" t="s">
        <v>26</v>
      </c>
      <c r="D27">
        <v>3171</v>
      </c>
      <c r="F27" s="8">
        <f t="shared" si="6"/>
        <v>0.75553967119370979</v>
      </c>
      <c r="G27" s="8">
        <f t="shared" si="7"/>
        <v>0.16747649730643288</v>
      </c>
      <c r="H27" s="8">
        <f t="shared" si="8"/>
        <v>4.1043230649754077E-2</v>
      </c>
    </row>
    <row r="28" spans="1:8" x14ac:dyDescent="0.15">
      <c r="A28" s="1"/>
      <c r="B28" s="7">
        <v>137</v>
      </c>
      <c r="C28" s="3" t="s">
        <v>27</v>
      </c>
      <c r="D28">
        <v>3340</v>
      </c>
      <c r="F28" s="8">
        <f t="shared" si="6"/>
        <v>0.7958065284727186</v>
      </c>
      <c r="G28" s="8">
        <f t="shared" si="7"/>
        <v>0.17640223935776908</v>
      </c>
      <c r="H28" s="8">
        <f t="shared" si="8"/>
        <v>4.3230649754077144E-2</v>
      </c>
    </row>
    <row r="29" spans="1:8" x14ac:dyDescent="0.15">
      <c r="A29" s="1"/>
      <c r="B29" s="7">
        <v>138</v>
      </c>
      <c r="C29" s="3" t="s">
        <v>28</v>
      </c>
      <c r="D29">
        <v>3917</v>
      </c>
      <c r="F29" s="8">
        <f t="shared" si="6"/>
        <v>0.93328568024779601</v>
      </c>
      <c r="G29" s="8">
        <f t="shared" si="7"/>
        <v>0.20687651843244956</v>
      </c>
      <c r="H29" s="8">
        <f t="shared" si="8"/>
        <v>5.0698938648718612E-2</v>
      </c>
    </row>
    <row r="30" spans="1:8" x14ac:dyDescent="0.15">
      <c r="B30" s="1" t="s">
        <v>89</v>
      </c>
      <c r="C30" s="1"/>
      <c r="D30" s="1"/>
      <c r="E30" s="1"/>
      <c r="F30" s="1"/>
      <c r="G30" s="1"/>
      <c r="H30" s="1"/>
    </row>
    <row r="31" spans="1:8" x14ac:dyDescent="0.15">
      <c r="B31" s="1"/>
      <c r="C31" s="1"/>
      <c r="D31" s="1"/>
      <c r="E31" s="1"/>
      <c r="F31" s="1"/>
      <c r="G31" s="1"/>
      <c r="H31" s="1"/>
    </row>
    <row r="32" spans="1:8" x14ac:dyDescent="0.15">
      <c r="A32" s="1" t="s">
        <v>29</v>
      </c>
      <c r="B32" s="7">
        <v>128</v>
      </c>
      <c r="C32" s="3" t="s">
        <v>30</v>
      </c>
      <c r="D32">
        <v>997</v>
      </c>
      <c r="E32">
        <v>1690</v>
      </c>
      <c r="F32" s="8">
        <f>D32/1690</f>
        <v>0.58994082840236683</v>
      </c>
      <c r="G32" s="8">
        <f>D32/18934</f>
        <v>5.265659659871131E-2</v>
      </c>
      <c r="H32" s="8">
        <f>D32/77260</f>
        <v>1.2904478384675124E-2</v>
      </c>
    </row>
    <row r="33" spans="1:8" x14ac:dyDescent="0.15">
      <c r="A33" s="1"/>
      <c r="B33" s="7">
        <v>131</v>
      </c>
      <c r="C33" s="3" t="s">
        <v>31</v>
      </c>
      <c r="D33">
        <v>1626</v>
      </c>
      <c r="F33" s="8">
        <f t="shared" ref="F33:F39" si="9">D33/1690</f>
        <v>0.96213017751479291</v>
      </c>
      <c r="G33" s="8">
        <f t="shared" ref="G33:G39" si="10">D33/18934</f>
        <v>8.5877257843033697E-2</v>
      </c>
      <c r="H33" s="8">
        <f t="shared" ref="H33:H39" si="11">D33/77260</f>
        <v>2.1045819311415997E-2</v>
      </c>
    </row>
    <row r="34" spans="1:8" x14ac:dyDescent="0.15">
      <c r="A34" s="1"/>
      <c r="B34" s="7">
        <v>132</v>
      </c>
      <c r="C34" s="3" t="s">
        <v>32</v>
      </c>
      <c r="D34">
        <v>1221</v>
      </c>
      <c r="F34" s="8">
        <f t="shared" si="9"/>
        <v>0.72248520710059172</v>
      </c>
      <c r="G34" s="8">
        <f t="shared" si="10"/>
        <v>6.4487165944861091E-2</v>
      </c>
      <c r="H34" s="8">
        <f t="shared" si="11"/>
        <v>1.5803779446026404E-2</v>
      </c>
    </row>
    <row r="35" spans="1:8" x14ac:dyDescent="0.15">
      <c r="A35" s="1"/>
      <c r="B35" s="7">
        <v>133</v>
      </c>
      <c r="C35" s="3" t="s">
        <v>33</v>
      </c>
      <c r="D35">
        <v>1661</v>
      </c>
      <c r="F35" s="8">
        <f t="shared" si="9"/>
        <v>0.98284023668639053</v>
      </c>
      <c r="G35" s="8">
        <f t="shared" si="10"/>
        <v>8.7725784303369594E-2</v>
      </c>
      <c r="H35" s="8">
        <f t="shared" si="11"/>
        <v>2.1498835102252135E-2</v>
      </c>
    </row>
    <row r="36" spans="1:8" x14ac:dyDescent="0.15">
      <c r="A36" s="1"/>
      <c r="B36" s="7">
        <v>139</v>
      </c>
      <c r="C36" s="3" t="s">
        <v>34</v>
      </c>
      <c r="D36">
        <v>1409</v>
      </c>
      <c r="F36" s="8">
        <f t="shared" si="9"/>
        <v>0.83372781065088752</v>
      </c>
      <c r="G36" s="8">
        <f t="shared" si="10"/>
        <v>7.4416393788951096E-2</v>
      </c>
      <c r="H36" s="8">
        <f t="shared" si="11"/>
        <v>1.8237121408231943E-2</v>
      </c>
    </row>
    <row r="37" spans="1:8" x14ac:dyDescent="0.15">
      <c r="A37" s="1"/>
      <c r="B37" s="7">
        <v>141</v>
      </c>
      <c r="C37" s="3" t="s">
        <v>35</v>
      </c>
      <c r="D37">
        <v>1171</v>
      </c>
      <c r="F37" s="8">
        <f t="shared" si="9"/>
        <v>0.69289940828402363</v>
      </c>
      <c r="G37" s="8">
        <f t="shared" si="10"/>
        <v>6.1846413858666946E-2</v>
      </c>
      <c r="H37" s="8">
        <f t="shared" si="11"/>
        <v>1.5156614030546208E-2</v>
      </c>
    </row>
    <row r="38" spans="1:8" x14ac:dyDescent="0.15">
      <c r="A38" s="1"/>
      <c r="B38" s="7">
        <v>142</v>
      </c>
      <c r="C38" s="3" t="s">
        <v>36</v>
      </c>
      <c r="D38">
        <v>1690</v>
      </c>
      <c r="F38" s="8">
        <f t="shared" si="9"/>
        <v>1</v>
      </c>
      <c r="G38" s="8">
        <f t="shared" si="10"/>
        <v>8.9257420513362204E-2</v>
      </c>
      <c r="H38" s="8">
        <f t="shared" si="11"/>
        <v>2.1874191043230649E-2</v>
      </c>
    </row>
    <row r="39" spans="1:8" x14ac:dyDescent="0.15">
      <c r="A39" s="1"/>
      <c r="B39" s="7">
        <v>143</v>
      </c>
      <c r="C39" s="3" t="s">
        <v>37</v>
      </c>
      <c r="D39">
        <v>1270</v>
      </c>
      <c r="F39" s="8">
        <f t="shared" si="9"/>
        <v>0.75147928994082835</v>
      </c>
      <c r="G39" s="8">
        <f t="shared" si="10"/>
        <v>6.7075102989331364E-2</v>
      </c>
      <c r="H39" s="8">
        <f t="shared" si="11"/>
        <v>1.6438001553196996E-2</v>
      </c>
    </row>
    <row r="40" spans="1:8" x14ac:dyDescent="0.15">
      <c r="A40" s="10"/>
      <c r="B40" s="9" t="s">
        <v>90</v>
      </c>
      <c r="C40" s="9"/>
      <c r="D40" s="9"/>
      <c r="E40" s="9"/>
      <c r="F40" s="9"/>
      <c r="G40" s="9"/>
      <c r="H40" s="9"/>
    </row>
    <row r="41" spans="1:8" x14ac:dyDescent="0.15">
      <c r="B41" s="9"/>
      <c r="C41" s="9"/>
      <c r="D41" s="9"/>
      <c r="E41" s="9"/>
      <c r="F41" s="9"/>
      <c r="G41" s="9"/>
      <c r="H41" s="9"/>
    </row>
    <row r="42" spans="1:8" x14ac:dyDescent="0.15">
      <c r="A42" s="1" t="s">
        <v>39</v>
      </c>
      <c r="B42" s="7">
        <v>140</v>
      </c>
      <c r="C42" s="3" t="s">
        <v>38</v>
      </c>
      <c r="D42">
        <v>766</v>
      </c>
      <c r="E42">
        <v>788</v>
      </c>
      <c r="F42" s="8">
        <f>D42/788</f>
        <v>0.97208121827411165</v>
      </c>
      <c r="G42" s="8">
        <f>D42/18934</f>
        <v>4.0456321960494347E-2</v>
      </c>
      <c r="H42" s="8">
        <f>D42/77260</f>
        <v>9.9145741651566147E-3</v>
      </c>
    </row>
    <row r="43" spans="1:8" x14ac:dyDescent="0.15">
      <c r="A43" s="1"/>
      <c r="B43" s="7">
        <v>144</v>
      </c>
      <c r="C43" s="3" t="s">
        <v>40</v>
      </c>
      <c r="D43">
        <v>599</v>
      </c>
      <c r="F43" s="8">
        <f t="shared" ref="F43:F48" si="12">D43/788</f>
        <v>0.76015228426395942</v>
      </c>
      <c r="G43" s="8">
        <f t="shared" ref="G43:G48" si="13">D43/18934</f>
        <v>3.1636209992605892E-2</v>
      </c>
      <c r="H43" s="8">
        <f t="shared" ref="H43:H48" si="14">D43/77260</f>
        <v>7.7530416774527567E-3</v>
      </c>
    </row>
    <row r="44" spans="1:8" x14ac:dyDescent="0.15">
      <c r="A44" s="1"/>
      <c r="B44" s="7">
        <v>145</v>
      </c>
      <c r="C44" s="3" t="s">
        <v>41</v>
      </c>
      <c r="D44">
        <v>686</v>
      </c>
      <c r="F44" s="8">
        <f t="shared" si="12"/>
        <v>0.87055837563451777</v>
      </c>
      <c r="G44" s="8">
        <f t="shared" si="13"/>
        <v>3.6231118622583713E-2</v>
      </c>
      <c r="H44" s="8">
        <f t="shared" si="14"/>
        <v>8.8791095003882999E-3</v>
      </c>
    </row>
    <row r="45" spans="1:8" x14ac:dyDescent="0.15">
      <c r="A45" s="1"/>
      <c r="B45" s="7">
        <v>146</v>
      </c>
      <c r="C45" s="3" t="s">
        <v>42</v>
      </c>
      <c r="D45">
        <v>774</v>
      </c>
      <c r="F45" s="8">
        <f t="shared" si="12"/>
        <v>0.98223350253807107</v>
      </c>
      <c r="G45" s="8">
        <f t="shared" si="13"/>
        <v>4.0878842294285414E-2</v>
      </c>
      <c r="H45" s="8">
        <f t="shared" si="14"/>
        <v>1.0018120631633445E-2</v>
      </c>
    </row>
    <row r="46" spans="1:8" x14ac:dyDescent="0.15">
      <c r="A46" s="1"/>
      <c r="B46" s="7">
        <v>147</v>
      </c>
      <c r="C46" s="3" t="s">
        <v>43</v>
      </c>
      <c r="D46">
        <v>788</v>
      </c>
      <c r="F46" s="8">
        <f t="shared" si="12"/>
        <v>1</v>
      </c>
      <c r="G46" s="8">
        <f t="shared" si="13"/>
        <v>4.1618252878419776E-2</v>
      </c>
      <c r="H46" s="8">
        <f t="shared" si="14"/>
        <v>1.01993269479679E-2</v>
      </c>
    </row>
    <row r="47" spans="1:8" x14ac:dyDescent="0.15">
      <c r="A47" s="1"/>
      <c r="B47" s="11">
        <v>148</v>
      </c>
      <c r="C47" s="3" t="s">
        <v>44</v>
      </c>
      <c r="D47">
        <v>562</v>
      </c>
      <c r="F47" s="8">
        <f t="shared" si="12"/>
        <v>0.71319796954314718</v>
      </c>
      <c r="G47" s="8">
        <f t="shared" si="13"/>
        <v>2.9682053448822226E-2</v>
      </c>
      <c r="H47" s="8">
        <f t="shared" si="14"/>
        <v>7.2741392699974114E-3</v>
      </c>
    </row>
    <row r="48" spans="1:8" x14ac:dyDescent="0.15">
      <c r="A48" s="1"/>
      <c r="B48" s="11">
        <v>151</v>
      </c>
      <c r="C48" s="3" t="s">
        <v>45</v>
      </c>
      <c r="D48">
        <v>673</v>
      </c>
      <c r="F48" s="8">
        <f t="shared" si="12"/>
        <v>0.85406091370558379</v>
      </c>
      <c r="G48" s="8">
        <f t="shared" si="13"/>
        <v>3.5544523080173231E-2</v>
      </c>
      <c r="H48" s="8">
        <f t="shared" si="14"/>
        <v>8.7108464923634481E-3</v>
      </c>
    </row>
    <row r="49" spans="1:8" x14ac:dyDescent="0.15">
      <c r="B49" s="12" t="s">
        <v>91</v>
      </c>
      <c r="C49" s="12"/>
      <c r="D49" s="12"/>
      <c r="E49" s="12"/>
      <c r="F49" s="12"/>
      <c r="G49" s="12"/>
      <c r="H49" s="12"/>
    </row>
    <row r="50" spans="1:8" x14ac:dyDescent="0.15">
      <c r="B50" s="12"/>
      <c r="C50" s="12"/>
      <c r="D50" s="12"/>
      <c r="E50" s="12"/>
      <c r="F50" s="12"/>
      <c r="G50" s="12"/>
      <c r="H50" s="12"/>
    </row>
    <row r="51" spans="1:8" x14ac:dyDescent="0.15">
      <c r="A51" s="1" t="s">
        <v>46</v>
      </c>
      <c r="B51" s="7">
        <v>149</v>
      </c>
      <c r="C51" s="3" t="s">
        <v>47</v>
      </c>
      <c r="D51">
        <v>43</v>
      </c>
      <c r="E51">
        <v>493</v>
      </c>
      <c r="F51" s="8">
        <f>D51/493</f>
        <v>8.7221095334685597E-2</v>
      </c>
      <c r="G51" s="8">
        <f>D51/18934</f>
        <v>2.2710467941269674E-3</v>
      </c>
      <c r="H51" s="8">
        <f>D51/77260</f>
        <v>5.5656225731296925E-4</v>
      </c>
    </row>
    <row r="52" spans="1:8" x14ac:dyDescent="0.15">
      <c r="A52" s="1"/>
      <c r="B52" s="7">
        <v>150</v>
      </c>
      <c r="C52" s="3" t="s">
        <v>48</v>
      </c>
      <c r="D52">
        <v>433</v>
      </c>
      <c r="F52" s="8">
        <f t="shared" ref="F52:F57" si="15">D52/493</f>
        <v>0.87829614604462469</v>
      </c>
      <c r="G52" s="8">
        <f t="shared" ref="G52:G57" si="16">D52/18934</f>
        <v>2.2868913066441322E-2</v>
      </c>
      <c r="H52" s="8">
        <f t="shared" ref="H52:H57" si="17">D52/77260</f>
        <v>5.6044524980585035E-3</v>
      </c>
    </row>
    <row r="53" spans="1:8" x14ac:dyDescent="0.15">
      <c r="A53" s="1"/>
      <c r="B53" s="11">
        <v>152</v>
      </c>
      <c r="C53" s="3" t="s">
        <v>49</v>
      </c>
      <c r="D53">
        <v>138</v>
      </c>
      <c r="F53" s="8">
        <f t="shared" si="15"/>
        <v>0.27991886409736311</v>
      </c>
      <c r="G53" s="8">
        <f t="shared" si="16"/>
        <v>7.2884757578958485E-3</v>
      </c>
      <c r="H53" s="8">
        <f t="shared" si="17"/>
        <v>1.7861765467253429E-3</v>
      </c>
    </row>
    <row r="54" spans="1:8" x14ac:dyDescent="0.15">
      <c r="A54" s="1"/>
      <c r="B54" s="11">
        <v>153</v>
      </c>
      <c r="C54" s="3" t="s">
        <v>50</v>
      </c>
      <c r="D54">
        <v>84</v>
      </c>
      <c r="F54" s="8">
        <f t="shared" si="15"/>
        <v>0.17038539553752535</v>
      </c>
      <c r="G54" s="8">
        <f t="shared" si="16"/>
        <v>4.436463504806169E-3</v>
      </c>
      <c r="H54" s="8">
        <f t="shared" si="17"/>
        <v>1.0872378980067306E-3</v>
      </c>
    </row>
    <row r="55" spans="1:8" x14ac:dyDescent="0.15">
      <c r="A55" s="1"/>
      <c r="B55" s="11">
        <v>154</v>
      </c>
      <c r="C55" s="3" t="s">
        <v>51</v>
      </c>
      <c r="D55">
        <v>493</v>
      </c>
      <c r="F55" s="8">
        <f t="shared" si="15"/>
        <v>1</v>
      </c>
      <c r="G55" s="8">
        <f t="shared" si="16"/>
        <v>2.6037815569874299E-2</v>
      </c>
      <c r="H55" s="8">
        <f t="shared" si="17"/>
        <v>6.3810509966347401E-3</v>
      </c>
    </row>
    <row r="56" spans="1:8" x14ac:dyDescent="0.15">
      <c r="A56" s="1"/>
      <c r="B56" s="11">
        <v>155</v>
      </c>
      <c r="C56" s="3" t="s">
        <v>52</v>
      </c>
      <c r="D56">
        <v>324</v>
      </c>
      <c r="F56" s="8">
        <f t="shared" si="15"/>
        <v>0.65720081135902642</v>
      </c>
      <c r="G56" s="8">
        <f t="shared" si="16"/>
        <v>1.7112073518538079E-2</v>
      </c>
      <c r="H56" s="8">
        <f t="shared" si="17"/>
        <v>4.1936318923116748E-3</v>
      </c>
    </row>
    <row r="57" spans="1:8" x14ac:dyDescent="0.15">
      <c r="A57" s="1"/>
      <c r="B57" s="11">
        <v>156</v>
      </c>
      <c r="C57" s="3" t="s">
        <v>53</v>
      </c>
      <c r="D57">
        <v>440</v>
      </c>
      <c r="F57" s="8">
        <f t="shared" si="15"/>
        <v>0.89249492900608518</v>
      </c>
      <c r="G57" s="8">
        <f t="shared" si="16"/>
        <v>2.3238618358508503E-2</v>
      </c>
      <c r="H57" s="8">
        <f t="shared" si="17"/>
        <v>5.695055656225731E-3</v>
      </c>
    </row>
    <row r="58" spans="1:8" x14ac:dyDescent="0.15">
      <c r="B58" s="12" t="s">
        <v>92</v>
      </c>
      <c r="C58" s="12"/>
      <c r="D58" s="12"/>
      <c r="E58" s="12"/>
      <c r="F58" s="12"/>
      <c r="G58" s="12"/>
      <c r="H58" s="12"/>
    </row>
    <row r="59" spans="1:8" x14ac:dyDescent="0.15">
      <c r="B59" s="12"/>
      <c r="C59" s="12"/>
      <c r="D59" s="12"/>
      <c r="E59" s="12"/>
      <c r="F59" s="12"/>
      <c r="G59" s="12"/>
      <c r="H59" s="12"/>
    </row>
    <row r="60" spans="1:8" x14ac:dyDescent="0.15">
      <c r="A60" s="1" t="s">
        <v>54</v>
      </c>
      <c r="B60" s="11">
        <v>157</v>
      </c>
      <c r="C60" s="3" t="s">
        <v>55</v>
      </c>
      <c r="D60">
        <v>17</v>
      </c>
      <c r="E60">
        <v>33</v>
      </c>
      <c r="F60" s="8">
        <f>D60/33</f>
        <v>0.51515151515151514</v>
      </c>
      <c r="G60" s="8">
        <f>D60/18934</f>
        <v>8.9785570930601033E-4</v>
      </c>
      <c r="H60" s="8">
        <f>D60/77260</f>
        <v>2.2003624126326688E-4</v>
      </c>
    </row>
    <row r="61" spans="1:8" x14ac:dyDescent="0.15">
      <c r="A61" s="1"/>
      <c r="B61" s="11">
        <v>158</v>
      </c>
      <c r="C61" s="3" t="s">
        <v>56</v>
      </c>
      <c r="D61">
        <v>16</v>
      </c>
      <c r="F61" s="8">
        <f t="shared" ref="F61:F65" si="18">D61/33</f>
        <v>0.48484848484848486</v>
      </c>
      <c r="G61" s="8">
        <f t="shared" ref="G61:G65" si="19">D61/18934</f>
        <v>8.4504066758212741E-4</v>
      </c>
      <c r="H61" s="8">
        <f t="shared" ref="H61:H65" si="20">D61/77260</f>
        <v>2.0709293295366295E-4</v>
      </c>
    </row>
    <row r="62" spans="1:8" x14ac:dyDescent="0.15">
      <c r="A62" s="1"/>
      <c r="B62" s="11">
        <v>159</v>
      </c>
      <c r="C62" s="3" t="s">
        <v>57</v>
      </c>
      <c r="D62">
        <v>23</v>
      </c>
      <c r="F62" s="8">
        <f t="shared" si="18"/>
        <v>0.69696969696969702</v>
      </c>
      <c r="G62" s="8">
        <f t="shared" si="19"/>
        <v>1.2147459596493081E-3</v>
      </c>
      <c r="H62" s="8">
        <f t="shared" si="20"/>
        <v>2.9769609112089047E-4</v>
      </c>
    </row>
    <row r="63" spans="1:8" x14ac:dyDescent="0.15">
      <c r="A63" s="1"/>
      <c r="B63" s="11">
        <v>160</v>
      </c>
      <c r="C63" s="3" t="s">
        <v>58</v>
      </c>
      <c r="D63">
        <v>24</v>
      </c>
      <c r="F63" s="8">
        <f t="shared" si="18"/>
        <v>0.72727272727272729</v>
      </c>
      <c r="G63" s="8">
        <f t="shared" si="19"/>
        <v>1.267561001373191E-3</v>
      </c>
      <c r="H63" s="8">
        <f t="shared" si="20"/>
        <v>3.1063939943049441E-4</v>
      </c>
    </row>
    <row r="64" spans="1:8" x14ac:dyDescent="0.15">
      <c r="A64" s="1"/>
      <c r="B64" s="3">
        <v>161</v>
      </c>
      <c r="C64" s="3" t="s">
        <v>59</v>
      </c>
      <c r="D64">
        <v>28</v>
      </c>
      <c r="F64" s="8">
        <f t="shared" si="18"/>
        <v>0.84848484848484851</v>
      </c>
      <c r="G64" s="8">
        <f t="shared" si="19"/>
        <v>1.4788211682687229E-3</v>
      </c>
      <c r="H64" s="8">
        <f t="shared" si="20"/>
        <v>3.6241263266891015E-4</v>
      </c>
    </row>
    <row r="65" spans="1:8" x14ac:dyDescent="0.15">
      <c r="A65" s="1"/>
      <c r="B65" s="3">
        <v>162</v>
      </c>
      <c r="C65" s="3" t="s">
        <v>60</v>
      </c>
      <c r="D65">
        <v>33</v>
      </c>
      <c r="F65" s="8">
        <f t="shared" si="18"/>
        <v>1</v>
      </c>
      <c r="G65" s="8">
        <f t="shared" si="19"/>
        <v>1.7428963768881377E-3</v>
      </c>
      <c r="H65" s="8">
        <f t="shared" si="20"/>
        <v>4.2712917421692983E-4</v>
      </c>
    </row>
  </sheetData>
  <mergeCells count="15">
    <mergeCell ref="A51:A57"/>
    <mergeCell ref="B58:H59"/>
    <mergeCell ref="A60:A65"/>
    <mergeCell ref="A22:A29"/>
    <mergeCell ref="B30:H31"/>
    <mergeCell ref="A32:A39"/>
    <mergeCell ref="B40:H41"/>
    <mergeCell ref="A42:A48"/>
    <mergeCell ref="B49:H50"/>
    <mergeCell ref="A1:H1"/>
    <mergeCell ref="A2:H2"/>
    <mergeCell ref="A4:A9"/>
    <mergeCell ref="B10:H11"/>
    <mergeCell ref="A12:A19"/>
    <mergeCell ref="B20:H21"/>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2"/>
  <sheetViews>
    <sheetView tabSelected="1" zoomScale="98" zoomScaleNormal="98" workbookViewId="0">
      <selection activeCell="A210" sqref="A210:XFD211"/>
    </sheetView>
  </sheetViews>
  <sheetFormatPr defaultRowHeight="13.5" x14ac:dyDescent="0.15"/>
  <cols>
    <col min="1" max="1" width="43.125" style="3" customWidth="1"/>
    <col min="2" max="2" width="14.75" style="3" customWidth="1"/>
    <col min="3" max="3" width="13.875" style="8" customWidth="1"/>
    <col min="4" max="4" width="11.75" style="8" customWidth="1"/>
    <col min="5" max="5" width="12.5" style="8" customWidth="1"/>
    <col min="6" max="6" width="12.875" style="8" customWidth="1"/>
    <col min="7" max="7" width="9.75" customWidth="1"/>
    <col min="8" max="11" width="14.5" customWidth="1"/>
  </cols>
  <sheetData>
    <row r="1" spans="1:11" x14ac:dyDescent="0.15">
      <c r="C1" s="1" t="s">
        <v>102</v>
      </c>
      <c r="D1" s="1"/>
      <c r="E1" s="1"/>
      <c r="F1" s="1"/>
    </row>
    <row r="2" spans="1:11" x14ac:dyDescent="0.15">
      <c r="A2" s="3" t="s">
        <v>1</v>
      </c>
      <c r="B2" s="3" t="s">
        <v>0</v>
      </c>
      <c r="C2" s="8" t="s">
        <v>107</v>
      </c>
      <c r="D2" s="8" t="s">
        <v>106</v>
      </c>
      <c r="E2" s="6" t="s">
        <v>105</v>
      </c>
      <c r="F2" s="6" t="s">
        <v>103</v>
      </c>
      <c r="G2" s="15" t="s">
        <v>100</v>
      </c>
      <c r="H2" t="s">
        <v>96</v>
      </c>
      <c r="I2" t="s">
        <v>97</v>
      </c>
      <c r="J2" t="s">
        <v>98</v>
      </c>
      <c r="K2" t="s">
        <v>99</v>
      </c>
    </row>
    <row r="3" spans="1:11" x14ac:dyDescent="0.15">
      <c r="A3" s="3" t="s">
        <v>5</v>
      </c>
      <c r="B3" s="7">
        <v>111</v>
      </c>
      <c r="C3" s="8">
        <v>1</v>
      </c>
      <c r="D3" s="8">
        <v>1</v>
      </c>
      <c r="E3" s="8">
        <v>1</v>
      </c>
      <c r="F3" s="8">
        <v>1</v>
      </c>
      <c r="G3" s="16">
        <v>111</v>
      </c>
      <c r="H3" s="14">
        <v>1</v>
      </c>
      <c r="I3" s="14">
        <v>1</v>
      </c>
      <c r="J3" s="14">
        <v>1</v>
      </c>
      <c r="K3" s="14">
        <v>1</v>
      </c>
    </row>
    <row r="4" spans="1:11" x14ac:dyDescent="0.15">
      <c r="A4" s="3" t="s">
        <v>6</v>
      </c>
      <c r="B4" s="7">
        <v>112</v>
      </c>
      <c r="C4" s="8">
        <v>0.3489151605743534</v>
      </c>
      <c r="D4" s="8">
        <v>0.45818564466105449</v>
      </c>
      <c r="E4" s="8">
        <v>0.51301735647530045</v>
      </c>
      <c r="F4" s="8">
        <v>0.56253300940107742</v>
      </c>
      <c r="G4" s="16">
        <v>112</v>
      </c>
      <c r="H4" s="14">
        <v>0.3489151605743534</v>
      </c>
      <c r="I4" s="14">
        <v>0.45818564466105449</v>
      </c>
      <c r="J4" s="14">
        <v>0.51301735647530045</v>
      </c>
      <c r="K4" s="14">
        <v>0.56253300940107742</v>
      </c>
    </row>
    <row r="5" spans="1:11" x14ac:dyDescent="0.15">
      <c r="A5" s="3" t="s">
        <v>7</v>
      </c>
      <c r="B5" s="7">
        <v>113</v>
      </c>
      <c r="C5" s="8">
        <v>0.28563663541242018</v>
      </c>
      <c r="D5" s="8">
        <v>0.39139344262295084</v>
      </c>
      <c r="E5" s="8">
        <v>0.45121272808188695</v>
      </c>
      <c r="F5" s="8">
        <v>0.50301045737826133</v>
      </c>
      <c r="G5" s="16">
        <v>113</v>
      </c>
      <c r="H5" s="14">
        <v>0.28563663541242018</v>
      </c>
      <c r="I5" s="14">
        <v>0.39139344262295084</v>
      </c>
      <c r="J5" s="14">
        <v>0.45121272808188695</v>
      </c>
      <c r="K5" s="14">
        <v>0.50301045737826133</v>
      </c>
    </row>
    <row r="6" spans="1:11" x14ac:dyDescent="0.15">
      <c r="A6" s="3" t="s">
        <v>8</v>
      </c>
      <c r="B6" s="7">
        <v>114</v>
      </c>
      <c r="C6" s="8">
        <v>0.27988404221588076</v>
      </c>
      <c r="D6" s="8">
        <v>0.37992910943730618</v>
      </c>
      <c r="E6" s="8">
        <v>0.43669336893635957</v>
      </c>
      <c r="F6" s="8">
        <v>0.48352170698214852</v>
      </c>
      <c r="G6" s="16">
        <v>114</v>
      </c>
      <c r="H6" s="14">
        <v>0.27988404221588076</v>
      </c>
      <c r="I6" s="14">
        <v>0.37992910943730618</v>
      </c>
      <c r="J6" s="14">
        <v>0.43669336893635957</v>
      </c>
      <c r="K6" s="14">
        <v>0.48352170698214852</v>
      </c>
    </row>
    <row r="7" spans="1:11" x14ac:dyDescent="0.15">
      <c r="A7" s="3" t="s">
        <v>9</v>
      </c>
      <c r="B7" s="7">
        <v>115</v>
      </c>
      <c r="C7" s="8">
        <v>0.23485980885084023</v>
      </c>
      <c r="D7" s="8">
        <v>0.32188746123172352</v>
      </c>
      <c r="E7" s="8">
        <v>0.36765687583444595</v>
      </c>
      <c r="F7" s="8">
        <v>0.40963346361043623</v>
      </c>
      <c r="G7" s="16">
        <v>115</v>
      </c>
      <c r="H7" s="14">
        <v>0.23485980885084023</v>
      </c>
      <c r="I7" s="14">
        <v>0.32188746123172352</v>
      </c>
      <c r="J7" s="14">
        <v>0.36765687583444595</v>
      </c>
      <c r="K7" s="14">
        <v>0.40963346361043623</v>
      </c>
    </row>
    <row r="8" spans="1:11" x14ac:dyDescent="0.15">
      <c r="A8" s="3" t="s">
        <v>10</v>
      </c>
      <c r="B8" s="7">
        <v>125</v>
      </c>
      <c r="C8" s="8">
        <v>0.47216560221044523</v>
      </c>
      <c r="D8" s="8">
        <v>0.56518608772707135</v>
      </c>
      <c r="E8" s="8">
        <v>0.61298397863818421</v>
      </c>
      <c r="F8" s="8">
        <v>0.65300517587408891</v>
      </c>
      <c r="G8" s="16">
        <v>117</v>
      </c>
      <c r="H8" s="14">
        <v>0.83365358221246222</v>
      </c>
      <c r="I8" s="14">
        <v>0.88105630728939333</v>
      </c>
      <c r="J8" s="14">
        <v>0.90522279035792552</v>
      </c>
      <c r="K8" s="14">
        <v>0.92175344105326151</v>
      </c>
    </row>
    <row r="9" spans="1:11" x14ac:dyDescent="0.15">
      <c r="A9" s="3" t="s">
        <v>12</v>
      </c>
      <c r="B9" s="7">
        <v>117</v>
      </c>
      <c r="C9" s="8">
        <v>0.83365358221246222</v>
      </c>
      <c r="D9" s="8">
        <v>0.88105630728939333</v>
      </c>
      <c r="E9" s="8">
        <v>0.90522279035792552</v>
      </c>
      <c r="F9" s="8">
        <v>0.92175344105326151</v>
      </c>
      <c r="G9" s="16">
        <v>118</v>
      </c>
      <c r="H9" s="14">
        <v>0.73099094153170463</v>
      </c>
      <c r="I9" s="14">
        <v>0.80357922304670448</v>
      </c>
      <c r="J9" s="14">
        <v>0.84002921840759681</v>
      </c>
      <c r="K9" s="14">
        <v>0.86609814482345904</v>
      </c>
    </row>
    <row r="10" spans="1:11" x14ac:dyDescent="0.15">
      <c r="A10" s="3" t="s">
        <v>13</v>
      </c>
      <c r="B10" s="7">
        <v>118</v>
      </c>
      <c r="C10" s="8">
        <v>0.73099094153170463</v>
      </c>
      <c r="D10" s="8">
        <v>0.80357922304670448</v>
      </c>
      <c r="E10" s="8">
        <v>0.84002921840759681</v>
      </c>
      <c r="F10" s="8">
        <v>0.86609814482345904</v>
      </c>
      <c r="G10" s="16">
        <v>119</v>
      </c>
      <c r="H10" s="14">
        <v>0.63573977491078781</v>
      </c>
      <c r="I10" s="14">
        <v>0.71475338280226974</v>
      </c>
      <c r="J10" s="14">
        <v>0.75967859751643541</v>
      </c>
      <c r="K10" s="14">
        <v>0.78815080789946135</v>
      </c>
    </row>
    <row r="11" spans="1:11" x14ac:dyDescent="0.15">
      <c r="A11" s="3" t="s">
        <v>14</v>
      </c>
      <c r="B11" s="7">
        <v>119</v>
      </c>
      <c r="C11" s="8">
        <v>0.63573977491078781</v>
      </c>
      <c r="D11" s="8">
        <v>0.71475338280226974</v>
      </c>
      <c r="E11" s="8">
        <v>0.75967859751643541</v>
      </c>
      <c r="F11" s="8">
        <v>0.78815080789946135</v>
      </c>
      <c r="G11" s="16">
        <v>120</v>
      </c>
      <c r="H11" s="14">
        <v>0.56629151797968702</v>
      </c>
      <c r="I11" s="14">
        <v>0.64687909209951988</v>
      </c>
      <c r="J11" s="14">
        <v>0.69357195032870711</v>
      </c>
      <c r="K11" s="14">
        <v>0.72875523638539796</v>
      </c>
    </row>
    <row r="12" spans="1:11" x14ac:dyDescent="0.15">
      <c r="A12" s="3" t="s">
        <v>15</v>
      </c>
      <c r="B12" s="7">
        <v>120</v>
      </c>
      <c r="C12" s="8">
        <v>0.56629151797968702</v>
      </c>
      <c r="D12" s="8">
        <v>0.64687909209951988</v>
      </c>
      <c r="E12" s="8">
        <v>0.69357195032870711</v>
      </c>
      <c r="F12" s="8">
        <v>0.72875523638539796</v>
      </c>
      <c r="G12" s="16">
        <v>121</v>
      </c>
      <c r="H12" s="14">
        <v>0.54872357946747186</v>
      </c>
      <c r="I12" s="14">
        <v>0.61479703186381496</v>
      </c>
      <c r="J12" s="14">
        <v>0.660336011687363</v>
      </c>
      <c r="K12" s="14">
        <v>0.693147815679234</v>
      </c>
    </row>
    <row r="13" spans="1:11" x14ac:dyDescent="0.15">
      <c r="A13" s="3" t="s">
        <v>16</v>
      </c>
      <c r="B13" s="7">
        <v>121</v>
      </c>
      <c r="C13" s="8">
        <v>0.54872357946747186</v>
      </c>
      <c r="D13" s="8">
        <v>0.61479703186381496</v>
      </c>
      <c r="E13" s="8">
        <v>0.660336011687363</v>
      </c>
      <c r="F13" s="8">
        <v>0.693147815679234</v>
      </c>
      <c r="G13" s="16">
        <v>122</v>
      </c>
      <c r="H13" s="14">
        <v>0.59676091133681031</v>
      </c>
      <c r="I13" s="14">
        <v>0.67459624618070713</v>
      </c>
      <c r="J13" s="14">
        <v>0.71512052593133679</v>
      </c>
      <c r="K13" s="14">
        <v>0.73967684021543989</v>
      </c>
    </row>
    <row r="14" spans="1:11" x14ac:dyDescent="0.15">
      <c r="A14" s="3" t="s">
        <v>17</v>
      </c>
      <c r="B14" s="7">
        <v>122</v>
      </c>
      <c r="C14" s="8">
        <v>0.59676091133681031</v>
      </c>
      <c r="D14" s="8">
        <v>0.67459624618070713</v>
      </c>
      <c r="E14" s="8">
        <v>0.71512052593133679</v>
      </c>
      <c r="F14" s="8">
        <v>0.73967684021543989</v>
      </c>
      <c r="G14" s="16">
        <v>123</v>
      </c>
      <c r="H14" s="14">
        <v>1</v>
      </c>
      <c r="I14" s="14">
        <v>1</v>
      </c>
      <c r="J14" s="14">
        <v>1</v>
      </c>
      <c r="K14" s="14">
        <v>1</v>
      </c>
    </row>
    <row r="15" spans="1:11" x14ac:dyDescent="0.15">
      <c r="A15" s="3" t="s">
        <v>18</v>
      </c>
      <c r="B15" s="7">
        <v>123</v>
      </c>
      <c r="C15" s="8">
        <v>1</v>
      </c>
      <c r="D15" s="8">
        <v>1</v>
      </c>
      <c r="E15" s="8">
        <v>1</v>
      </c>
      <c r="F15" s="8">
        <v>1</v>
      </c>
      <c r="G15" s="16">
        <v>124</v>
      </c>
      <c r="H15" s="14">
        <v>0.4614485981308411</v>
      </c>
      <c r="I15" s="14">
        <v>0.4924060751398881</v>
      </c>
      <c r="J15" s="14">
        <v>0.50832819247378158</v>
      </c>
      <c r="K15" s="14">
        <v>0.53514415058375031</v>
      </c>
    </row>
    <row r="16" spans="1:11" x14ac:dyDescent="0.15">
      <c r="A16" s="3" t="s">
        <v>19</v>
      </c>
      <c r="B16" s="7">
        <v>126</v>
      </c>
      <c r="C16" s="8">
        <v>0.91078781224265715</v>
      </c>
      <c r="D16" s="8">
        <v>0.93867306852902666</v>
      </c>
      <c r="E16" s="8">
        <v>0.95361577794010222</v>
      </c>
      <c r="F16" s="8">
        <v>0.96110113704368638</v>
      </c>
      <c r="G16" s="16">
        <v>125</v>
      </c>
      <c r="H16" s="14">
        <v>0.47216560221044523</v>
      </c>
      <c r="I16" s="14">
        <v>0.56518608772707135</v>
      </c>
      <c r="J16" s="14">
        <v>0.61298397863818421</v>
      </c>
      <c r="K16" s="14">
        <v>0.65300517587408891</v>
      </c>
    </row>
    <row r="17" spans="1:11" x14ac:dyDescent="0.15">
      <c r="A17" s="3" t="s">
        <v>21</v>
      </c>
      <c r="B17" s="7">
        <v>124</v>
      </c>
      <c r="C17" s="8">
        <v>0.4614485981308411</v>
      </c>
      <c r="D17" s="8">
        <v>0.4924060751398881</v>
      </c>
      <c r="E17" s="8">
        <v>0.50832819247378158</v>
      </c>
      <c r="F17" s="8">
        <v>0.53514415058375031</v>
      </c>
      <c r="G17" s="16">
        <v>126</v>
      </c>
      <c r="H17" s="14">
        <v>0.91078781224265715</v>
      </c>
      <c r="I17" s="14">
        <v>0.93867306852902666</v>
      </c>
      <c r="J17" s="14">
        <v>0.95361577794010222</v>
      </c>
      <c r="K17" s="14">
        <v>0.96110113704368638</v>
      </c>
    </row>
    <row r="18" spans="1:11" x14ac:dyDescent="0.15">
      <c r="A18" s="3" t="s">
        <v>22</v>
      </c>
      <c r="B18" s="7">
        <v>127</v>
      </c>
      <c r="C18" s="8">
        <v>0.85455607476635509</v>
      </c>
      <c r="D18" s="8">
        <v>0.91406874500399682</v>
      </c>
      <c r="E18" s="8">
        <v>0.92412091301665633</v>
      </c>
      <c r="F18" s="8">
        <v>0.92971169883249938</v>
      </c>
      <c r="G18" s="16">
        <v>127</v>
      </c>
      <c r="H18" s="14">
        <v>0.85455607476635509</v>
      </c>
      <c r="I18" s="14">
        <v>0.91406874500399682</v>
      </c>
      <c r="J18" s="14">
        <v>0.92412091301665633</v>
      </c>
      <c r="K18" s="14">
        <v>0.92971169883249938</v>
      </c>
    </row>
    <row r="19" spans="1:11" x14ac:dyDescent="0.15">
      <c r="A19" s="3" t="s">
        <v>23</v>
      </c>
      <c r="B19" s="7">
        <v>129</v>
      </c>
      <c r="C19" s="8">
        <v>1</v>
      </c>
      <c r="D19" s="8">
        <v>1</v>
      </c>
      <c r="E19" s="8">
        <v>1</v>
      </c>
      <c r="F19" s="8">
        <v>1</v>
      </c>
      <c r="G19" s="16">
        <v>128</v>
      </c>
      <c r="H19" s="14">
        <v>0.33707865168539325</v>
      </c>
      <c r="I19" s="14">
        <v>0.46878422782037238</v>
      </c>
      <c r="J19" s="14">
        <v>0.53914447134786114</v>
      </c>
      <c r="K19" s="14">
        <v>0.58994082840236683</v>
      </c>
    </row>
    <row r="20" spans="1:11" x14ac:dyDescent="0.15">
      <c r="A20" s="3" t="s">
        <v>24</v>
      </c>
      <c r="B20" s="7">
        <v>130</v>
      </c>
      <c r="C20" s="8">
        <v>0.9719626168224299</v>
      </c>
      <c r="D20" s="8">
        <v>0.98081534772182255</v>
      </c>
      <c r="E20" s="8">
        <v>0.98180135718692163</v>
      </c>
      <c r="F20" s="8">
        <v>0.98713366690493209</v>
      </c>
      <c r="G20" s="16">
        <v>129</v>
      </c>
      <c r="H20" s="14">
        <v>1</v>
      </c>
      <c r="I20" s="14">
        <v>1</v>
      </c>
      <c r="J20" s="14">
        <v>1</v>
      </c>
      <c r="K20" s="14">
        <v>1</v>
      </c>
    </row>
    <row r="21" spans="1:11" x14ac:dyDescent="0.15">
      <c r="A21" s="3" t="s">
        <v>25</v>
      </c>
      <c r="B21" s="7">
        <v>134</v>
      </c>
      <c r="C21" s="8">
        <v>0.74883177570093462</v>
      </c>
      <c r="D21" s="8">
        <v>0.76618705035971224</v>
      </c>
      <c r="E21" s="8">
        <v>0.77205428747686611</v>
      </c>
      <c r="F21" s="8">
        <v>0.7603049797474386</v>
      </c>
      <c r="G21" s="16">
        <v>130</v>
      </c>
      <c r="H21" s="14">
        <v>0.9719626168224299</v>
      </c>
      <c r="I21" s="14">
        <v>0.98081534772182255</v>
      </c>
      <c r="J21" s="14">
        <v>0.98180135718692163</v>
      </c>
      <c r="K21" s="14">
        <v>0.98713366690493209</v>
      </c>
    </row>
    <row r="22" spans="1:11" x14ac:dyDescent="0.15">
      <c r="A22" s="3" t="s">
        <v>26</v>
      </c>
      <c r="B22" s="7">
        <v>135</v>
      </c>
      <c r="C22" s="8">
        <v>0.66471962616822433</v>
      </c>
      <c r="D22" s="8">
        <v>0.71862509992006396</v>
      </c>
      <c r="E22" s="8">
        <v>0.73010487353485498</v>
      </c>
      <c r="F22" s="8">
        <v>0.75553967119370979</v>
      </c>
      <c r="G22" s="16">
        <v>131</v>
      </c>
      <c r="H22" s="14">
        <v>0.9213483146067416</v>
      </c>
      <c r="I22" s="14">
        <v>0.9529025191675794</v>
      </c>
      <c r="J22" s="14">
        <v>0.94753833736884585</v>
      </c>
      <c r="K22" s="14">
        <v>0.96213017751479291</v>
      </c>
    </row>
    <row r="23" spans="1:11" x14ac:dyDescent="0.15">
      <c r="A23" s="3" t="s">
        <v>27</v>
      </c>
      <c r="B23" s="7">
        <v>137</v>
      </c>
      <c r="C23" s="8">
        <v>0.64953271028037385</v>
      </c>
      <c r="D23" s="8">
        <v>0.73221422861710628</v>
      </c>
      <c r="E23" s="8">
        <v>0.76742751388032082</v>
      </c>
      <c r="F23" s="8">
        <v>0.7958065284727186</v>
      </c>
      <c r="G23" s="16">
        <v>132</v>
      </c>
      <c r="H23" s="14">
        <v>0.48314606741573035</v>
      </c>
      <c r="I23" s="14">
        <v>0.60679079956188386</v>
      </c>
      <c r="J23" s="14">
        <v>0.67393058918482651</v>
      </c>
      <c r="K23" s="14">
        <v>0.72248520710059172</v>
      </c>
    </row>
    <row r="24" spans="1:11" x14ac:dyDescent="0.15">
      <c r="A24" s="3" t="s">
        <v>28</v>
      </c>
      <c r="B24" s="7">
        <v>138</v>
      </c>
      <c r="C24" s="8">
        <v>0.86331775700934577</v>
      </c>
      <c r="D24" s="8">
        <v>0.90847322142286169</v>
      </c>
      <c r="E24" s="8">
        <v>0.92751388032078963</v>
      </c>
      <c r="F24" s="8">
        <v>0.93328568024779601</v>
      </c>
      <c r="G24" s="16">
        <v>133</v>
      </c>
      <c r="H24" s="14">
        <v>0.92509363295880154</v>
      </c>
      <c r="I24" s="14">
        <v>0.97261774370208109</v>
      </c>
      <c r="J24" s="14">
        <v>0.96771589991928975</v>
      </c>
      <c r="K24" s="14">
        <v>0.98284023668639053</v>
      </c>
    </row>
    <row r="25" spans="1:11" x14ac:dyDescent="0.15">
      <c r="A25" s="3" t="s">
        <v>30</v>
      </c>
      <c r="B25" s="7">
        <v>128</v>
      </c>
      <c r="C25" s="8">
        <v>0.33707865168539325</v>
      </c>
      <c r="D25" s="8">
        <v>0.46878422782037238</v>
      </c>
      <c r="E25" s="8">
        <v>0.53914447134786114</v>
      </c>
      <c r="F25" s="8">
        <v>0.58994082840236683</v>
      </c>
      <c r="G25" s="16">
        <v>134</v>
      </c>
      <c r="H25" s="14">
        <v>0.74883177570093462</v>
      </c>
      <c r="I25" s="14">
        <v>0.76618705035971224</v>
      </c>
      <c r="J25" s="14">
        <v>0.77205428747686611</v>
      </c>
      <c r="K25" s="14">
        <v>0.7603049797474386</v>
      </c>
    </row>
    <row r="26" spans="1:11" x14ac:dyDescent="0.15">
      <c r="A26" s="3" t="s">
        <v>31</v>
      </c>
      <c r="B26" s="7">
        <v>131</v>
      </c>
      <c r="C26" s="8">
        <v>0.9213483146067416</v>
      </c>
      <c r="D26" s="8">
        <v>0.9529025191675794</v>
      </c>
      <c r="E26" s="8">
        <v>0.94753833736884585</v>
      </c>
      <c r="F26" s="8">
        <v>0.96213017751479291</v>
      </c>
      <c r="G26" s="16">
        <v>135</v>
      </c>
      <c r="H26" s="14">
        <v>0.66471962616822433</v>
      </c>
      <c r="I26" s="14">
        <v>0.71862509992006396</v>
      </c>
      <c r="J26" s="14">
        <v>0.73010487353485498</v>
      </c>
      <c r="K26" s="14">
        <v>0.75553967119370979</v>
      </c>
    </row>
    <row r="27" spans="1:11" x14ac:dyDescent="0.15">
      <c r="A27" s="3" t="s">
        <v>32</v>
      </c>
      <c r="B27" s="7">
        <v>132</v>
      </c>
      <c r="C27" s="8">
        <v>0.48314606741573035</v>
      </c>
      <c r="D27" s="8">
        <v>0.60679079956188386</v>
      </c>
      <c r="E27" s="8">
        <v>0.67393058918482651</v>
      </c>
      <c r="F27" s="8">
        <v>0.72248520710059172</v>
      </c>
      <c r="G27" s="16">
        <v>137</v>
      </c>
      <c r="H27" s="14">
        <v>0.64953271028037385</v>
      </c>
      <c r="I27" s="14">
        <v>0.73221422861710628</v>
      </c>
      <c r="J27" s="14">
        <v>0.76742751388032082</v>
      </c>
      <c r="K27" s="14">
        <v>0.7958065284727186</v>
      </c>
    </row>
    <row r="28" spans="1:11" x14ac:dyDescent="0.15">
      <c r="A28" s="3" t="s">
        <v>33</v>
      </c>
      <c r="B28" s="7">
        <v>133</v>
      </c>
      <c r="C28" s="8">
        <v>0.92509363295880154</v>
      </c>
      <c r="D28" s="8">
        <v>0.97261774370208109</v>
      </c>
      <c r="E28" s="8">
        <v>0.96771589991928975</v>
      </c>
      <c r="F28" s="8">
        <v>0.98284023668639053</v>
      </c>
      <c r="G28" s="16">
        <v>138</v>
      </c>
      <c r="H28" s="14">
        <v>0.86331775700934577</v>
      </c>
      <c r="I28" s="14">
        <v>0.90847322142286169</v>
      </c>
      <c r="J28" s="14">
        <v>0.92751388032078963</v>
      </c>
      <c r="K28" s="14">
        <v>0.93328568024779601</v>
      </c>
    </row>
    <row r="29" spans="1:11" x14ac:dyDescent="0.15">
      <c r="A29" s="3" t="s">
        <v>34</v>
      </c>
      <c r="B29" s="7">
        <v>139</v>
      </c>
      <c r="C29" s="8">
        <v>0.6966292134831461</v>
      </c>
      <c r="D29" s="8">
        <v>0.7929901423877328</v>
      </c>
      <c r="E29" s="8">
        <v>0.81275221953188059</v>
      </c>
      <c r="F29" s="8">
        <v>0.83372781065088752</v>
      </c>
      <c r="G29" s="16">
        <v>139</v>
      </c>
      <c r="H29" s="14">
        <v>0.6966292134831461</v>
      </c>
      <c r="I29" s="14">
        <v>0.7929901423877328</v>
      </c>
      <c r="J29" s="14">
        <v>0.81275221953188059</v>
      </c>
      <c r="K29" s="14">
        <v>0.83372781065088752</v>
      </c>
    </row>
    <row r="30" spans="1:11" x14ac:dyDescent="0.15">
      <c r="A30" s="3" t="s">
        <v>35</v>
      </c>
      <c r="B30" s="7">
        <v>141</v>
      </c>
      <c r="C30" s="8">
        <v>0.4606741573033708</v>
      </c>
      <c r="D30" s="8">
        <v>0.60569550930996718</v>
      </c>
      <c r="E30" s="8">
        <v>0.64891041162227603</v>
      </c>
      <c r="F30" s="8">
        <v>0.69289940828402363</v>
      </c>
      <c r="G30" s="16">
        <v>140</v>
      </c>
      <c r="H30" s="14">
        <v>1</v>
      </c>
      <c r="I30" s="14">
        <v>0.96969696969696972</v>
      </c>
      <c r="J30" s="14">
        <v>0.9637404580152672</v>
      </c>
      <c r="K30" s="14">
        <v>0.97208121827411165</v>
      </c>
    </row>
    <row r="31" spans="1:11" x14ac:dyDescent="0.15">
      <c r="A31" s="3" t="s">
        <v>36</v>
      </c>
      <c r="B31" s="7">
        <v>142</v>
      </c>
      <c r="C31" s="8">
        <v>1</v>
      </c>
      <c r="D31" s="8">
        <v>1</v>
      </c>
      <c r="E31" s="8">
        <v>1</v>
      </c>
      <c r="F31" s="8">
        <v>1</v>
      </c>
      <c r="G31" s="16">
        <v>141</v>
      </c>
      <c r="H31" s="14">
        <v>0.4606741573033708</v>
      </c>
      <c r="I31" s="14">
        <v>0.60569550930996718</v>
      </c>
      <c r="J31" s="14">
        <v>0.64891041162227603</v>
      </c>
      <c r="K31" s="14">
        <v>0.69289940828402363</v>
      </c>
    </row>
    <row r="32" spans="1:11" x14ac:dyDescent="0.15">
      <c r="A32" s="3" t="s">
        <v>37</v>
      </c>
      <c r="B32" s="7">
        <v>143</v>
      </c>
      <c r="C32" s="8">
        <v>0.6460674157303371</v>
      </c>
      <c r="D32" s="8">
        <v>0.7075575027382256</v>
      </c>
      <c r="E32" s="8">
        <v>0.7320419693301049</v>
      </c>
      <c r="F32" s="8">
        <v>0.75147928994082835</v>
      </c>
      <c r="G32" s="16">
        <v>142</v>
      </c>
      <c r="H32" s="14">
        <v>1</v>
      </c>
      <c r="I32" s="14">
        <v>1</v>
      </c>
      <c r="J32" s="14">
        <v>1</v>
      </c>
      <c r="K32" s="14">
        <v>1</v>
      </c>
    </row>
    <row r="33" spans="1:11" x14ac:dyDescent="0.15">
      <c r="A33" s="3" t="s">
        <v>38</v>
      </c>
      <c r="B33" s="7">
        <v>140</v>
      </c>
      <c r="C33" s="8">
        <v>1</v>
      </c>
      <c r="D33" s="8">
        <v>0.96969696969696972</v>
      </c>
      <c r="E33" s="8">
        <v>0.9637404580152672</v>
      </c>
      <c r="F33" s="8">
        <v>0.97208121827411165</v>
      </c>
      <c r="G33" s="16">
        <v>143</v>
      </c>
      <c r="H33" s="14">
        <v>0.6460674157303371</v>
      </c>
      <c r="I33" s="14">
        <v>0.7075575027382256</v>
      </c>
      <c r="J33" s="14">
        <v>0.7320419693301049</v>
      </c>
      <c r="K33" s="14">
        <v>0.75147928994082835</v>
      </c>
    </row>
    <row r="34" spans="1:11" x14ac:dyDescent="0.15">
      <c r="A34" s="3" t="s">
        <v>40</v>
      </c>
      <c r="B34" s="7">
        <v>144</v>
      </c>
      <c r="C34" s="8">
        <v>0.53846153846153844</v>
      </c>
      <c r="D34" s="8">
        <v>0.63636363636363635</v>
      </c>
      <c r="E34" s="8">
        <v>0.70038167938931295</v>
      </c>
      <c r="F34" s="8">
        <v>0.76015228426395942</v>
      </c>
      <c r="G34" s="16">
        <v>144</v>
      </c>
      <c r="H34" s="14">
        <v>0.53846153846153844</v>
      </c>
      <c r="I34" s="14">
        <v>0.63636363636363635</v>
      </c>
      <c r="J34" s="14">
        <v>0.70038167938931295</v>
      </c>
      <c r="K34" s="14">
        <v>0.76015228426395942</v>
      </c>
    </row>
    <row r="35" spans="1:11" x14ac:dyDescent="0.15">
      <c r="A35" s="3" t="s">
        <v>41</v>
      </c>
      <c r="B35" s="7">
        <v>145</v>
      </c>
      <c r="C35" s="8">
        <v>0.69230769230769229</v>
      </c>
      <c r="D35" s="8">
        <v>0.77878787878787881</v>
      </c>
      <c r="E35" s="8">
        <v>0.82442748091603058</v>
      </c>
      <c r="F35" s="8">
        <v>0.87055837563451777</v>
      </c>
      <c r="G35" s="16">
        <v>145</v>
      </c>
      <c r="H35" s="14">
        <v>0.69230769230769229</v>
      </c>
      <c r="I35" s="14">
        <v>0.77878787878787881</v>
      </c>
      <c r="J35" s="14">
        <v>0.82442748091603058</v>
      </c>
      <c r="K35" s="14">
        <v>0.87055837563451777</v>
      </c>
    </row>
    <row r="36" spans="1:11" x14ac:dyDescent="0.15">
      <c r="A36" s="3" t="s">
        <v>42</v>
      </c>
      <c r="B36" s="7">
        <v>146</v>
      </c>
      <c r="C36" s="8">
        <v>0.9538461538461539</v>
      </c>
      <c r="D36" s="8">
        <v>0.95757575757575752</v>
      </c>
      <c r="E36" s="8">
        <v>0.97137404580152675</v>
      </c>
      <c r="F36" s="8">
        <v>0.98223350253807107</v>
      </c>
      <c r="G36" s="16">
        <v>146</v>
      </c>
      <c r="H36" s="14">
        <v>0.9538461538461539</v>
      </c>
      <c r="I36" s="14">
        <v>0.95757575757575752</v>
      </c>
      <c r="J36" s="14">
        <v>0.97137404580152675</v>
      </c>
      <c r="K36" s="14">
        <v>0.98223350253807107</v>
      </c>
    </row>
    <row r="37" spans="1:11" x14ac:dyDescent="0.15">
      <c r="A37" s="3" t="s">
        <v>43</v>
      </c>
      <c r="B37" s="7">
        <v>147</v>
      </c>
      <c r="C37" s="8">
        <v>0.94615384615384612</v>
      </c>
      <c r="D37" s="8">
        <v>1</v>
      </c>
      <c r="E37" s="8">
        <v>1</v>
      </c>
      <c r="F37" s="8">
        <v>1</v>
      </c>
      <c r="G37" s="16">
        <v>147</v>
      </c>
      <c r="H37" s="14">
        <v>0.94615384615384612</v>
      </c>
      <c r="I37" s="14">
        <v>1</v>
      </c>
      <c r="J37" s="14">
        <v>1</v>
      </c>
      <c r="K37" s="14">
        <v>1</v>
      </c>
    </row>
    <row r="38" spans="1:11" x14ac:dyDescent="0.15">
      <c r="A38" s="3" t="s">
        <v>44</v>
      </c>
      <c r="B38" s="11">
        <v>148</v>
      </c>
      <c r="C38" s="8">
        <v>0.5461538461538461</v>
      </c>
      <c r="D38" s="8">
        <v>0.60606060606060608</v>
      </c>
      <c r="E38" s="8">
        <v>0.65458015267175573</v>
      </c>
      <c r="F38" s="8">
        <v>0.71319796954314718</v>
      </c>
      <c r="G38" s="16">
        <v>148</v>
      </c>
      <c r="H38" s="14">
        <v>0.5461538461538461</v>
      </c>
      <c r="I38" s="14">
        <v>0.60606060606060608</v>
      </c>
      <c r="J38" s="14">
        <v>0.65458015267175573</v>
      </c>
      <c r="K38" s="14">
        <v>0.71319796954314718</v>
      </c>
    </row>
    <row r="39" spans="1:11" x14ac:dyDescent="0.15">
      <c r="A39" s="3" t="s">
        <v>45</v>
      </c>
      <c r="B39" s="11">
        <v>151</v>
      </c>
      <c r="C39" s="8">
        <v>0.84615384615384615</v>
      </c>
      <c r="D39" s="8">
        <v>0.81818181818181823</v>
      </c>
      <c r="E39" s="8">
        <v>0.80343511450381677</v>
      </c>
      <c r="F39" s="8">
        <v>0.85406091370558379</v>
      </c>
      <c r="G39" s="16">
        <v>149</v>
      </c>
      <c r="H39" s="14">
        <v>0.27272727272727271</v>
      </c>
      <c r="I39" s="14">
        <v>0.1793103448275862</v>
      </c>
      <c r="J39" s="14">
        <v>9.2526690391459068E-2</v>
      </c>
      <c r="K39" s="14">
        <v>8.7221095334685597E-2</v>
      </c>
    </row>
    <row r="40" spans="1:11" x14ac:dyDescent="0.15">
      <c r="A40" s="3" t="s">
        <v>47</v>
      </c>
      <c r="B40" s="7">
        <v>149</v>
      </c>
      <c r="C40" s="8">
        <v>0.27272727272727271</v>
      </c>
      <c r="D40" s="8">
        <v>0.1793103448275862</v>
      </c>
      <c r="E40" s="8">
        <v>9.2526690391459068E-2</v>
      </c>
      <c r="F40" s="8">
        <v>8.7221095334685597E-2</v>
      </c>
      <c r="G40" s="16">
        <v>150</v>
      </c>
      <c r="H40" s="14">
        <v>1</v>
      </c>
      <c r="I40" s="14">
        <v>1</v>
      </c>
      <c r="J40" s="14">
        <v>0.91814946619217086</v>
      </c>
      <c r="K40" s="14">
        <v>0.87829614604462469</v>
      </c>
    </row>
    <row r="41" spans="1:11" x14ac:dyDescent="0.15">
      <c r="A41" s="3" t="s">
        <v>48</v>
      </c>
      <c r="B41" s="7">
        <v>150</v>
      </c>
      <c r="C41" s="8">
        <v>1</v>
      </c>
      <c r="D41" s="8">
        <v>1</v>
      </c>
      <c r="E41" s="8">
        <v>0.91814946619217086</v>
      </c>
      <c r="F41" s="8">
        <v>0.87829614604462469</v>
      </c>
      <c r="G41" s="16">
        <v>151</v>
      </c>
      <c r="H41" s="14">
        <v>0.84615384615384615</v>
      </c>
      <c r="I41" s="14">
        <v>0.81818181818181823</v>
      </c>
      <c r="J41" s="14">
        <v>0.80343511450381677</v>
      </c>
      <c r="K41" s="14">
        <v>0.85406091370558379</v>
      </c>
    </row>
    <row r="42" spans="1:11" x14ac:dyDescent="0.15">
      <c r="A42" s="3" t="s">
        <v>49</v>
      </c>
      <c r="B42" s="11">
        <v>152</v>
      </c>
      <c r="C42" s="8">
        <v>0.16363636363636364</v>
      </c>
      <c r="D42" s="8">
        <v>0.24827586206896551</v>
      </c>
      <c r="E42" s="8">
        <v>0.29181494661921709</v>
      </c>
      <c r="F42" s="8">
        <v>0.27991886409736311</v>
      </c>
      <c r="G42" s="16">
        <v>152</v>
      </c>
      <c r="H42" s="14">
        <v>0.16363636363636364</v>
      </c>
      <c r="I42" s="14">
        <v>0.24827586206896551</v>
      </c>
      <c r="J42" s="14">
        <v>0.29181494661921709</v>
      </c>
      <c r="K42" s="14">
        <v>0.27991886409736311</v>
      </c>
    </row>
    <row r="43" spans="1:11" x14ac:dyDescent="0.15">
      <c r="A43" s="3" t="s">
        <v>50</v>
      </c>
      <c r="B43" s="11">
        <v>153</v>
      </c>
      <c r="C43" s="8">
        <v>9.0909090909090912E-2</v>
      </c>
      <c r="D43" s="8">
        <v>0.1103448275862069</v>
      </c>
      <c r="E43" s="8">
        <v>0.13879003558718861</v>
      </c>
      <c r="F43" s="8">
        <v>0.17038539553752535</v>
      </c>
      <c r="G43" s="16">
        <v>153</v>
      </c>
      <c r="H43" s="14">
        <v>9.0909090909090912E-2</v>
      </c>
      <c r="I43" s="14">
        <v>0.1103448275862069</v>
      </c>
      <c r="J43" s="14">
        <v>0.13879003558718861</v>
      </c>
      <c r="K43" s="14">
        <v>0.17038539553752535</v>
      </c>
    </row>
    <row r="44" spans="1:11" x14ac:dyDescent="0.15">
      <c r="A44" s="3" t="s">
        <v>51</v>
      </c>
      <c r="B44" s="11">
        <v>154</v>
      </c>
      <c r="C44" s="8">
        <v>0.47272727272727272</v>
      </c>
      <c r="D44" s="8">
        <v>0.8413793103448276</v>
      </c>
      <c r="E44" s="8">
        <v>1</v>
      </c>
      <c r="F44" s="8">
        <v>1</v>
      </c>
      <c r="G44" s="16">
        <v>154</v>
      </c>
      <c r="H44" s="14">
        <v>0.47272727272727272</v>
      </c>
      <c r="I44" s="14">
        <v>0.8413793103448276</v>
      </c>
      <c r="J44" s="14">
        <v>1</v>
      </c>
      <c r="K44" s="14">
        <v>1</v>
      </c>
    </row>
    <row r="45" spans="1:11" x14ac:dyDescent="0.15">
      <c r="A45" s="3" t="s">
        <v>52</v>
      </c>
      <c r="B45" s="11">
        <v>155</v>
      </c>
      <c r="C45" s="8">
        <v>0.54545454545454541</v>
      </c>
      <c r="D45" s="8">
        <v>0.68965517241379315</v>
      </c>
      <c r="E45" s="8">
        <v>0.68683274021352314</v>
      </c>
      <c r="F45" s="8">
        <v>0.65720081135902642</v>
      </c>
      <c r="G45" s="16">
        <v>155</v>
      </c>
      <c r="H45" s="14">
        <v>0.54545454545454541</v>
      </c>
      <c r="I45" s="14">
        <v>0.68965517241379315</v>
      </c>
      <c r="J45" s="14">
        <v>0.68683274021352314</v>
      </c>
      <c r="K45" s="14">
        <v>0.65720081135902642</v>
      </c>
    </row>
    <row r="46" spans="1:11" x14ac:dyDescent="0.15">
      <c r="A46" s="3" t="s">
        <v>53</v>
      </c>
      <c r="B46" s="11">
        <v>156</v>
      </c>
      <c r="C46" s="8">
        <v>0.87272727272727268</v>
      </c>
      <c r="D46" s="8">
        <v>0.92413793103448272</v>
      </c>
      <c r="E46" s="8">
        <v>0.90035587188612098</v>
      </c>
      <c r="F46" s="8">
        <v>0.89249492900608518</v>
      </c>
      <c r="G46" s="16">
        <v>156</v>
      </c>
      <c r="H46" s="14">
        <v>0.87272727272727268</v>
      </c>
      <c r="I46" s="14">
        <v>0.92413793103448272</v>
      </c>
      <c r="J46" s="14">
        <v>0.90035587188612098</v>
      </c>
      <c r="K46" s="14">
        <v>0.89249492900608518</v>
      </c>
    </row>
    <row r="47" spans="1:11" x14ac:dyDescent="0.15">
      <c r="A47" s="3" t="s">
        <v>55</v>
      </c>
      <c r="B47" s="11">
        <v>157</v>
      </c>
      <c r="C47" s="8">
        <v>0</v>
      </c>
      <c r="D47" s="8">
        <v>0.2857142857142857</v>
      </c>
      <c r="E47" s="8">
        <v>0.5</v>
      </c>
      <c r="F47" s="8">
        <v>0.51515151515151514</v>
      </c>
      <c r="G47" s="16">
        <v>157</v>
      </c>
      <c r="H47" s="14">
        <v>0</v>
      </c>
      <c r="I47" s="14">
        <v>0.2857142857142857</v>
      </c>
      <c r="J47" s="14">
        <v>0.5</v>
      </c>
      <c r="K47" s="14">
        <v>0.51515151515151514</v>
      </c>
    </row>
    <row r="48" spans="1:11" x14ac:dyDescent="0.15">
      <c r="A48" s="3" t="s">
        <v>56</v>
      </c>
      <c r="B48" s="11">
        <v>158</v>
      </c>
      <c r="C48" s="8">
        <v>0</v>
      </c>
      <c r="D48" s="8">
        <v>0.14285714285714285</v>
      </c>
      <c r="E48" s="8">
        <v>0.41666666666666669</v>
      </c>
      <c r="F48" s="8">
        <v>0.48484848484848486</v>
      </c>
      <c r="G48" s="16">
        <v>158</v>
      </c>
      <c r="H48" s="14">
        <v>0</v>
      </c>
      <c r="I48" s="14">
        <v>0.14285714285714285</v>
      </c>
      <c r="J48" s="14">
        <v>0.41666666666666669</v>
      </c>
      <c r="K48" s="14">
        <v>0.48484848484848486</v>
      </c>
    </row>
    <row r="49" spans="1:11" x14ac:dyDescent="0.15">
      <c r="A49" s="3" t="s">
        <v>57</v>
      </c>
      <c r="B49" s="11">
        <v>159</v>
      </c>
      <c r="C49" s="8">
        <v>0.75</v>
      </c>
      <c r="D49" s="8">
        <v>0.7142857142857143</v>
      </c>
      <c r="E49" s="8">
        <v>0.83333333333333337</v>
      </c>
      <c r="F49" s="8">
        <v>0.69696969696969702</v>
      </c>
      <c r="G49" s="16">
        <v>159</v>
      </c>
      <c r="H49" s="14">
        <v>0.75</v>
      </c>
      <c r="I49" s="14">
        <v>0.7142857142857143</v>
      </c>
      <c r="J49" s="14">
        <v>0.83333333333333337</v>
      </c>
      <c r="K49" s="14">
        <v>0.69696969696969702</v>
      </c>
    </row>
    <row r="50" spans="1:11" x14ac:dyDescent="0.15">
      <c r="A50" s="3" t="s">
        <v>58</v>
      </c>
      <c r="B50" s="11">
        <v>160</v>
      </c>
      <c r="C50" s="8">
        <v>0</v>
      </c>
      <c r="D50" s="8">
        <v>0.2857142857142857</v>
      </c>
      <c r="E50" s="8">
        <v>0.66666666666666663</v>
      </c>
      <c r="F50" s="8">
        <v>0.72727272727272729</v>
      </c>
      <c r="G50" s="16">
        <v>160</v>
      </c>
      <c r="H50" s="14">
        <v>0</v>
      </c>
      <c r="I50" s="14">
        <v>0.2857142857142857</v>
      </c>
      <c r="J50" s="14">
        <v>0.66666666666666663</v>
      </c>
      <c r="K50" s="14">
        <v>0.72727272727272729</v>
      </c>
    </row>
    <row r="51" spans="1:11" x14ac:dyDescent="0.15">
      <c r="A51" s="3" t="s">
        <v>59</v>
      </c>
      <c r="B51" s="3">
        <v>161</v>
      </c>
      <c r="C51" s="8">
        <v>0.75</v>
      </c>
      <c r="D51" s="8">
        <v>1</v>
      </c>
      <c r="E51" s="8">
        <v>1</v>
      </c>
      <c r="F51" s="8">
        <v>0.84848484848484851</v>
      </c>
      <c r="G51" s="16">
        <v>161</v>
      </c>
      <c r="H51" s="14">
        <v>0.75</v>
      </c>
      <c r="I51" s="14">
        <v>1</v>
      </c>
      <c r="J51" s="14">
        <v>1</v>
      </c>
      <c r="K51" s="14">
        <v>0.84848484848484851</v>
      </c>
    </row>
    <row r="52" spans="1:11" x14ac:dyDescent="0.15">
      <c r="A52" s="3" t="s">
        <v>60</v>
      </c>
      <c r="B52" s="3">
        <v>162</v>
      </c>
      <c r="C52" s="8">
        <v>1</v>
      </c>
      <c r="D52" s="8">
        <v>1</v>
      </c>
      <c r="E52" s="8">
        <v>1</v>
      </c>
      <c r="F52" s="8">
        <v>1</v>
      </c>
      <c r="G52" s="16">
        <v>162</v>
      </c>
      <c r="H52" s="14">
        <v>1</v>
      </c>
      <c r="I52" s="14">
        <v>1</v>
      </c>
      <c r="J52" s="14">
        <v>1</v>
      </c>
      <c r="K52" s="14">
        <v>1</v>
      </c>
    </row>
    <row r="53" spans="1:11" x14ac:dyDescent="0.15">
      <c r="G53" s="16" t="s">
        <v>101</v>
      </c>
      <c r="H53" s="14">
        <v>31.570074722266281</v>
      </c>
      <c r="I53" s="14">
        <v>35.199385853878802</v>
      </c>
      <c r="J53" s="14">
        <v>37.205599445184966</v>
      </c>
      <c r="K53" s="14">
        <v>37.933345348974655</v>
      </c>
    </row>
    <row r="54" spans="1:11" x14ac:dyDescent="0.15">
      <c r="G54" s="16"/>
      <c r="H54" s="14"/>
      <c r="I54" s="14"/>
      <c r="J54" s="14"/>
      <c r="K54" s="14"/>
    </row>
    <row r="55" spans="1:11" x14ac:dyDescent="0.15">
      <c r="G55" s="16"/>
      <c r="H55" s="14"/>
      <c r="I55" s="14"/>
      <c r="J55" s="14"/>
      <c r="K55" s="14"/>
    </row>
    <row r="56" spans="1:11" x14ac:dyDescent="0.15">
      <c r="G56" s="16"/>
      <c r="H56" s="14"/>
      <c r="I56" s="14"/>
      <c r="J56" s="14"/>
      <c r="K56" s="14"/>
    </row>
    <row r="57" spans="1:11" x14ac:dyDescent="0.15">
      <c r="G57" s="16"/>
      <c r="H57" s="14"/>
      <c r="I57" s="14"/>
      <c r="J57" s="14"/>
      <c r="K57" s="14"/>
    </row>
    <row r="58" spans="1:11" x14ac:dyDescent="0.15">
      <c r="G58" s="16"/>
      <c r="H58" s="14"/>
      <c r="I58" s="14"/>
      <c r="J58" s="14"/>
      <c r="K58" s="14"/>
    </row>
    <row r="59" spans="1:11" x14ac:dyDescent="0.15">
      <c r="G59" s="16"/>
      <c r="H59" s="14"/>
      <c r="I59" s="14"/>
      <c r="J59" s="14"/>
      <c r="K59" s="14"/>
    </row>
    <row r="60" spans="1:11" x14ac:dyDescent="0.15">
      <c r="G60" s="16"/>
      <c r="H60" s="14"/>
      <c r="I60" s="14"/>
      <c r="J60" s="14"/>
      <c r="K60" s="14"/>
    </row>
    <row r="61" spans="1:11" x14ac:dyDescent="0.15">
      <c r="G61" s="16"/>
      <c r="H61" s="14"/>
      <c r="I61" s="14"/>
      <c r="J61" s="14"/>
      <c r="K61" s="14"/>
    </row>
    <row r="62" spans="1:11" x14ac:dyDescent="0.15">
      <c r="G62" s="16"/>
      <c r="H62" s="14"/>
      <c r="I62" s="14"/>
      <c r="J62" s="14"/>
      <c r="K62" s="14"/>
    </row>
    <row r="63" spans="1:11" x14ac:dyDescent="0.15">
      <c r="G63" s="16"/>
      <c r="H63" s="14"/>
      <c r="I63" s="14"/>
      <c r="J63" s="14"/>
      <c r="K63" s="14"/>
    </row>
    <row r="64" spans="1:11" x14ac:dyDescent="0.15">
      <c r="G64" s="16"/>
      <c r="H64" s="14"/>
      <c r="I64" s="14"/>
      <c r="J64" s="14"/>
      <c r="K64" s="14"/>
    </row>
    <row r="65" spans="7:11" x14ac:dyDescent="0.15">
      <c r="G65" s="16"/>
      <c r="H65" s="14"/>
      <c r="I65" s="14"/>
      <c r="J65" s="14"/>
      <c r="K65" s="14"/>
    </row>
    <row r="66" spans="7:11" x14ac:dyDescent="0.15">
      <c r="G66" s="16"/>
      <c r="H66" s="14"/>
      <c r="I66" s="14"/>
      <c r="J66" s="14"/>
      <c r="K66" s="14"/>
    </row>
    <row r="67" spans="7:11" x14ac:dyDescent="0.15">
      <c r="G67" s="16"/>
      <c r="H67" s="14"/>
      <c r="I67" s="14"/>
      <c r="J67" s="14"/>
      <c r="K67" s="14"/>
    </row>
    <row r="68" spans="7:11" x14ac:dyDescent="0.15">
      <c r="G68" s="16"/>
      <c r="H68" s="14"/>
      <c r="I68" s="14"/>
      <c r="J68" s="14"/>
      <c r="K68" s="14"/>
    </row>
    <row r="69" spans="7:11" x14ac:dyDescent="0.15">
      <c r="G69" s="16"/>
      <c r="H69" s="14"/>
      <c r="I69" s="14"/>
      <c r="J69" s="14"/>
      <c r="K69" s="14"/>
    </row>
    <row r="70" spans="7:11" x14ac:dyDescent="0.15">
      <c r="G70" s="16"/>
      <c r="H70" s="14"/>
      <c r="I70" s="14"/>
      <c r="J70" s="14"/>
      <c r="K70" s="14"/>
    </row>
    <row r="71" spans="7:11" x14ac:dyDescent="0.15">
      <c r="G71" s="16"/>
      <c r="H71" s="14"/>
      <c r="I71" s="14"/>
      <c r="J71" s="14"/>
      <c r="K71" s="14"/>
    </row>
    <row r="72" spans="7:11" x14ac:dyDescent="0.15">
      <c r="G72" s="16"/>
      <c r="H72" s="14"/>
      <c r="I72" s="14"/>
      <c r="J72" s="14"/>
      <c r="K72" s="14"/>
    </row>
    <row r="73" spans="7:11" x14ac:dyDescent="0.15">
      <c r="G73" s="16"/>
      <c r="H73" s="14"/>
      <c r="I73" s="14"/>
      <c r="J73" s="14"/>
      <c r="K73" s="14"/>
    </row>
    <row r="74" spans="7:11" x14ac:dyDescent="0.15">
      <c r="G74" s="16"/>
      <c r="H74" s="14"/>
      <c r="I74" s="14"/>
      <c r="J74" s="14"/>
      <c r="K74" s="14"/>
    </row>
    <row r="75" spans="7:11" x14ac:dyDescent="0.15">
      <c r="G75" s="16"/>
      <c r="H75" s="14"/>
      <c r="I75" s="14"/>
      <c r="J75" s="14"/>
      <c r="K75" s="14"/>
    </row>
    <row r="76" spans="7:11" x14ac:dyDescent="0.15">
      <c r="G76" s="16"/>
      <c r="H76" s="14"/>
      <c r="I76" s="14"/>
      <c r="J76" s="14"/>
      <c r="K76" s="14"/>
    </row>
    <row r="77" spans="7:11" x14ac:dyDescent="0.15">
      <c r="G77" s="16"/>
      <c r="H77" s="14"/>
      <c r="I77" s="14"/>
      <c r="J77" s="14"/>
      <c r="K77" s="14"/>
    </row>
    <row r="78" spans="7:11" x14ac:dyDescent="0.15">
      <c r="G78" s="16"/>
      <c r="H78" s="14"/>
      <c r="I78" s="14"/>
      <c r="J78" s="14"/>
      <c r="K78" s="14"/>
    </row>
    <row r="79" spans="7:11" x14ac:dyDescent="0.15">
      <c r="G79" s="16"/>
      <c r="H79" s="14"/>
      <c r="I79" s="14"/>
      <c r="J79" s="14"/>
      <c r="K79" s="14"/>
    </row>
    <row r="80" spans="7:11" x14ac:dyDescent="0.15">
      <c r="G80" s="16"/>
      <c r="H80" s="14"/>
      <c r="I80" s="14"/>
      <c r="J80" s="14"/>
      <c r="K80" s="14"/>
    </row>
    <row r="81" spans="7:11" x14ac:dyDescent="0.15">
      <c r="G81" s="16"/>
      <c r="H81" s="14"/>
      <c r="I81" s="14"/>
      <c r="J81" s="14"/>
      <c r="K81" s="14"/>
    </row>
    <row r="82" spans="7:11" x14ac:dyDescent="0.15">
      <c r="G82" s="16"/>
      <c r="H82" s="14"/>
      <c r="I82" s="14"/>
      <c r="J82" s="14"/>
      <c r="K82" s="14"/>
    </row>
    <row r="83" spans="7:11" x14ac:dyDescent="0.15">
      <c r="G83" s="16"/>
      <c r="H83" s="14"/>
      <c r="I83" s="14"/>
      <c r="J83" s="14"/>
      <c r="K83" s="14"/>
    </row>
    <row r="84" spans="7:11" x14ac:dyDescent="0.15">
      <c r="G84" s="16"/>
      <c r="H84" s="14"/>
      <c r="I84" s="14"/>
      <c r="J84" s="14"/>
      <c r="K84" s="14"/>
    </row>
    <row r="85" spans="7:11" x14ac:dyDescent="0.15">
      <c r="G85" s="16"/>
      <c r="H85" s="14"/>
      <c r="I85" s="14"/>
      <c r="J85" s="14"/>
      <c r="K85" s="14"/>
    </row>
    <row r="86" spans="7:11" x14ac:dyDescent="0.15">
      <c r="G86" s="16"/>
      <c r="H86" s="14"/>
      <c r="I86" s="14"/>
      <c r="J86" s="14"/>
      <c r="K86" s="14"/>
    </row>
    <row r="87" spans="7:11" x14ac:dyDescent="0.15">
      <c r="G87" s="16"/>
      <c r="H87" s="14"/>
      <c r="I87" s="14"/>
      <c r="J87" s="14"/>
      <c r="K87" s="14"/>
    </row>
    <row r="88" spans="7:11" x14ac:dyDescent="0.15">
      <c r="G88" s="16"/>
      <c r="H88" s="14"/>
      <c r="I88" s="14"/>
      <c r="J88" s="14"/>
      <c r="K88" s="14"/>
    </row>
    <row r="89" spans="7:11" x14ac:dyDescent="0.15">
      <c r="G89" s="16"/>
      <c r="H89" s="14"/>
      <c r="I89" s="14"/>
      <c r="J89" s="14"/>
      <c r="K89" s="14"/>
    </row>
    <row r="90" spans="7:11" x14ac:dyDescent="0.15">
      <c r="G90" s="16"/>
      <c r="H90" s="14"/>
      <c r="I90" s="14"/>
      <c r="J90" s="14"/>
      <c r="K90" s="14"/>
    </row>
    <row r="91" spans="7:11" x14ac:dyDescent="0.15">
      <c r="G91" s="16"/>
      <c r="H91" s="14"/>
      <c r="I91" s="14"/>
      <c r="J91" s="14"/>
      <c r="K91" s="14"/>
    </row>
    <row r="92" spans="7:11" x14ac:dyDescent="0.15">
      <c r="G92" s="16"/>
      <c r="H92" s="14"/>
      <c r="I92" s="14"/>
      <c r="J92" s="14"/>
      <c r="K92" s="14"/>
    </row>
    <row r="93" spans="7:11" x14ac:dyDescent="0.15">
      <c r="G93" s="16"/>
      <c r="H93" s="14"/>
      <c r="I93" s="14"/>
      <c r="J93" s="14"/>
      <c r="K93" s="14"/>
    </row>
    <row r="94" spans="7:11" x14ac:dyDescent="0.15">
      <c r="G94" s="16"/>
      <c r="H94" s="14"/>
      <c r="I94" s="14"/>
      <c r="J94" s="14"/>
      <c r="K94" s="14"/>
    </row>
    <row r="95" spans="7:11" x14ac:dyDescent="0.15">
      <c r="G95" s="16"/>
      <c r="H95" s="14"/>
      <c r="I95" s="14"/>
      <c r="J95" s="14"/>
      <c r="K95" s="14"/>
    </row>
    <row r="96" spans="7:11" x14ac:dyDescent="0.15">
      <c r="G96" s="16"/>
      <c r="H96" s="14"/>
      <c r="I96" s="14"/>
      <c r="J96" s="14"/>
      <c r="K96" s="14"/>
    </row>
    <row r="97" spans="1:11" x14ac:dyDescent="0.15">
      <c r="G97" s="16"/>
      <c r="H97" s="14"/>
      <c r="I97" s="14"/>
      <c r="J97" s="14"/>
      <c r="K97" s="14"/>
    </row>
    <row r="98" spans="1:11" x14ac:dyDescent="0.15">
      <c r="G98" s="16"/>
      <c r="H98" s="14"/>
      <c r="I98" s="14"/>
      <c r="J98" s="14"/>
      <c r="K98" s="14"/>
    </row>
    <row r="99" spans="1:11" x14ac:dyDescent="0.15">
      <c r="G99" s="16"/>
      <c r="H99" s="14"/>
      <c r="I99" s="14"/>
      <c r="J99" s="14"/>
      <c r="K99" s="14"/>
    </row>
    <row r="100" spans="1:11" x14ac:dyDescent="0.15">
      <c r="G100" s="16"/>
      <c r="H100" s="14"/>
      <c r="I100" s="14"/>
      <c r="J100" s="14"/>
      <c r="K100" s="14"/>
    </row>
    <row r="101" spans="1:11" x14ac:dyDescent="0.15">
      <c r="G101" s="16"/>
      <c r="H101" s="14"/>
      <c r="I101" s="14"/>
      <c r="J101" s="14"/>
      <c r="K101" s="14"/>
    </row>
    <row r="102" spans="1:11" x14ac:dyDescent="0.15">
      <c r="G102" s="16"/>
      <c r="H102" s="14"/>
      <c r="I102" s="14"/>
      <c r="J102" s="14"/>
      <c r="K102" s="14"/>
    </row>
    <row r="103" spans="1:11" x14ac:dyDescent="0.15">
      <c r="G103" s="16"/>
      <c r="H103" s="14"/>
      <c r="I103" s="14"/>
      <c r="J103" s="14"/>
      <c r="K103" s="14"/>
    </row>
    <row r="104" spans="1:11" x14ac:dyDescent="0.15">
      <c r="G104" s="16"/>
      <c r="H104" s="14"/>
      <c r="I104" s="14"/>
      <c r="J104" s="14"/>
      <c r="K104" s="14"/>
    </row>
    <row r="105" spans="1:11" x14ac:dyDescent="0.15">
      <c r="G105" s="16"/>
      <c r="H105" s="14"/>
      <c r="I105" s="14"/>
      <c r="J105" s="14"/>
      <c r="K105" s="14"/>
    </row>
    <row r="106" spans="1:11" x14ac:dyDescent="0.15">
      <c r="G106" s="16"/>
      <c r="H106" s="14"/>
      <c r="I106" s="14"/>
      <c r="J106" s="14"/>
      <c r="K106" s="14"/>
    </row>
    <row r="107" spans="1:11" x14ac:dyDescent="0.15">
      <c r="G107" s="16"/>
      <c r="H107" s="14"/>
      <c r="I107" s="14"/>
      <c r="J107" s="14"/>
      <c r="K107" s="14"/>
    </row>
    <row r="108" spans="1:11" x14ac:dyDescent="0.15">
      <c r="C108" s="17" t="s">
        <v>62</v>
      </c>
      <c r="D108" s="17"/>
      <c r="E108" s="17"/>
      <c r="F108" s="17"/>
    </row>
    <row r="109" spans="1:11" x14ac:dyDescent="0.15">
      <c r="A109" s="3" t="s">
        <v>1</v>
      </c>
      <c r="B109" s="3" t="s">
        <v>0</v>
      </c>
      <c r="C109" s="8" t="s">
        <v>108</v>
      </c>
      <c r="D109" s="8" t="s">
        <v>106</v>
      </c>
      <c r="E109" s="8" t="s">
        <v>105</v>
      </c>
      <c r="F109" s="8" t="s">
        <v>103</v>
      </c>
      <c r="G109" s="15" t="s">
        <v>100</v>
      </c>
      <c r="H109" t="s">
        <v>109</v>
      </c>
      <c r="I109" t="s">
        <v>110</v>
      </c>
      <c r="J109" t="s">
        <v>111</v>
      </c>
      <c r="K109" t="s">
        <v>112</v>
      </c>
    </row>
    <row r="110" spans="1:11" x14ac:dyDescent="0.15">
      <c r="A110" s="3" t="s">
        <v>5</v>
      </c>
      <c r="B110" s="7">
        <v>111</v>
      </c>
      <c r="C110" s="8">
        <v>1</v>
      </c>
      <c r="D110" s="8">
        <v>1</v>
      </c>
      <c r="E110" s="8">
        <v>1</v>
      </c>
      <c r="F110" s="8">
        <v>1</v>
      </c>
      <c r="G110" s="16">
        <v>111</v>
      </c>
      <c r="H110" s="14">
        <v>1</v>
      </c>
      <c r="I110" s="14">
        <v>1</v>
      </c>
      <c r="J110" s="14">
        <v>1</v>
      </c>
      <c r="K110" s="14">
        <v>1</v>
      </c>
    </row>
    <row r="111" spans="1:11" x14ac:dyDescent="0.15">
      <c r="A111" s="3" t="s">
        <v>6</v>
      </c>
      <c r="B111" s="7">
        <v>112</v>
      </c>
      <c r="C111" s="8">
        <v>0.3489151605743534</v>
      </c>
      <c r="D111" s="8">
        <v>0.45818564466105449</v>
      </c>
      <c r="E111" s="8">
        <v>0.51301735647530045</v>
      </c>
      <c r="F111" s="8">
        <v>0.56253300940107742</v>
      </c>
      <c r="G111" s="16">
        <v>112</v>
      </c>
      <c r="H111" s="14">
        <v>0.3489151605743534</v>
      </c>
      <c r="I111" s="14">
        <v>0.45818564466105449</v>
      </c>
      <c r="J111" s="14">
        <v>0.51301735647530045</v>
      </c>
      <c r="K111" s="14">
        <v>0.56253300940107742</v>
      </c>
    </row>
    <row r="112" spans="1:11" x14ac:dyDescent="0.15">
      <c r="A112" s="3" t="s">
        <v>7</v>
      </c>
      <c r="B112" s="7">
        <v>113</v>
      </c>
      <c r="C112" s="8">
        <v>0.28563663541242018</v>
      </c>
      <c r="D112" s="8">
        <v>0.39139344262295084</v>
      </c>
      <c r="E112" s="8">
        <v>0.45121272808188695</v>
      </c>
      <c r="F112" s="8">
        <v>0.50301045737826133</v>
      </c>
      <c r="G112" s="16">
        <v>113</v>
      </c>
      <c r="H112" s="14">
        <v>0.28563663541242018</v>
      </c>
      <c r="I112" s="14">
        <v>0.39139344262295084</v>
      </c>
      <c r="J112" s="14">
        <v>0.45121272808188695</v>
      </c>
      <c r="K112" s="14">
        <v>0.50301045737826133</v>
      </c>
    </row>
    <row r="113" spans="1:11" x14ac:dyDescent="0.15">
      <c r="A113" s="3" t="s">
        <v>8</v>
      </c>
      <c r="B113" s="7">
        <v>114</v>
      </c>
      <c r="C113" s="8">
        <v>0.27988404221588076</v>
      </c>
      <c r="D113" s="8">
        <v>0.37992910943730618</v>
      </c>
      <c r="E113" s="8">
        <v>0.43669336893635957</v>
      </c>
      <c r="F113" s="8">
        <v>0.48352170698214852</v>
      </c>
      <c r="G113" s="16">
        <v>114</v>
      </c>
      <c r="H113" s="14">
        <v>0.27988404221588076</v>
      </c>
      <c r="I113" s="14">
        <v>0.37992910943730618</v>
      </c>
      <c r="J113" s="14">
        <v>0.43669336893635957</v>
      </c>
      <c r="K113" s="14">
        <v>0.48352170698214852</v>
      </c>
    </row>
    <row r="114" spans="1:11" x14ac:dyDescent="0.15">
      <c r="A114" s="3" t="s">
        <v>9</v>
      </c>
      <c r="B114" s="7">
        <v>115</v>
      </c>
      <c r="C114" s="8">
        <v>0.23485980885084023</v>
      </c>
      <c r="D114" s="8">
        <v>0.32188746123172352</v>
      </c>
      <c r="E114" s="8">
        <v>0.36765687583444595</v>
      </c>
      <c r="F114" s="8">
        <v>0.40963346361043623</v>
      </c>
      <c r="G114" s="16">
        <v>115</v>
      </c>
      <c r="H114" s="14">
        <v>0.23485980885084023</v>
      </c>
      <c r="I114" s="14">
        <v>0.32188746123172352</v>
      </c>
      <c r="J114" s="14">
        <v>0.36765687583444595</v>
      </c>
      <c r="K114" s="14">
        <v>0.40963346361043623</v>
      </c>
    </row>
    <row r="115" spans="1:11" x14ac:dyDescent="0.15">
      <c r="A115" s="3" t="s">
        <v>10</v>
      </c>
      <c r="B115" s="7">
        <v>125</v>
      </c>
      <c r="C115" s="8">
        <v>0.47216560221044523</v>
      </c>
      <c r="D115" s="8">
        <v>0.56518608772707135</v>
      </c>
      <c r="E115" s="8">
        <v>0.61298397863818421</v>
      </c>
      <c r="F115" s="8">
        <v>0.65300517587408891</v>
      </c>
      <c r="G115" s="16">
        <v>117</v>
      </c>
      <c r="H115" s="14">
        <v>0.13756398061330796</v>
      </c>
      <c r="I115" s="14">
        <v>0.22358218874612318</v>
      </c>
      <c r="J115" s="14">
        <v>0.27575656430796619</v>
      </c>
      <c r="K115" s="14">
        <v>0.3253934720608429</v>
      </c>
    </row>
    <row r="116" spans="1:11" x14ac:dyDescent="0.15">
      <c r="A116" s="3" t="s">
        <v>12</v>
      </c>
      <c r="B116" s="7">
        <v>117</v>
      </c>
      <c r="C116" s="8">
        <v>0.13756398061330796</v>
      </c>
      <c r="D116" s="8">
        <v>0.22358218874612318</v>
      </c>
      <c r="E116" s="8">
        <v>0.27575656430796619</v>
      </c>
      <c r="F116" s="8">
        <v>0.3253934720608429</v>
      </c>
      <c r="G116" s="16">
        <v>118</v>
      </c>
      <c r="H116" s="14">
        <v>0.1206232730896408</v>
      </c>
      <c r="I116" s="14">
        <v>0.2039211342490031</v>
      </c>
      <c r="J116" s="14">
        <v>0.25589675122385402</v>
      </c>
      <c r="K116" s="14">
        <v>0.30574627653955849</v>
      </c>
    </row>
    <row r="117" spans="1:11" x14ac:dyDescent="0.15">
      <c r="A117" s="3" t="s">
        <v>13</v>
      </c>
      <c r="B117" s="7">
        <v>118</v>
      </c>
      <c r="C117" s="8">
        <v>0.1206232730896408</v>
      </c>
      <c r="D117" s="8">
        <v>0.2039211342490031</v>
      </c>
      <c r="E117" s="8">
        <v>0.25589675122385402</v>
      </c>
      <c r="F117" s="8">
        <v>0.30574627653955849</v>
      </c>
      <c r="G117" s="16">
        <v>119</v>
      </c>
      <c r="H117" s="14">
        <v>0.10490555782035603</v>
      </c>
      <c r="I117" s="14">
        <v>0.18138015064244573</v>
      </c>
      <c r="J117" s="14">
        <v>0.23141967067200711</v>
      </c>
      <c r="K117" s="14">
        <v>0.27822963980141546</v>
      </c>
    </row>
    <row r="118" spans="1:11" x14ac:dyDescent="0.15">
      <c r="A118" s="3" t="s">
        <v>14</v>
      </c>
      <c r="B118" s="7">
        <v>119</v>
      </c>
      <c r="C118" s="8">
        <v>0.10490555782035603</v>
      </c>
      <c r="D118" s="8">
        <v>0.18138015064244573</v>
      </c>
      <c r="E118" s="8">
        <v>0.23141967067200711</v>
      </c>
      <c r="F118" s="8">
        <v>0.27822963980141546</v>
      </c>
      <c r="G118" s="16">
        <v>120</v>
      </c>
      <c r="H118" s="14">
        <v>9.3445667436698826E-2</v>
      </c>
      <c r="I118" s="14">
        <v>0.16415595923792645</v>
      </c>
      <c r="J118" s="14">
        <v>0.21128170894526035</v>
      </c>
      <c r="K118" s="14">
        <v>0.2572620682370339</v>
      </c>
    </row>
    <row r="119" spans="1:11" x14ac:dyDescent="0.15">
      <c r="A119" s="3" t="s">
        <v>15</v>
      </c>
      <c r="B119" s="7">
        <v>120</v>
      </c>
      <c r="C119" s="8">
        <v>9.3445667436698826E-2</v>
      </c>
      <c r="D119" s="8">
        <v>0.16415595923792645</v>
      </c>
      <c r="E119" s="8">
        <v>0.21128170894526035</v>
      </c>
      <c r="F119" s="8">
        <v>0.2572620682370339</v>
      </c>
      <c r="G119" s="16">
        <v>121</v>
      </c>
      <c r="H119" s="14">
        <v>9.0546722833718354E-2</v>
      </c>
      <c r="I119" s="14">
        <v>0.15601462117855561</v>
      </c>
      <c r="J119" s="14">
        <v>0.20115709835336004</v>
      </c>
      <c r="K119" s="14">
        <v>0.24469208830674977</v>
      </c>
    </row>
    <row r="120" spans="1:11" x14ac:dyDescent="0.15">
      <c r="A120" s="3" t="s">
        <v>16</v>
      </c>
      <c r="B120" s="7">
        <v>121</v>
      </c>
      <c r="C120" s="8">
        <v>9.0546722833718354E-2</v>
      </c>
      <c r="D120" s="8">
        <v>0.15601462117855561</v>
      </c>
      <c r="E120" s="8">
        <v>0.20115709835336004</v>
      </c>
      <c r="F120" s="8">
        <v>0.24469208830674977</v>
      </c>
      <c r="G120" s="16">
        <v>122</v>
      </c>
      <c r="H120" s="14">
        <v>9.8473524482493094E-2</v>
      </c>
      <c r="I120" s="14">
        <v>0.17118963225520603</v>
      </c>
      <c r="J120" s="14">
        <v>0.21784601691143748</v>
      </c>
      <c r="K120" s="14">
        <v>0.26111756628287736</v>
      </c>
    </row>
    <row r="121" spans="1:11" x14ac:dyDescent="0.15">
      <c r="A121" s="3" t="s">
        <v>17</v>
      </c>
      <c r="B121" s="7">
        <v>122</v>
      </c>
      <c r="C121" s="8">
        <v>9.8473524482493094E-2</v>
      </c>
      <c r="D121" s="8">
        <v>0.17118963225520603</v>
      </c>
      <c r="E121" s="8">
        <v>0.21784601691143748</v>
      </c>
      <c r="F121" s="8">
        <v>0.26111756628287736</v>
      </c>
      <c r="G121" s="16">
        <v>123</v>
      </c>
      <c r="H121" s="14">
        <v>0.16501336232277936</v>
      </c>
      <c r="I121" s="14">
        <v>0.25376606114311034</v>
      </c>
      <c r="J121" s="14">
        <v>0.30462839341344017</v>
      </c>
      <c r="K121" s="14">
        <v>0.35301573888243371</v>
      </c>
    </row>
    <row r="122" spans="1:11" x14ac:dyDescent="0.15">
      <c r="A122" s="3" t="s">
        <v>18</v>
      </c>
      <c r="B122" s="7">
        <v>123</v>
      </c>
      <c r="C122" s="8">
        <v>0.16501336232277936</v>
      </c>
      <c r="D122" s="8">
        <v>0.25376606114311034</v>
      </c>
      <c r="E122" s="8">
        <v>0.30462839341344017</v>
      </c>
      <c r="F122" s="8">
        <v>0.35301573888243371</v>
      </c>
      <c r="G122" s="16">
        <v>124</v>
      </c>
      <c r="H122" s="14">
        <v>3.5783847443040265E-2</v>
      </c>
      <c r="I122" s="14">
        <v>6.823216659282233E-2</v>
      </c>
      <c r="J122" s="14">
        <v>9.167779261237205E-2</v>
      </c>
      <c r="K122" s="14">
        <v>0.11862258371184113</v>
      </c>
    </row>
    <row r="123" spans="1:11" x14ac:dyDescent="0.15">
      <c r="A123" s="3" t="s">
        <v>19</v>
      </c>
      <c r="B123" s="7">
        <v>126</v>
      </c>
      <c r="C123" s="8">
        <v>0.15029215926076914</v>
      </c>
      <c r="D123" s="8">
        <v>0.23820336730172795</v>
      </c>
      <c r="E123" s="8">
        <v>0.29049844236760125</v>
      </c>
      <c r="F123" s="8">
        <v>0.33928382803422413</v>
      </c>
      <c r="G123" s="16">
        <v>125</v>
      </c>
      <c r="H123" s="14">
        <v>0.47216560221044523</v>
      </c>
      <c r="I123" s="14">
        <v>0.56518608772707135</v>
      </c>
      <c r="J123" s="14">
        <v>0.61298397863818421</v>
      </c>
      <c r="K123" s="14">
        <v>0.65300517587408891</v>
      </c>
    </row>
    <row r="124" spans="1:11" x14ac:dyDescent="0.15">
      <c r="A124" s="3" t="s">
        <v>21</v>
      </c>
      <c r="B124" s="7">
        <v>124</v>
      </c>
      <c r="C124" s="8">
        <v>3.5783847443040265E-2</v>
      </c>
      <c r="D124" s="8">
        <v>6.823216659282233E-2</v>
      </c>
      <c r="E124" s="8">
        <v>9.167779261237205E-2</v>
      </c>
      <c r="F124" s="8">
        <v>0.11862258371184113</v>
      </c>
      <c r="G124" s="16">
        <v>126</v>
      </c>
      <c r="H124" s="14">
        <v>0.15029215926076914</v>
      </c>
      <c r="I124" s="14">
        <v>0.23820336730172795</v>
      </c>
      <c r="J124" s="14">
        <v>0.29049844236760125</v>
      </c>
      <c r="K124" s="14">
        <v>0.33928382803422413</v>
      </c>
    </row>
    <row r="125" spans="1:11" x14ac:dyDescent="0.15">
      <c r="A125" s="3" t="s">
        <v>22</v>
      </c>
      <c r="B125" s="7">
        <v>127</v>
      </c>
      <c r="C125" s="8">
        <v>6.6268061783756854E-2</v>
      </c>
      <c r="D125" s="8">
        <v>0.12666149756313691</v>
      </c>
      <c r="E125" s="8">
        <v>0.16666666666666666</v>
      </c>
      <c r="F125" s="8">
        <v>0.20608429280659132</v>
      </c>
      <c r="G125" s="16">
        <v>127</v>
      </c>
      <c r="H125" s="14">
        <v>6.6268061783756854E-2</v>
      </c>
      <c r="I125" s="14">
        <v>0.12666149756313691</v>
      </c>
      <c r="J125" s="14">
        <v>0.16666666666666666</v>
      </c>
      <c r="K125" s="14">
        <v>0.20608429280659132</v>
      </c>
    </row>
    <row r="126" spans="1:11" x14ac:dyDescent="0.15">
      <c r="A126" s="3" t="s">
        <v>23</v>
      </c>
      <c r="B126" s="7">
        <v>129</v>
      </c>
      <c r="C126" s="8">
        <v>7.7546768129727772E-2</v>
      </c>
      <c r="D126" s="8">
        <v>0.13856889676561807</v>
      </c>
      <c r="E126" s="8">
        <v>0.18035157988429015</v>
      </c>
      <c r="F126" s="8">
        <v>0.22166473011513679</v>
      </c>
      <c r="G126" s="16">
        <v>128</v>
      </c>
      <c r="H126" s="14">
        <v>8.1532816958825929E-3</v>
      </c>
      <c r="I126" s="14">
        <v>2.3704031900753212E-2</v>
      </c>
      <c r="J126" s="14">
        <v>3.7160658655985758E-2</v>
      </c>
      <c r="K126" s="14">
        <v>5.265659659871131E-2</v>
      </c>
    </row>
    <row r="127" spans="1:11" x14ac:dyDescent="0.15">
      <c r="A127" s="3" t="s">
        <v>24</v>
      </c>
      <c r="B127" s="7">
        <v>130</v>
      </c>
      <c r="C127" s="8">
        <v>7.5372559677492415E-2</v>
      </c>
      <c r="D127" s="8">
        <v>0.13591050066459903</v>
      </c>
      <c r="E127" s="8">
        <v>0.17706942590120162</v>
      </c>
      <c r="F127" s="8">
        <v>0.21881271786204712</v>
      </c>
      <c r="G127" s="16">
        <v>129</v>
      </c>
      <c r="H127" s="14">
        <v>7.7546768129727772E-2</v>
      </c>
      <c r="I127" s="14">
        <v>0.13856889676561807</v>
      </c>
      <c r="J127" s="14">
        <v>0.18035157988429015</v>
      </c>
      <c r="K127" s="14">
        <v>0.22166473011513679</v>
      </c>
    </row>
    <row r="128" spans="1:11" x14ac:dyDescent="0.15">
      <c r="A128" s="3" t="s">
        <v>25</v>
      </c>
      <c r="B128" s="7">
        <v>134</v>
      </c>
      <c r="C128" s="8">
        <v>5.8069484078452686E-2</v>
      </c>
      <c r="D128" s="8">
        <v>0.10616969428444838</v>
      </c>
      <c r="E128" s="8">
        <v>0.13924121050289276</v>
      </c>
      <c r="F128" s="8">
        <v>0.16853279814091054</v>
      </c>
      <c r="G128" s="16">
        <v>130</v>
      </c>
      <c r="H128" s="14">
        <v>7.5372559677492415E-2</v>
      </c>
      <c r="I128" s="14">
        <v>0.13591050066459903</v>
      </c>
      <c r="J128" s="14">
        <v>0.17706942590120162</v>
      </c>
      <c r="K128" s="14">
        <v>0.21881271786204712</v>
      </c>
    </row>
    <row r="129" spans="1:11" x14ac:dyDescent="0.15">
      <c r="A129" s="3" t="s">
        <v>26</v>
      </c>
      <c r="B129" s="7">
        <v>135</v>
      </c>
      <c r="C129" s="8">
        <v>5.1546858721746615E-2</v>
      </c>
      <c r="D129" s="8">
        <v>9.9579087284005316E-2</v>
      </c>
      <c r="E129" s="8">
        <v>0.13167556742323097</v>
      </c>
      <c r="F129" s="8">
        <v>0.16747649730643288</v>
      </c>
      <c r="G129" s="16">
        <v>131</v>
      </c>
      <c r="H129" s="14">
        <v>2.2285636635412422E-2</v>
      </c>
      <c r="I129" s="14">
        <v>4.8183429330970313E-2</v>
      </c>
      <c r="J129" s="14">
        <v>6.5309301290609703E-2</v>
      </c>
      <c r="K129" s="14">
        <v>8.5877257843033697E-2</v>
      </c>
    </row>
    <row r="130" spans="1:11" x14ac:dyDescent="0.15">
      <c r="A130" s="3" t="s">
        <v>27</v>
      </c>
      <c r="B130" s="7">
        <v>137</v>
      </c>
      <c r="C130" s="8">
        <v>5.0369162476785793E-2</v>
      </c>
      <c r="D130" s="8">
        <v>0.10146211785556047</v>
      </c>
      <c r="E130" s="8">
        <v>0.13840676457498888</v>
      </c>
      <c r="F130" s="8">
        <v>0.17640223935776908</v>
      </c>
      <c r="G130" s="16">
        <v>132</v>
      </c>
      <c r="H130" s="14">
        <v>1.168637043076505E-2</v>
      </c>
      <c r="I130" s="14">
        <v>3.0682321665928224E-2</v>
      </c>
      <c r="J130" s="14">
        <v>4.6450823319982196E-2</v>
      </c>
      <c r="K130" s="14">
        <v>6.4487165944861091E-2</v>
      </c>
    </row>
    <row r="131" spans="1:11" x14ac:dyDescent="0.15">
      <c r="A131" s="3" t="s">
        <v>28</v>
      </c>
      <c r="B131" s="7">
        <v>138</v>
      </c>
      <c r="C131" s="8">
        <v>6.6947501925080394E-2</v>
      </c>
      <c r="D131" s="8">
        <v>0.12588613203367302</v>
      </c>
      <c r="E131" s="8">
        <v>0.16727859368046283</v>
      </c>
      <c r="F131" s="8">
        <v>0.20687651843244956</v>
      </c>
      <c r="G131" s="16">
        <v>133</v>
      </c>
      <c r="H131" s="14">
        <v>2.2376228654255561E-2</v>
      </c>
      <c r="I131" s="14">
        <v>4.9180327868852458E-2</v>
      </c>
      <c r="J131" s="14">
        <v>6.6700044503782821E-2</v>
      </c>
      <c r="K131" s="14">
        <v>8.7725784303369594E-2</v>
      </c>
    </row>
    <row r="132" spans="1:11" x14ac:dyDescent="0.15">
      <c r="A132" s="3" t="s">
        <v>30</v>
      </c>
      <c r="B132" s="7">
        <v>128</v>
      </c>
      <c r="C132" s="8">
        <v>8.1532816958825929E-3</v>
      </c>
      <c r="D132" s="8">
        <v>2.3704031900753212E-2</v>
      </c>
      <c r="E132" s="8">
        <v>3.7160658655985758E-2</v>
      </c>
      <c r="F132" s="8">
        <v>5.265659659871131E-2</v>
      </c>
      <c r="G132" s="16">
        <v>134</v>
      </c>
      <c r="H132" s="14">
        <v>5.8069484078452686E-2</v>
      </c>
      <c r="I132" s="14">
        <v>0.10616969428444838</v>
      </c>
      <c r="J132" s="14">
        <v>0.13924121050289276</v>
      </c>
      <c r="K132" s="14">
        <v>0.16853279814091054</v>
      </c>
    </row>
    <row r="133" spans="1:11" x14ac:dyDescent="0.15">
      <c r="A133" s="3" t="s">
        <v>31</v>
      </c>
      <c r="B133" s="7">
        <v>131</v>
      </c>
      <c r="C133" s="8">
        <v>2.2285636635412422E-2</v>
      </c>
      <c r="D133" s="8">
        <v>4.8183429330970313E-2</v>
      </c>
      <c r="E133" s="8">
        <v>6.5309301290609703E-2</v>
      </c>
      <c r="F133" s="8">
        <v>8.5877257843033697E-2</v>
      </c>
      <c r="G133" s="16">
        <v>135</v>
      </c>
      <c r="H133" s="14">
        <v>5.1546858721746615E-2</v>
      </c>
      <c r="I133" s="14">
        <v>9.9579087284005316E-2</v>
      </c>
      <c r="J133" s="14">
        <v>0.13167556742323097</v>
      </c>
      <c r="K133" s="14">
        <v>0.16747649730643288</v>
      </c>
    </row>
    <row r="134" spans="1:11" x14ac:dyDescent="0.15">
      <c r="A134" s="3" t="s">
        <v>32</v>
      </c>
      <c r="B134" s="7">
        <v>132</v>
      </c>
      <c r="C134" s="8">
        <v>1.168637043076505E-2</v>
      </c>
      <c r="D134" s="8">
        <v>3.0682321665928224E-2</v>
      </c>
      <c r="E134" s="8">
        <v>4.6450823319982196E-2</v>
      </c>
      <c r="F134" s="8">
        <v>6.4487165944861091E-2</v>
      </c>
      <c r="G134" s="16">
        <v>137</v>
      </c>
      <c r="H134" s="14">
        <v>5.0369162476785793E-2</v>
      </c>
      <c r="I134" s="14">
        <v>0.10146211785556047</v>
      </c>
      <c r="J134" s="14">
        <v>0.13840676457498888</v>
      </c>
      <c r="K134" s="14">
        <v>0.17640223935776908</v>
      </c>
    </row>
    <row r="135" spans="1:11" x14ac:dyDescent="0.15">
      <c r="A135" s="3" t="s">
        <v>33</v>
      </c>
      <c r="B135" s="7">
        <v>133</v>
      </c>
      <c r="C135" s="8">
        <v>2.2376228654255561E-2</v>
      </c>
      <c r="D135" s="8">
        <v>4.9180327868852458E-2</v>
      </c>
      <c r="E135" s="8">
        <v>6.6700044503782821E-2</v>
      </c>
      <c r="F135" s="8">
        <v>8.7725784303369594E-2</v>
      </c>
      <c r="G135" s="16">
        <v>138</v>
      </c>
      <c r="H135" s="14">
        <v>6.6947501925080394E-2</v>
      </c>
      <c r="I135" s="14">
        <v>0.12588613203367302</v>
      </c>
      <c r="J135" s="14">
        <v>0.16727859368046283</v>
      </c>
      <c r="K135" s="14">
        <v>0.20687651843244956</v>
      </c>
    </row>
    <row r="136" spans="1:11" x14ac:dyDescent="0.15">
      <c r="A136" s="3" t="s">
        <v>34</v>
      </c>
      <c r="B136" s="7">
        <v>139</v>
      </c>
      <c r="C136" s="8">
        <v>1.6850115504824025E-2</v>
      </c>
      <c r="D136" s="8">
        <v>4.0097474523704033E-2</v>
      </c>
      <c r="E136" s="8">
        <v>5.6019136626613265E-2</v>
      </c>
      <c r="F136" s="8">
        <v>7.4416393788951096E-2</v>
      </c>
      <c r="G136" s="16">
        <v>139</v>
      </c>
      <c r="H136" s="14">
        <v>1.6850115504824025E-2</v>
      </c>
      <c r="I136" s="14">
        <v>4.0097474523704033E-2</v>
      </c>
      <c r="J136" s="14">
        <v>5.6019136626613265E-2</v>
      </c>
      <c r="K136" s="14">
        <v>7.4416393788951096E-2</v>
      </c>
    </row>
    <row r="137" spans="1:11" x14ac:dyDescent="0.15">
      <c r="A137" s="3" t="s">
        <v>35</v>
      </c>
      <c r="B137" s="7">
        <v>141</v>
      </c>
      <c r="C137" s="8">
        <v>1.1142818317706211E-2</v>
      </c>
      <c r="D137" s="8">
        <v>3.0626938413823659E-2</v>
      </c>
      <c r="E137" s="8">
        <v>4.4726301735647532E-2</v>
      </c>
      <c r="F137" s="8">
        <v>6.1846413858666946E-2</v>
      </c>
      <c r="G137" s="16">
        <v>140</v>
      </c>
      <c r="H137" s="14">
        <v>5.8884812248040947E-3</v>
      </c>
      <c r="I137" s="14">
        <v>1.7722640673460344E-2</v>
      </c>
      <c r="J137" s="14">
        <v>2.8093012906097017E-2</v>
      </c>
      <c r="K137" s="14">
        <v>4.0456321960494347E-2</v>
      </c>
    </row>
    <row r="138" spans="1:11" x14ac:dyDescent="0.15">
      <c r="A138" s="3" t="s">
        <v>36</v>
      </c>
      <c r="B138" s="7">
        <v>142</v>
      </c>
      <c r="C138" s="8">
        <v>2.4188069031118357E-2</v>
      </c>
      <c r="D138" s="8">
        <v>5.0564909171466547E-2</v>
      </c>
      <c r="E138" s="8">
        <v>6.8925233644859807E-2</v>
      </c>
      <c r="F138" s="8">
        <v>8.9257420513362204E-2</v>
      </c>
      <c r="G138" s="16">
        <v>141</v>
      </c>
      <c r="H138" s="14">
        <v>1.1142818317706211E-2</v>
      </c>
      <c r="I138" s="14">
        <v>3.0626938413823659E-2</v>
      </c>
      <c r="J138" s="14">
        <v>4.4726301735647532E-2</v>
      </c>
      <c r="K138" s="14">
        <v>6.1846413858666946E-2</v>
      </c>
    </row>
    <row r="139" spans="1:11" x14ac:dyDescent="0.15">
      <c r="A139" s="3" t="s">
        <v>37</v>
      </c>
      <c r="B139" s="7">
        <v>143</v>
      </c>
      <c r="C139" s="8">
        <v>1.5627123250441636E-2</v>
      </c>
      <c r="D139" s="8">
        <v>3.5777580859548075E-2</v>
      </c>
      <c r="E139" s="8">
        <v>5.045616377392078E-2</v>
      </c>
      <c r="F139" s="8">
        <v>6.7075102989331364E-2</v>
      </c>
      <c r="G139" s="16">
        <v>142</v>
      </c>
      <c r="H139" s="14">
        <v>2.4188069031118357E-2</v>
      </c>
      <c r="I139" s="14">
        <v>5.0564909171466547E-2</v>
      </c>
      <c r="J139" s="14">
        <v>6.8925233644859807E-2</v>
      </c>
      <c r="K139" s="14">
        <v>8.9257420513362204E-2</v>
      </c>
    </row>
    <row r="140" spans="1:11" x14ac:dyDescent="0.15">
      <c r="A140" s="3" t="s">
        <v>38</v>
      </c>
      <c r="B140" s="7">
        <v>140</v>
      </c>
      <c r="C140" s="8">
        <v>5.8884812248040947E-3</v>
      </c>
      <c r="D140" s="8">
        <v>1.7722640673460344E-2</v>
      </c>
      <c r="E140" s="8">
        <v>2.8093012906097017E-2</v>
      </c>
      <c r="F140" s="8">
        <v>4.0456321960494347E-2</v>
      </c>
      <c r="G140" s="16">
        <v>143</v>
      </c>
      <c r="H140" s="14">
        <v>1.5627123250441636E-2</v>
      </c>
      <c r="I140" s="14">
        <v>3.5777580859548075E-2</v>
      </c>
      <c r="J140" s="14">
        <v>5.045616377392078E-2</v>
      </c>
      <c r="K140" s="14">
        <v>6.7075102989331364E-2</v>
      </c>
    </row>
    <row r="141" spans="1:11" x14ac:dyDescent="0.15">
      <c r="A141" s="3" t="s">
        <v>40</v>
      </c>
      <c r="B141" s="7">
        <v>144</v>
      </c>
      <c r="C141" s="8">
        <v>3.1707206595098974E-3</v>
      </c>
      <c r="D141" s="8">
        <v>1.1630482941958353E-2</v>
      </c>
      <c r="E141" s="8">
        <v>2.0416110369381398E-2</v>
      </c>
      <c r="F141" s="8">
        <v>3.1636209992605892E-2</v>
      </c>
      <c r="G141" s="16">
        <v>144</v>
      </c>
      <c r="H141" s="14">
        <v>3.1707206595098974E-3</v>
      </c>
      <c r="I141" s="14">
        <v>1.1630482941958353E-2</v>
      </c>
      <c r="J141" s="14">
        <v>2.0416110369381398E-2</v>
      </c>
      <c r="K141" s="14">
        <v>3.1636209992605892E-2</v>
      </c>
    </row>
    <row r="142" spans="1:11" x14ac:dyDescent="0.15">
      <c r="A142" s="3" t="s">
        <v>41</v>
      </c>
      <c r="B142" s="7">
        <v>145</v>
      </c>
      <c r="C142" s="8">
        <v>4.0766408479412965E-3</v>
      </c>
      <c r="D142" s="8">
        <v>1.423349579087284E-2</v>
      </c>
      <c r="E142" s="8">
        <v>2.4032042723631509E-2</v>
      </c>
      <c r="F142" s="8">
        <v>3.6231118622583713E-2</v>
      </c>
      <c r="G142" s="16">
        <v>145</v>
      </c>
      <c r="H142" s="14">
        <v>4.0766408479412965E-3</v>
      </c>
      <c r="I142" s="14">
        <v>1.423349579087284E-2</v>
      </c>
      <c r="J142" s="14">
        <v>2.4032042723631509E-2</v>
      </c>
      <c r="K142" s="14">
        <v>3.6231118622583713E-2</v>
      </c>
    </row>
    <row r="143" spans="1:11" x14ac:dyDescent="0.15">
      <c r="A143" s="3" t="s">
        <v>42</v>
      </c>
      <c r="B143" s="7">
        <v>146</v>
      </c>
      <c r="C143" s="8">
        <v>5.6167051682746751E-3</v>
      </c>
      <c r="D143" s="8">
        <v>1.7501107665042093E-2</v>
      </c>
      <c r="E143" s="8">
        <v>2.8315531820204718E-2</v>
      </c>
      <c r="F143" s="8">
        <v>4.0878842294285414E-2</v>
      </c>
      <c r="G143" s="16">
        <v>146</v>
      </c>
      <c r="H143" s="14">
        <v>5.6167051682746751E-3</v>
      </c>
      <c r="I143" s="14">
        <v>1.7501107665042093E-2</v>
      </c>
      <c r="J143" s="14">
        <v>2.8315531820204718E-2</v>
      </c>
      <c r="K143" s="14">
        <v>4.0878842294285414E-2</v>
      </c>
    </row>
    <row r="144" spans="1:11" x14ac:dyDescent="0.15">
      <c r="A144" s="3" t="s">
        <v>43</v>
      </c>
      <c r="B144" s="7">
        <v>147</v>
      </c>
      <c r="C144" s="8">
        <v>5.5714091588531054E-3</v>
      </c>
      <c r="D144" s="8">
        <v>1.8276473194505982E-2</v>
      </c>
      <c r="E144" s="8">
        <v>2.9149977748108589E-2</v>
      </c>
      <c r="F144" s="8">
        <v>4.1618252878419776E-2</v>
      </c>
      <c r="G144" s="16">
        <v>147</v>
      </c>
      <c r="H144" s="14">
        <v>5.5714091588531054E-3</v>
      </c>
      <c r="I144" s="14">
        <v>1.8276473194505982E-2</v>
      </c>
      <c r="J144" s="14">
        <v>2.9149977748108589E-2</v>
      </c>
      <c r="K144" s="14">
        <v>4.1618252878419776E-2</v>
      </c>
    </row>
    <row r="145" spans="1:11" x14ac:dyDescent="0.15">
      <c r="A145" s="3" t="s">
        <v>44</v>
      </c>
      <c r="B145" s="11">
        <v>148</v>
      </c>
      <c r="C145" s="8">
        <v>3.216016668931467E-3</v>
      </c>
      <c r="D145" s="8">
        <v>1.1076650420912717E-2</v>
      </c>
      <c r="E145" s="8">
        <v>1.9080996884735201E-2</v>
      </c>
      <c r="F145" s="8">
        <v>2.9682053448822226E-2</v>
      </c>
      <c r="G145" s="16">
        <v>148</v>
      </c>
      <c r="H145" s="14">
        <v>3.216016668931467E-3</v>
      </c>
      <c r="I145" s="14">
        <v>1.1076650420912717E-2</v>
      </c>
      <c r="J145" s="14">
        <v>1.9080996884735201E-2</v>
      </c>
      <c r="K145" s="14">
        <v>2.9682053448822226E-2</v>
      </c>
    </row>
    <row r="146" spans="1:11" x14ac:dyDescent="0.15">
      <c r="A146" s="3" t="s">
        <v>45</v>
      </c>
      <c r="B146" s="11">
        <v>151</v>
      </c>
      <c r="C146" s="8">
        <v>4.9825610363726956E-3</v>
      </c>
      <c r="D146" s="8">
        <v>1.4953478068232167E-2</v>
      </c>
      <c r="E146" s="8">
        <v>2.3420115709835335E-2</v>
      </c>
      <c r="F146" s="8">
        <v>3.5544523080173231E-2</v>
      </c>
      <c r="G146" s="16">
        <v>149</v>
      </c>
      <c r="H146" s="14">
        <v>6.7944014132354945E-4</v>
      </c>
      <c r="I146" s="14">
        <v>1.4399645547186531E-3</v>
      </c>
      <c r="J146" s="14">
        <v>1.4463729417000446E-3</v>
      </c>
      <c r="K146" s="14">
        <v>2.2710467941269674E-3</v>
      </c>
    </row>
    <row r="147" spans="1:11" x14ac:dyDescent="0.15">
      <c r="A147" s="3" t="s">
        <v>47</v>
      </c>
      <c r="B147" s="7">
        <v>149</v>
      </c>
      <c r="C147" s="8">
        <v>6.7944014132354945E-4</v>
      </c>
      <c r="D147" s="8">
        <v>1.4399645547186531E-3</v>
      </c>
      <c r="E147" s="8">
        <v>1.4463729417000446E-3</v>
      </c>
      <c r="F147" s="8">
        <v>2.2710467941269674E-3</v>
      </c>
      <c r="G147" s="16">
        <v>150</v>
      </c>
      <c r="H147" s="14">
        <v>2.4912805181863478E-3</v>
      </c>
      <c r="I147" s="14">
        <v>8.0305715551617189E-3</v>
      </c>
      <c r="J147" s="14">
        <v>1.4352469959946596E-2</v>
      </c>
      <c r="K147" s="14">
        <v>2.2868913066441322E-2</v>
      </c>
    </row>
    <row r="148" spans="1:11" x14ac:dyDescent="0.15">
      <c r="A148" s="3" t="s">
        <v>48</v>
      </c>
      <c r="B148" s="7">
        <v>150</v>
      </c>
      <c r="C148" s="8">
        <v>2.4912805181863478E-3</v>
      </c>
      <c r="D148" s="8">
        <v>8.0305715551617189E-3</v>
      </c>
      <c r="E148" s="8">
        <v>1.4352469959946596E-2</v>
      </c>
      <c r="F148" s="8">
        <v>2.2868913066441322E-2</v>
      </c>
      <c r="G148" s="16">
        <v>151</v>
      </c>
      <c r="H148" s="14">
        <v>4.9825610363726956E-3</v>
      </c>
      <c r="I148" s="14">
        <v>1.4953478068232167E-2</v>
      </c>
      <c r="J148" s="14">
        <v>2.3420115709835335E-2</v>
      </c>
      <c r="K148" s="14">
        <v>3.5544523080173231E-2</v>
      </c>
    </row>
    <row r="149" spans="1:11" x14ac:dyDescent="0.15">
      <c r="A149" s="3" t="s">
        <v>49</v>
      </c>
      <c r="B149" s="11">
        <v>152</v>
      </c>
      <c r="C149" s="8">
        <v>4.0766408479412964E-4</v>
      </c>
      <c r="D149" s="8">
        <v>1.9937970757642888E-3</v>
      </c>
      <c r="E149" s="8">
        <v>4.5616377392078324E-3</v>
      </c>
      <c r="F149" s="8">
        <v>7.2884757578958485E-3</v>
      </c>
      <c r="G149" s="16">
        <v>152</v>
      </c>
      <c r="H149" s="14">
        <v>4.0766408479412964E-4</v>
      </c>
      <c r="I149" s="14">
        <v>1.9937970757642888E-3</v>
      </c>
      <c r="J149" s="14">
        <v>4.5616377392078324E-3</v>
      </c>
      <c r="K149" s="14">
        <v>7.2884757578958485E-3</v>
      </c>
    </row>
    <row r="150" spans="1:11" x14ac:dyDescent="0.15">
      <c r="A150" s="3" t="s">
        <v>50</v>
      </c>
      <c r="B150" s="11">
        <v>153</v>
      </c>
      <c r="C150" s="8">
        <v>2.2648004710784981E-4</v>
      </c>
      <c r="D150" s="8">
        <v>8.8613203367301726E-4</v>
      </c>
      <c r="E150" s="8">
        <v>2.1695594125500667E-3</v>
      </c>
      <c r="F150" s="8">
        <v>4.436463504806169E-3</v>
      </c>
      <c r="G150" s="16">
        <v>153</v>
      </c>
      <c r="H150" s="14">
        <v>2.2648004710784981E-4</v>
      </c>
      <c r="I150" s="14">
        <v>8.8613203367301726E-4</v>
      </c>
      <c r="J150" s="14">
        <v>2.1695594125500667E-3</v>
      </c>
      <c r="K150" s="14">
        <v>4.436463504806169E-3</v>
      </c>
    </row>
    <row r="151" spans="1:11" x14ac:dyDescent="0.15">
      <c r="A151" s="3" t="s">
        <v>51</v>
      </c>
      <c r="B151" s="11">
        <v>154</v>
      </c>
      <c r="C151" s="8">
        <v>1.177696244960819E-3</v>
      </c>
      <c r="D151" s="8">
        <v>6.7567567567567571E-3</v>
      </c>
      <c r="E151" s="8">
        <v>1.5631953716065867E-2</v>
      </c>
      <c r="F151" s="8">
        <v>2.6037815569874299E-2</v>
      </c>
      <c r="G151" s="16">
        <v>154</v>
      </c>
      <c r="H151" s="14">
        <v>1.177696244960819E-3</v>
      </c>
      <c r="I151" s="14">
        <v>6.7567567567567571E-3</v>
      </c>
      <c r="J151" s="14">
        <v>1.5631953716065867E-2</v>
      </c>
      <c r="K151" s="14">
        <v>2.6037815569874299E-2</v>
      </c>
    </row>
    <row r="152" spans="1:11" x14ac:dyDescent="0.15">
      <c r="A152" s="3" t="s">
        <v>52</v>
      </c>
      <c r="B152" s="11">
        <v>155</v>
      </c>
      <c r="C152" s="8">
        <v>1.3588802826470989E-3</v>
      </c>
      <c r="D152" s="8">
        <v>5.5383252104563583E-3</v>
      </c>
      <c r="E152" s="8">
        <v>1.0736537605696483E-2</v>
      </c>
      <c r="F152" s="8">
        <v>1.7112073518538079E-2</v>
      </c>
      <c r="G152" s="16">
        <v>155</v>
      </c>
      <c r="H152" s="14">
        <v>1.3588802826470989E-3</v>
      </c>
      <c r="I152" s="14">
        <v>5.5383252104563583E-3</v>
      </c>
      <c r="J152" s="14">
        <v>1.0736537605696483E-2</v>
      </c>
      <c r="K152" s="14">
        <v>1.7112073518538079E-2</v>
      </c>
    </row>
    <row r="153" spans="1:11" x14ac:dyDescent="0.15">
      <c r="A153" s="3" t="s">
        <v>53</v>
      </c>
      <c r="B153" s="11">
        <v>156</v>
      </c>
      <c r="C153" s="8">
        <v>2.1742084522353581E-3</v>
      </c>
      <c r="D153" s="8">
        <v>7.4213557820115199E-3</v>
      </c>
      <c r="E153" s="8">
        <v>1.4074321317311971E-2</v>
      </c>
      <c r="F153" s="8">
        <v>2.3238618358508503E-2</v>
      </c>
      <c r="G153" s="16">
        <v>156</v>
      </c>
      <c r="H153" s="14">
        <v>2.1742084522353581E-3</v>
      </c>
      <c r="I153" s="14">
        <v>7.4213557820115199E-3</v>
      </c>
      <c r="J153" s="14">
        <v>1.4074321317311971E-2</v>
      </c>
      <c r="K153" s="14">
        <v>2.3238618358508503E-2</v>
      </c>
    </row>
    <row r="154" spans="1:11" x14ac:dyDescent="0.15">
      <c r="A154" s="3" t="s">
        <v>55</v>
      </c>
      <c r="B154" s="11">
        <v>157</v>
      </c>
      <c r="C154" s="8">
        <v>0</v>
      </c>
      <c r="D154" s="8">
        <v>1.1076650420912716E-4</v>
      </c>
      <c r="E154" s="8">
        <v>3.3377837116154872E-4</v>
      </c>
      <c r="F154" s="8">
        <v>8.9785570930601033E-4</v>
      </c>
      <c r="G154" s="16">
        <v>157</v>
      </c>
      <c r="H154" s="14">
        <v>0</v>
      </c>
      <c r="I154" s="14">
        <v>1.1076650420912716E-4</v>
      </c>
      <c r="J154" s="14">
        <v>3.3377837116154872E-4</v>
      </c>
      <c r="K154" s="14">
        <v>8.9785570930601033E-4</v>
      </c>
    </row>
    <row r="155" spans="1:11" x14ac:dyDescent="0.15">
      <c r="A155" s="3" t="s">
        <v>56</v>
      </c>
      <c r="B155" s="11">
        <v>158</v>
      </c>
      <c r="C155" s="8">
        <v>0</v>
      </c>
      <c r="D155" s="8">
        <v>5.5383252104563579E-5</v>
      </c>
      <c r="E155" s="8">
        <v>2.7814864263462394E-4</v>
      </c>
      <c r="F155" s="8">
        <v>8.4504066758212741E-4</v>
      </c>
      <c r="G155" s="16">
        <v>158</v>
      </c>
      <c r="H155" s="14">
        <v>0</v>
      </c>
      <c r="I155" s="14">
        <v>5.5383252104563579E-5</v>
      </c>
      <c r="J155" s="14">
        <v>2.7814864263462394E-4</v>
      </c>
      <c r="K155" s="14">
        <v>8.4504066758212741E-4</v>
      </c>
    </row>
    <row r="156" spans="1:11" x14ac:dyDescent="0.15">
      <c r="A156" s="3" t="s">
        <v>57</v>
      </c>
      <c r="B156" s="11">
        <v>159</v>
      </c>
      <c r="C156" s="8">
        <v>1.3588802826470988E-4</v>
      </c>
      <c r="D156" s="8">
        <v>2.7691626052281788E-4</v>
      </c>
      <c r="E156" s="8">
        <v>5.5629728526924787E-4</v>
      </c>
      <c r="F156" s="8">
        <v>1.2147459596493081E-3</v>
      </c>
      <c r="G156" s="16">
        <v>159</v>
      </c>
      <c r="H156" s="14">
        <v>1.3588802826470988E-4</v>
      </c>
      <c r="I156" s="14">
        <v>2.7691626052281788E-4</v>
      </c>
      <c r="J156" s="14">
        <v>5.5629728526924787E-4</v>
      </c>
      <c r="K156" s="14">
        <v>1.2147459596493081E-3</v>
      </c>
    </row>
    <row r="157" spans="1:11" x14ac:dyDescent="0.15">
      <c r="A157" s="3" t="s">
        <v>58</v>
      </c>
      <c r="B157" s="11">
        <v>160</v>
      </c>
      <c r="C157" s="8">
        <v>0</v>
      </c>
      <c r="D157" s="8">
        <v>1.1076650420912716E-4</v>
      </c>
      <c r="E157" s="8">
        <v>4.450378282153983E-4</v>
      </c>
      <c r="F157" s="8">
        <v>1.267561001373191E-3</v>
      </c>
      <c r="G157" s="16">
        <v>160</v>
      </c>
      <c r="H157" s="14">
        <v>0</v>
      </c>
      <c r="I157" s="14">
        <v>1.1076650420912716E-4</v>
      </c>
      <c r="J157" s="14">
        <v>4.450378282153983E-4</v>
      </c>
      <c r="K157" s="14">
        <v>1.267561001373191E-3</v>
      </c>
    </row>
    <row r="158" spans="1:11" x14ac:dyDescent="0.15">
      <c r="A158" s="3" t="s">
        <v>59</v>
      </c>
      <c r="B158" s="3">
        <v>161</v>
      </c>
      <c r="C158" s="8">
        <v>1.3588802826470988E-4</v>
      </c>
      <c r="D158" s="8">
        <v>3.8768276473194507E-4</v>
      </c>
      <c r="E158" s="8">
        <v>6.6755674232309744E-4</v>
      </c>
      <c r="F158" s="8">
        <v>1.4788211682687229E-3</v>
      </c>
      <c r="G158" s="16">
        <v>161</v>
      </c>
      <c r="H158" s="14">
        <v>1.3588802826470988E-4</v>
      </c>
      <c r="I158" s="14">
        <v>3.8768276473194507E-4</v>
      </c>
      <c r="J158" s="14">
        <v>6.6755674232309744E-4</v>
      </c>
      <c r="K158" s="14">
        <v>1.4788211682687229E-3</v>
      </c>
    </row>
    <row r="159" spans="1:11" x14ac:dyDescent="0.15">
      <c r="A159" s="3" t="s">
        <v>60</v>
      </c>
      <c r="B159" s="3">
        <v>162</v>
      </c>
      <c r="C159" s="8">
        <v>1.8118403768627983E-4</v>
      </c>
      <c r="D159" s="8">
        <v>3.8768276473194507E-4</v>
      </c>
      <c r="E159" s="8">
        <v>6.6755674232309744E-4</v>
      </c>
      <c r="F159" s="8">
        <v>1.7428963768881377E-3</v>
      </c>
      <c r="G159" s="16">
        <v>162</v>
      </c>
      <c r="H159" s="14">
        <v>1.8118403768627983E-4</v>
      </c>
      <c r="I159" s="14">
        <v>3.8768276473194507E-4</v>
      </c>
      <c r="J159" s="14">
        <v>6.6755674232309744E-4</v>
      </c>
      <c r="K159" s="14">
        <v>1.7428963768881377E-3</v>
      </c>
    </row>
    <row r="160" spans="1:11" x14ac:dyDescent="0.15">
      <c r="G160" s="16" t="s">
        <v>101</v>
      </c>
      <c r="H160" s="14">
        <v>4.2380305295103486</v>
      </c>
      <c r="I160" s="14">
        <v>6.0588723969871543</v>
      </c>
      <c r="J160" s="14">
        <v>7.236593235425012</v>
      </c>
      <c r="K160" s="14">
        <v>8.4110066546952531</v>
      </c>
    </row>
    <row r="162" spans="7:11" x14ac:dyDescent="0.15">
      <c r="G162" s="16"/>
      <c r="H162" s="14"/>
      <c r="I162" s="14"/>
      <c r="J162" s="14"/>
      <c r="K162" s="14"/>
    </row>
    <row r="163" spans="7:11" x14ac:dyDescent="0.15">
      <c r="G163" s="16"/>
      <c r="H163" s="14"/>
      <c r="I163" s="14"/>
      <c r="J163" s="14"/>
      <c r="K163" s="14"/>
    </row>
    <row r="164" spans="7:11" x14ac:dyDescent="0.15">
      <c r="G164" s="16"/>
      <c r="H164" s="14"/>
      <c r="I164" s="14"/>
      <c r="J164" s="14"/>
      <c r="K164" s="14"/>
    </row>
    <row r="165" spans="7:11" x14ac:dyDescent="0.15">
      <c r="G165" s="16"/>
      <c r="H165" s="14"/>
      <c r="I165" s="14"/>
      <c r="J165" s="14"/>
      <c r="K165" s="14"/>
    </row>
    <row r="166" spans="7:11" x14ac:dyDescent="0.15">
      <c r="G166" s="16"/>
      <c r="H166" s="14"/>
      <c r="I166" s="14"/>
      <c r="J166" s="14"/>
      <c r="K166" s="14"/>
    </row>
    <row r="167" spans="7:11" x14ac:dyDescent="0.15">
      <c r="G167" s="16"/>
      <c r="H167" s="14"/>
      <c r="I167" s="14"/>
      <c r="J167" s="14"/>
      <c r="K167" s="14"/>
    </row>
    <row r="168" spans="7:11" x14ac:dyDescent="0.15">
      <c r="G168" s="16"/>
      <c r="H168" s="14"/>
      <c r="I168" s="14"/>
      <c r="J168" s="14"/>
      <c r="K168" s="14"/>
    </row>
    <row r="169" spans="7:11" x14ac:dyDescent="0.15">
      <c r="G169" s="16"/>
      <c r="H169" s="14"/>
      <c r="I169" s="14"/>
      <c r="J169" s="14"/>
      <c r="K169" s="14"/>
    </row>
    <row r="171" spans="7:11" x14ac:dyDescent="0.15">
      <c r="G171" s="16"/>
      <c r="H171" s="14"/>
      <c r="I171" s="14"/>
      <c r="J171" s="14"/>
      <c r="K171" s="14"/>
    </row>
    <row r="172" spans="7:11" x14ac:dyDescent="0.15">
      <c r="G172" s="16"/>
      <c r="H172" s="14"/>
      <c r="I172" s="14"/>
      <c r="J172" s="14"/>
      <c r="K172" s="14"/>
    </row>
    <row r="173" spans="7:11" x14ac:dyDescent="0.15">
      <c r="G173" s="16"/>
      <c r="H173" s="14"/>
      <c r="I173" s="14"/>
      <c r="J173" s="14"/>
      <c r="K173" s="14"/>
    </row>
    <row r="174" spans="7:11" x14ac:dyDescent="0.15">
      <c r="G174" s="16"/>
      <c r="H174" s="14"/>
      <c r="I174" s="14"/>
      <c r="J174" s="14"/>
      <c r="K174" s="14"/>
    </row>
    <row r="175" spans="7:11" x14ac:dyDescent="0.15">
      <c r="G175" s="16"/>
      <c r="H175" s="14"/>
      <c r="I175" s="14"/>
      <c r="J175" s="14"/>
      <c r="K175" s="14"/>
    </row>
    <row r="176" spans="7:11" x14ac:dyDescent="0.15">
      <c r="G176" s="16"/>
      <c r="H176" s="14"/>
      <c r="I176" s="14"/>
      <c r="J176" s="14"/>
      <c r="K176" s="14"/>
    </row>
    <row r="177" spans="7:11" x14ac:dyDescent="0.15">
      <c r="G177" s="16"/>
      <c r="H177" s="14"/>
      <c r="I177" s="14"/>
      <c r="J177" s="14"/>
      <c r="K177" s="14"/>
    </row>
    <row r="178" spans="7:11" x14ac:dyDescent="0.15">
      <c r="G178" s="16"/>
      <c r="H178" s="14"/>
      <c r="I178" s="14"/>
      <c r="J178" s="14"/>
      <c r="K178" s="14"/>
    </row>
    <row r="179" spans="7:11" x14ac:dyDescent="0.15">
      <c r="G179" s="16"/>
      <c r="H179" s="14"/>
      <c r="I179" s="14"/>
      <c r="J179" s="14"/>
      <c r="K179" s="14"/>
    </row>
    <row r="180" spans="7:11" x14ac:dyDescent="0.15">
      <c r="G180" s="16"/>
      <c r="H180" s="14"/>
      <c r="I180" s="14"/>
      <c r="J180" s="14"/>
      <c r="K180" s="14"/>
    </row>
    <row r="181" spans="7:11" x14ac:dyDescent="0.15">
      <c r="G181" s="16"/>
      <c r="H181" s="14"/>
      <c r="I181" s="14"/>
      <c r="J181" s="14"/>
      <c r="K181" s="14"/>
    </row>
    <row r="182" spans="7:11" x14ac:dyDescent="0.15">
      <c r="G182" s="16"/>
      <c r="H182" s="14"/>
      <c r="I182" s="14"/>
      <c r="J182" s="14"/>
      <c r="K182" s="14"/>
    </row>
    <row r="183" spans="7:11" x14ac:dyDescent="0.15">
      <c r="G183" s="16"/>
      <c r="H183" s="14"/>
      <c r="I183" s="14"/>
      <c r="J183" s="14"/>
      <c r="K183" s="14"/>
    </row>
    <row r="184" spans="7:11" x14ac:dyDescent="0.15">
      <c r="G184" s="16"/>
      <c r="H184" s="14"/>
      <c r="I184" s="14"/>
      <c r="J184" s="14"/>
      <c r="K184" s="14"/>
    </row>
    <row r="185" spans="7:11" x14ac:dyDescent="0.15">
      <c r="G185" s="16"/>
      <c r="H185" s="14"/>
      <c r="I185" s="14"/>
      <c r="J185" s="14"/>
      <c r="K185" s="14"/>
    </row>
    <row r="186" spans="7:11" x14ac:dyDescent="0.15">
      <c r="G186" s="16"/>
      <c r="H186" s="14"/>
      <c r="I186" s="14"/>
      <c r="J186" s="14"/>
      <c r="K186" s="14"/>
    </row>
    <row r="187" spans="7:11" x14ac:dyDescent="0.15">
      <c r="G187" s="16"/>
      <c r="H187" s="14"/>
      <c r="I187" s="14"/>
      <c r="J187" s="14"/>
      <c r="K187" s="14"/>
    </row>
    <row r="188" spans="7:11" x14ac:dyDescent="0.15">
      <c r="G188" s="16"/>
      <c r="H188" s="14"/>
      <c r="I188" s="14"/>
      <c r="J188" s="14"/>
      <c r="K188" s="14"/>
    </row>
    <row r="189" spans="7:11" x14ac:dyDescent="0.15">
      <c r="G189" s="16"/>
      <c r="H189" s="14"/>
      <c r="I189" s="14"/>
      <c r="J189" s="14"/>
      <c r="K189" s="14"/>
    </row>
    <row r="190" spans="7:11" x14ac:dyDescent="0.15">
      <c r="G190" s="16"/>
      <c r="H190" s="14"/>
      <c r="I190" s="14"/>
      <c r="J190" s="14"/>
      <c r="K190" s="14"/>
    </row>
    <row r="191" spans="7:11" x14ac:dyDescent="0.15">
      <c r="G191" s="16"/>
      <c r="H191" s="14"/>
      <c r="I191" s="14"/>
      <c r="J191" s="14"/>
      <c r="K191" s="14"/>
    </row>
    <row r="192" spans="7:11" x14ac:dyDescent="0.15">
      <c r="G192" s="16"/>
      <c r="H192" s="14"/>
      <c r="I192" s="14"/>
      <c r="J192" s="14"/>
      <c r="K192" s="14"/>
    </row>
    <row r="193" spans="7:11" x14ac:dyDescent="0.15">
      <c r="G193" s="16"/>
      <c r="H193" s="14"/>
      <c r="I193" s="14"/>
      <c r="J193" s="14"/>
      <c r="K193" s="14"/>
    </row>
    <row r="194" spans="7:11" x14ac:dyDescent="0.15">
      <c r="G194" s="16"/>
      <c r="H194" s="14"/>
      <c r="I194" s="14"/>
      <c r="J194" s="14"/>
      <c r="K194" s="14"/>
    </row>
    <row r="195" spans="7:11" x14ac:dyDescent="0.15">
      <c r="G195" s="16"/>
      <c r="H195" s="14"/>
      <c r="I195" s="14"/>
      <c r="J195" s="14"/>
      <c r="K195" s="14"/>
    </row>
    <row r="196" spans="7:11" x14ac:dyDescent="0.15">
      <c r="G196" s="16"/>
      <c r="H196" s="14"/>
      <c r="I196" s="14"/>
      <c r="J196" s="14"/>
      <c r="K196" s="14"/>
    </row>
    <row r="197" spans="7:11" x14ac:dyDescent="0.15">
      <c r="G197" s="16"/>
      <c r="H197" s="14"/>
      <c r="I197" s="14"/>
      <c r="J197" s="14"/>
      <c r="K197" s="14"/>
    </row>
    <row r="198" spans="7:11" x14ac:dyDescent="0.15">
      <c r="G198" s="16"/>
      <c r="H198" s="14"/>
      <c r="I198" s="14"/>
      <c r="J198" s="14"/>
      <c r="K198" s="14"/>
    </row>
    <row r="199" spans="7:11" x14ac:dyDescent="0.15">
      <c r="G199" s="16"/>
      <c r="H199" s="14"/>
      <c r="I199" s="14"/>
      <c r="J199" s="14"/>
      <c r="K199" s="14"/>
    </row>
    <row r="200" spans="7:11" x14ac:dyDescent="0.15">
      <c r="G200" s="16"/>
      <c r="H200" s="14"/>
      <c r="I200" s="14"/>
      <c r="J200" s="14"/>
      <c r="K200" s="14"/>
    </row>
    <row r="201" spans="7:11" x14ac:dyDescent="0.15">
      <c r="G201" s="16"/>
      <c r="H201" s="14"/>
      <c r="I201" s="14"/>
      <c r="J201" s="14"/>
      <c r="K201" s="14"/>
    </row>
    <row r="202" spans="7:11" x14ac:dyDescent="0.15">
      <c r="G202" s="16"/>
      <c r="H202" s="14"/>
      <c r="I202" s="14"/>
      <c r="J202" s="14"/>
      <c r="K202" s="14"/>
    </row>
    <row r="203" spans="7:11" x14ac:dyDescent="0.15">
      <c r="G203" s="16"/>
      <c r="H203" s="14"/>
      <c r="I203" s="14"/>
      <c r="J203" s="14"/>
      <c r="K203" s="14"/>
    </row>
    <row r="204" spans="7:11" x14ac:dyDescent="0.15">
      <c r="G204" s="16"/>
      <c r="H204" s="14"/>
      <c r="I204" s="14"/>
      <c r="J204" s="14"/>
      <c r="K204" s="14"/>
    </row>
    <row r="205" spans="7:11" x14ac:dyDescent="0.15">
      <c r="G205" s="16"/>
      <c r="H205" s="14"/>
      <c r="I205" s="14"/>
      <c r="J205" s="14"/>
      <c r="K205" s="14"/>
    </row>
    <row r="206" spans="7:11" x14ac:dyDescent="0.15">
      <c r="G206" s="16"/>
      <c r="H206" s="14"/>
      <c r="I206" s="14"/>
      <c r="J206" s="14"/>
      <c r="K206" s="14"/>
    </row>
    <row r="207" spans="7:11" x14ac:dyDescent="0.15">
      <c r="G207" s="16"/>
      <c r="H207" s="14"/>
      <c r="I207" s="14"/>
      <c r="J207" s="14"/>
      <c r="K207" s="14"/>
    </row>
    <row r="208" spans="7:11" x14ac:dyDescent="0.15">
      <c r="G208" s="16"/>
      <c r="H208" s="14"/>
      <c r="I208" s="14"/>
      <c r="J208" s="14"/>
      <c r="K208" s="14"/>
    </row>
    <row r="209" spans="1:11" x14ac:dyDescent="0.15">
      <c r="G209" s="16"/>
      <c r="H209" s="14"/>
      <c r="I209" s="14"/>
      <c r="J209" s="14"/>
      <c r="K209" s="14"/>
    </row>
    <row r="210" spans="1:11" x14ac:dyDescent="0.15">
      <c r="C210" s="17" t="s">
        <v>114</v>
      </c>
      <c r="D210" s="17"/>
      <c r="E210" s="17"/>
      <c r="F210" s="17"/>
    </row>
    <row r="211" spans="1:11" x14ac:dyDescent="0.15">
      <c r="A211" s="3" t="s">
        <v>1</v>
      </c>
      <c r="B211" s="3" t="s">
        <v>0</v>
      </c>
      <c r="C211" s="8" t="s">
        <v>108</v>
      </c>
      <c r="D211" s="8" t="s">
        <v>106</v>
      </c>
      <c r="E211" s="8" t="s">
        <v>105</v>
      </c>
      <c r="F211" s="8" t="s">
        <v>103</v>
      </c>
      <c r="G211" s="15" t="s">
        <v>100</v>
      </c>
      <c r="H211" t="s">
        <v>109</v>
      </c>
      <c r="I211" t="s">
        <v>110</v>
      </c>
      <c r="J211" t="s">
        <v>111</v>
      </c>
      <c r="K211" t="s">
        <v>112</v>
      </c>
    </row>
    <row r="212" spans="1:11" x14ac:dyDescent="0.15">
      <c r="A212" s="3" t="s">
        <v>5</v>
      </c>
      <c r="B212" s="7">
        <v>111</v>
      </c>
      <c r="C212" s="8">
        <v>0.22222557753284011</v>
      </c>
      <c r="D212" s="8">
        <v>0.22195724594033117</v>
      </c>
      <c r="E212" s="8">
        <v>0.23170323013070043</v>
      </c>
      <c r="F212" s="8">
        <v>0.24506859953404089</v>
      </c>
      <c r="G212" s="16">
        <v>111</v>
      </c>
      <c r="H212" s="14">
        <v>0.22222557753284011</v>
      </c>
      <c r="I212" s="14">
        <v>0.22195724594033117</v>
      </c>
      <c r="J212" s="14">
        <v>0.23170323013070043</v>
      </c>
      <c r="K212" s="14">
        <v>0.24506859953404089</v>
      </c>
    </row>
    <row r="213" spans="1:11" x14ac:dyDescent="0.15">
      <c r="A213" s="3" t="s">
        <v>6</v>
      </c>
      <c r="B213" s="7">
        <v>112</v>
      </c>
      <c r="C213" s="8">
        <v>7.7537873068599328E-2</v>
      </c>
      <c r="D213" s="8">
        <v>0.10169762381836285</v>
      </c>
      <c r="E213" s="8">
        <v>0.1188677786084401</v>
      </c>
      <c r="F213" s="8">
        <v>0.13785917680559151</v>
      </c>
      <c r="G213" s="16">
        <v>112</v>
      </c>
      <c r="H213" s="14">
        <v>7.7537873068599328E-2</v>
      </c>
      <c r="I213" s="14">
        <v>0.10169762381836285</v>
      </c>
      <c r="J213" s="14">
        <v>0.1188677786084401</v>
      </c>
      <c r="K213" s="14">
        <v>0.13785917680559151</v>
      </c>
    </row>
    <row r="214" spans="1:11" x14ac:dyDescent="0.15">
      <c r="A214" s="3" t="s">
        <v>7</v>
      </c>
      <c r="B214" s="7">
        <v>113</v>
      </c>
      <c r="C214" s="8">
        <v>6.3475766269062359E-2</v>
      </c>
      <c r="D214" s="8">
        <v>8.6872610603695194E-2</v>
      </c>
      <c r="E214" s="8">
        <v>0.1045474465726586</v>
      </c>
      <c r="F214" s="8">
        <v>0.12327206834066788</v>
      </c>
      <c r="G214" s="16">
        <v>113</v>
      </c>
      <c r="H214" s="14">
        <v>6.3475766269062359E-2</v>
      </c>
      <c r="I214" s="14">
        <v>8.6872610603695194E-2</v>
      </c>
      <c r="J214" s="14">
        <v>0.1045474465726586</v>
      </c>
      <c r="K214" s="14">
        <v>0.12327206834066788</v>
      </c>
    </row>
    <row r="215" spans="1:11" x14ac:dyDescent="0.15">
      <c r="A215" s="3" t="s">
        <v>8</v>
      </c>
      <c r="B215" s="7">
        <v>114</v>
      </c>
      <c r="C215" s="8">
        <v>6.2197392923649904E-2</v>
      </c>
      <c r="D215" s="8">
        <v>8.4328018783267164E-2</v>
      </c>
      <c r="E215" s="8">
        <v>0.10118326415921219</v>
      </c>
      <c r="F215" s="8">
        <v>0.11849598757442402</v>
      </c>
      <c r="G215" s="16">
        <v>114</v>
      </c>
      <c r="H215" s="14">
        <v>6.2197392923649904E-2</v>
      </c>
      <c r="I215" s="14">
        <v>8.4328018783267164E-2</v>
      </c>
      <c r="J215" s="14">
        <v>0.10118326415921219</v>
      </c>
      <c r="K215" s="14">
        <v>0.11849598757442402</v>
      </c>
    </row>
    <row r="216" spans="1:11" x14ac:dyDescent="0.15">
      <c r="A216" s="3" t="s">
        <v>9</v>
      </c>
      <c r="B216" s="7">
        <v>115</v>
      </c>
      <c r="C216" s="8">
        <v>5.2191856661130402E-2</v>
      </c>
      <c r="D216" s="8">
        <v>7.1445254397718469E-2</v>
      </c>
      <c r="E216" s="8">
        <v>8.5187285710602981E-2</v>
      </c>
      <c r="F216" s="8">
        <v>0.10038829924928812</v>
      </c>
      <c r="G216" s="16">
        <v>115</v>
      </c>
      <c r="H216" s="14">
        <v>5.2191856661130402E-2</v>
      </c>
      <c r="I216" s="14">
        <v>7.1445254397718469E-2</v>
      </c>
      <c r="J216" s="14">
        <v>8.5187285710602981E-2</v>
      </c>
      <c r="K216" s="14">
        <v>0.10038829924928812</v>
      </c>
    </row>
    <row r="217" spans="1:11" x14ac:dyDescent="0.15">
      <c r="A217" s="3" t="s">
        <v>10</v>
      </c>
      <c r="B217" s="7">
        <v>125</v>
      </c>
      <c r="C217" s="8">
        <v>0.10492727364235745</v>
      </c>
      <c r="D217" s="8">
        <v>0.12544714747569116</v>
      </c>
      <c r="E217" s="8">
        <v>0.14203036786883555</v>
      </c>
      <c r="F217" s="8">
        <v>0.16003106393994304</v>
      </c>
      <c r="G217" s="16">
        <v>117</v>
      </c>
      <c r="H217" s="14">
        <v>3.0570235039508783E-2</v>
      </c>
      <c r="I217" s="14">
        <v>4.9625686855400801E-2</v>
      </c>
      <c r="J217" s="14">
        <v>6.3893686679899975E-2</v>
      </c>
      <c r="K217" s="14">
        <v>7.9743722495469849E-2</v>
      </c>
    </row>
    <row r="218" spans="1:11" x14ac:dyDescent="0.15">
      <c r="A218" s="3" t="s">
        <v>12</v>
      </c>
      <c r="B218" s="7">
        <v>117</v>
      </c>
      <c r="C218" s="8">
        <v>3.0570235039508783E-2</v>
      </c>
      <c r="D218" s="8">
        <v>4.9625686855400801E-2</v>
      </c>
      <c r="E218" s="8">
        <v>6.3893686679899975E-2</v>
      </c>
      <c r="F218" s="8">
        <v>7.9743722495469849E-2</v>
      </c>
      <c r="G218" s="16">
        <v>118</v>
      </c>
      <c r="H218" s="14">
        <v>2.6805576526246919E-2</v>
      </c>
      <c r="I218" s="14">
        <v>4.5261773346937269E-2</v>
      </c>
      <c r="J218" s="14">
        <v>5.9292103838519246E-2</v>
      </c>
      <c r="K218" s="14">
        <v>7.4928811804297182E-2</v>
      </c>
    </row>
    <row r="219" spans="1:11" x14ac:dyDescent="0.15">
      <c r="A219" s="3" t="s">
        <v>13</v>
      </c>
      <c r="B219" s="7">
        <v>118</v>
      </c>
      <c r="C219" s="8">
        <v>2.6805576526246919E-2</v>
      </c>
      <c r="D219" s="8">
        <v>4.5261773346937269E-2</v>
      </c>
      <c r="E219" s="8">
        <v>5.9292103838519246E-2</v>
      </c>
      <c r="F219" s="8">
        <v>7.4928811804297182E-2</v>
      </c>
      <c r="G219" s="16">
        <v>119</v>
      </c>
      <c r="H219" s="14">
        <v>2.3312698173033369E-2</v>
      </c>
      <c r="I219" s="14">
        <v>4.0258638704839644E-2</v>
      </c>
      <c r="J219" s="14">
        <v>5.3620685210486969E-2</v>
      </c>
      <c r="K219" s="14">
        <v>6.8185348174993526E-2</v>
      </c>
    </row>
    <row r="220" spans="1:11" x14ac:dyDescent="0.15">
      <c r="A220" s="3" t="s">
        <v>14</v>
      </c>
      <c r="B220" s="7">
        <v>119</v>
      </c>
      <c r="C220" s="8">
        <v>2.3312698173033369E-2</v>
      </c>
      <c r="D220" s="8">
        <v>4.0258638704839644E-2</v>
      </c>
      <c r="E220" s="8">
        <v>5.3620685210486969E-2</v>
      </c>
      <c r="F220" s="8">
        <v>6.8185348174993526E-2</v>
      </c>
      <c r="G220" s="16">
        <v>120</v>
      </c>
      <c r="H220" s="14">
        <v>2.0766017414062105E-2</v>
      </c>
      <c r="I220" s="14">
        <v>3.6435604617143416E-2</v>
      </c>
      <c r="J220" s="14">
        <v>4.8954654430151325E-2</v>
      </c>
      <c r="K220" s="14">
        <v>6.3046854776080768E-2</v>
      </c>
    </row>
    <row r="221" spans="1:11" x14ac:dyDescent="0.15">
      <c r="A221" s="3" t="s">
        <v>15</v>
      </c>
      <c r="B221" s="7">
        <v>120</v>
      </c>
      <c r="C221" s="8">
        <v>2.0766017414062105E-2</v>
      </c>
      <c r="D221" s="8">
        <v>3.6435604617143416E-2</v>
      </c>
      <c r="E221" s="8">
        <v>4.8954654430151325E-2</v>
      </c>
      <c r="F221" s="8">
        <v>6.3046854776080768E-2</v>
      </c>
      <c r="G221" s="16">
        <v>121</v>
      </c>
      <c r="H221" s="14">
        <v>2.0121797775429062E-2</v>
      </c>
      <c r="I221" s="14">
        <v>3.4628575643216267E-2</v>
      </c>
      <c r="J221" s="14">
        <v>4.6608749452192517E-2</v>
      </c>
      <c r="K221" s="14">
        <v>5.9966347398395028E-2</v>
      </c>
    </row>
    <row r="222" spans="1:11" x14ac:dyDescent="0.15">
      <c r="A222" s="3" t="s">
        <v>16</v>
      </c>
      <c r="B222" s="7">
        <v>121</v>
      </c>
      <c r="C222" s="8">
        <v>2.0121797775429062E-2</v>
      </c>
      <c r="D222" s="8">
        <v>3.4628575643216267E-2</v>
      </c>
      <c r="E222" s="8">
        <v>4.6608749452192517E-2</v>
      </c>
      <c r="F222" s="8">
        <v>5.9966347398395028E-2</v>
      </c>
      <c r="G222" s="16">
        <v>122</v>
      </c>
      <c r="H222" s="14">
        <v>2.1883335849816297E-2</v>
      </c>
      <c r="I222" s="14">
        <v>3.7996779308903612E-2</v>
      </c>
      <c r="J222" s="14">
        <v>5.047562578948725E-2</v>
      </c>
      <c r="K222" s="14">
        <v>6.3991716282681854E-2</v>
      </c>
    </row>
    <row r="223" spans="1:11" x14ac:dyDescent="0.15">
      <c r="A223" s="3" t="s">
        <v>17</v>
      </c>
      <c r="B223" s="7">
        <v>122</v>
      </c>
      <c r="C223" s="8">
        <v>2.1883335849816297E-2</v>
      </c>
      <c r="D223" s="8">
        <v>3.7996779308903612E-2</v>
      </c>
      <c r="E223" s="8">
        <v>5.047562578948725E-2</v>
      </c>
      <c r="F223" s="8">
        <v>6.3991716282681854E-2</v>
      </c>
      <c r="G223" s="16">
        <v>123</v>
      </c>
      <c r="H223" s="14">
        <v>3.667018974281544E-2</v>
      </c>
      <c r="I223" s="14">
        <v>5.6325216044450455E-2</v>
      </c>
      <c r="J223" s="14">
        <v>7.0583382743419867E-2</v>
      </c>
      <c r="K223" s="14">
        <v>8.6513072741392694E-2</v>
      </c>
    </row>
    <row r="224" spans="1:11" x14ac:dyDescent="0.15">
      <c r="A224" s="3" t="s">
        <v>18</v>
      </c>
      <c r="B224" s="7">
        <v>123</v>
      </c>
      <c r="C224" s="8">
        <v>3.667018974281544E-2</v>
      </c>
      <c r="D224" s="8">
        <v>5.6325216044450455E-2</v>
      </c>
      <c r="E224" s="8">
        <v>7.0583382743419867E-2</v>
      </c>
      <c r="F224" s="8">
        <v>8.6513072741392694E-2</v>
      </c>
      <c r="G224" s="16">
        <v>124</v>
      </c>
      <c r="H224" s="14">
        <v>7.9520861643766674E-3</v>
      </c>
      <c r="I224" s="14">
        <v>1.5144623781484713E-2</v>
      </c>
      <c r="J224" s="14">
        <v>2.1242040679539068E-2</v>
      </c>
      <c r="K224" s="14">
        <v>2.9070670463370439E-2</v>
      </c>
    </row>
    <row r="225" spans="1:11" x14ac:dyDescent="0.15">
      <c r="A225" s="3" t="s">
        <v>19</v>
      </c>
      <c r="B225" s="7">
        <v>126</v>
      </c>
      <c r="C225" s="8">
        <v>3.3398761890382003E-2</v>
      </c>
      <c r="D225" s="8">
        <v>5.2870963380004674E-2</v>
      </c>
      <c r="E225" s="8">
        <v>6.7309427444510322E-2</v>
      </c>
      <c r="F225" s="8">
        <v>8.314781258089568E-2</v>
      </c>
      <c r="G225" s="16">
        <v>125</v>
      </c>
      <c r="H225" s="14">
        <v>0.10492727364235745</v>
      </c>
      <c r="I225" s="14">
        <v>0.12544714747569116</v>
      </c>
      <c r="J225" s="14">
        <v>0.14203036786883555</v>
      </c>
      <c r="K225" s="14">
        <v>0.16003106393994304</v>
      </c>
    </row>
    <row r="226" spans="1:11" x14ac:dyDescent="0.15">
      <c r="A226" s="3" t="s">
        <v>21</v>
      </c>
      <c r="B226" s="7">
        <v>124</v>
      </c>
      <c r="C226" s="8">
        <v>7.9520861643766674E-3</v>
      </c>
      <c r="D226" s="8">
        <v>1.5144623781484713E-2</v>
      </c>
      <c r="E226" s="8">
        <v>2.1242040679539068E-2</v>
      </c>
      <c r="F226" s="8">
        <v>2.9070670463370439E-2</v>
      </c>
      <c r="G226" s="16">
        <v>126</v>
      </c>
      <c r="H226" s="14">
        <v>3.3398761890382003E-2</v>
      </c>
      <c r="I226" s="14">
        <v>5.2870963380004674E-2</v>
      </c>
      <c r="J226" s="14">
        <v>6.7309427444510322E-2</v>
      </c>
      <c r="K226" s="14">
        <v>8.314781258089568E-2</v>
      </c>
    </row>
    <row r="227" spans="1:11" x14ac:dyDescent="0.15">
      <c r="A227" s="3" t="s">
        <v>22</v>
      </c>
      <c r="B227" s="7">
        <v>127</v>
      </c>
      <c r="C227" s="8">
        <v>1.4726458301877297E-2</v>
      </c>
      <c r="D227" s="8">
        <v>2.8113437165791837E-2</v>
      </c>
      <c r="E227" s="8">
        <v>3.8617205021783403E-2</v>
      </c>
      <c r="F227" s="8">
        <v>5.0504789024074556E-2</v>
      </c>
      <c r="G227" s="16">
        <v>127</v>
      </c>
      <c r="H227" s="14">
        <v>1.4726458301877297E-2</v>
      </c>
      <c r="I227" s="14">
        <v>2.8113437165791837E-2</v>
      </c>
      <c r="J227" s="14">
        <v>3.8617205021783403E-2</v>
      </c>
      <c r="K227" s="14">
        <v>5.0504789024074556E-2</v>
      </c>
    </row>
    <row r="228" spans="1:11" x14ac:dyDescent="0.15">
      <c r="A228" s="3" t="s">
        <v>23</v>
      </c>
      <c r="B228" s="7">
        <v>129</v>
      </c>
      <c r="C228" s="8">
        <v>1.7232875333433994E-2</v>
      </c>
      <c r="D228" s="8">
        <v>3.0756370699086651E-2</v>
      </c>
      <c r="E228" s="8">
        <v>4.1788043618365085E-2</v>
      </c>
      <c r="F228" s="8">
        <v>5.4323064975407717E-2</v>
      </c>
      <c r="G228" s="16">
        <v>128</v>
      </c>
      <c r="H228" s="14">
        <v>1.8118677336554432E-3</v>
      </c>
      <c r="I228" s="14">
        <v>5.2612816383729366E-3</v>
      </c>
      <c r="J228" s="14">
        <v>8.6102446443762724E-3</v>
      </c>
      <c r="K228" s="14">
        <v>1.2904478384675124E-2</v>
      </c>
    </row>
    <row r="229" spans="1:11" x14ac:dyDescent="0.15">
      <c r="A229" s="3" t="s">
        <v>24</v>
      </c>
      <c r="B229" s="7">
        <v>130</v>
      </c>
      <c r="C229" s="8">
        <v>1.6749710604459209E-2</v>
      </c>
      <c r="D229" s="8">
        <v>3.016632042188595E-2</v>
      </c>
      <c r="E229" s="8">
        <v>4.1027557938697119E-2</v>
      </c>
      <c r="F229" s="8">
        <v>5.3624126326689101E-2</v>
      </c>
      <c r="G229" s="16">
        <v>129</v>
      </c>
      <c r="H229" s="14">
        <v>1.7232875333433994E-2</v>
      </c>
      <c r="I229" s="14">
        <v>3.0756370699086651E-2</v>
      </c>
      <c r="J229" s="14">
        <v>4.1788043618365085E-2</v>
      </c>
      <c r="K229" s="14">
        <v>5.4323064975407717E-2</v>
      </c>
    </row>
    <row r="230" spans="1:11" x14ac:dyDescent="0.15">
      <c r="A230" s="3" t="s">
        <v>25</v>
      </c>
      <c r="B230" s="7">
        <v>134</v>
      </c>
      <c r="C230" s="8">
        <v>1.2904524636368212E-2</v>
      </c>
      <c r="D230" s="8">
        <v>2.3565132945703081E-2</v>
      </c>
      <c r="E230" s="8">
        <v>3.2262638240829061E-2</v>
      </c>
      <c r="F230" s="8">
        <v>4.1302096815946154E-2</v>
      </c>
      <c r="G230" s="16">
        <v>130</v>
      </c>
      <c r="H230" s="14">
        <v>1.6749710604459209E-2</v>
      </c>
      <c r="I230" s="14">
        <v>3.016632042188595E-2</v>
      </c>
      <c r="J230" s="14">
        <v>4.1027557938697119E-2</v>
      </c>
      <c r="K230" s="14">
        <v>5.3624126326689101E-2</v>
      </c>
    </row>
    <row r="231" spans="1:11" x14ac:dyDescent="0.15">
      <c r="A231" s="3" t="s">
        <v>26</v>
      </c>
      <c r="B231" s="7">
        <v>135</v>
      </c>
      <c r="C231" s="8">
        <v>1.1455030449443857E-2</v>
      </c>
      <c r="D231" s="8">
        <v>2.2102299966809673E-2</v>
      </c>
      <c r="E231" s="8">
        <v>3.0509654301255445E-2</v>
      </c>
      <c r="F231" s="8">
        <v>4.1043230649754077E-2</v>
      </c>
      <c r="G231" s="16">
        <v>131</v>
      </c>
      <c r="H231" s="14">
        <v>4.9524384719915448E-3</v>
      </c>
      <c r="I231" s="14">
        <v>1.0694661274262744E-2</v>
      </c>
      <c r="J231" s="14">
        <v>1.513237606661339E-2</v>
      </c>
      <c r="K231" s="14">
        <v>2.1045819311415997E-2</v>
      </c>
    </row>
    <row r="232" spans="1:11" x14ac:dyDescent="0.15">
      <c r="A232" s="3" t="s">
        <v>27</v>
      </c>
      <c r="B232" s="7">
        <v>137</v>
      </c>
      <c r="C232" s="8">
        <v>1.1193316221249182E-2</v>
      </c>
      <c r="D232" s="8">
        <v>2.2520252246493504E-2</v>
      </c>
      <c r="E232" s="8">
        <v>3.206929442396432E-2</v>
      </c>
      <c r="F232" s="8">
        <v>4.3230649754077144E-2</v>
      </c>
      <c r="G232" s="16">
        <v>132</v>
      </c>
      <c r="H232" s="14">
        <v>2.5970104182394685E-3</v>
      </c>
      <c r="I232" s="14">
        <v>6.8101636160247817E-3</v>
      </c>
      <c r="J232" s="14">
        <v>1.0762805805470342E-2</v>
      </c>
      <c r="K232" s="14">
        <v>1.5803779446026404E-2</v>
      </c>
    </row>
    <row r="233" spans="1:11" x14ac:dyDescent="0.15">
      <c r="A233" s="3" t="s">
        <v>28</v>
      </c>
      <c r="B233" s="7">
        <v>138</v>
      </c>
      <c r="C233" s="8">
        <v>1.4877447279681917E-2</v>
      </c>
      <c r="D233" s="8">
        <v>2.7941339168274962E-2</v>
      </c>
      <c r="E233" s="8">
        <v>3.8758990487484213E-2</v>
      </c>
      <c r="F233" s="8">
        <v>5.0698938648718612E-2</v>
      </c>
      <c r="G233" s="16">
        <v>133</v>
      </c>
      <c r="H233" s="14">
        <v>4.9725703356988272E-3</v>
      </c>
      <c r="I233" s="14">
        <v>1.0915930128213009E-2</v>
      </c>
      <c r="J233" s="14">
        <v>1.5454615761387951E-2</v>
      </c>
      <c r="K233" s="14">
        <v>2.1498835102252135E-2</v>
      </c>
    </row>
    <row r="234" spans="1:11" x14ac:dyDescent="0.15">
      <c r="A234" s="3" t="s">
        <v>30</v>
      </c>
      <c r="B234" s="7">
        <v>128</v>
      </c>
      <c r="C234" s="8">
        <v>1.8118677336554432E-3</v>
      </c>
      <c r="D234" s="8">
        <v>5.2612816383729366E-3</v>
      </c>
      <c r="E234" s="8">
        <v>8.6102446443762724E-3</v>
      </c>
      <c r="F234" s="8">
        <v>1.2904478384675124E-2</v>
      </c>
      <c r="G234" s="16">
        <v>134</v>
      </c>
      <c r="H234" s="14">
        <v>1.2904524636368212E-2</v>
      </c>
      <c r="I234" s="14">
        <v>2.3565132945703081E-2</v>
      </c>
      <c r="J234" s="14">
        <v>3.2262638240829061E-2</v>
      </c>
      <c r="K234" s="14">
        <v>4.1302096815946154E-2</v>
      </c>
    </row>
    <row r="235" spans="1:11" x14ac:dyDescent="0.15">
      <c r="A235" s="3" t="s">
        <v>31</v>
      </c>
      <c r="B235" s="7">
        <v>131</v>
      </c>
      <c r="C235" s="8">
        <v>4.9524384719915448E-3</v>
      </c>
      <c r="D235" s="8">
        <v>1.0694661274262744E-2</v>
      </c>
      <c r="E235" s="8">
        <v>1.513237606661339E-2</v>
      </c>
      <c r="F235" s="8">
        <v>2.1045819311415997E-2</v>
      </c>
      <c r="G235" s="16">
        <v>135</v>
      </c>
      <c r="H235" s="14">
        <v>1.1455030449443857E-2</v>
      </c>
      <c r="I235" s="14">
        <v>2.2102299966809673E-2</v>
      </c>
      <c r="J235" s="14">
        <v>3.0509654301255445E-2</v>
      </c>
      <c r="K235" s="14">
        <v>4.1043230649754077E-2</v>
      </c>
    </row>
    <row r="236" spans="1:11" x14ac:dyDescent="0.15">
      <c r="A236" s="3" t="s">
        <v>32</v>
      </c>
      <c r="B236" s="7">
        <v>132</v>
      </c>
      <c r="C236" s="8">
        <v>2.5970104182394685E-3</v>
      </c>
      <c r="D236" s="8">
        <v>6.8101636160247817E-3</v>
      </c>
      <c r="E236" s="8">
        <v>1.0762805805470342E-2</v>
      </c>
      <c r="F236" s="8">
        <v>1.5803779446026404E-2</v>
      </c>
      <c r="G236" s="16">
        <v>137</v>
      </c>
      <c r="H236" s="14">
        <v>1.1193316221249182E-2</v>
      </c>
      <c r="I236" s="14">
        <v>2.2520252246493504E-2</v>
      </c>
      <c r="J236" s="14">
        <v>3.206929442396432E-2</v>
      </c>
      <c r="K236" s="14">
        <v>4.3230649754077144E-2</v>
      </c>
    </row>
    <row r="237" spans="1:11" x14ac:dyDescent="0.15">
      <c r="A237" s="3" t="s">
        <v>33</v>
      </c>
      <c r="B237" s="7">
        <v>133</v>
      </c>
      <c r="C237" s="8">
        <v>4.9725703356988272E-3</v>
      </c>
      <c r="D237" s="8">
        <v>1.0915930128213009E-2</v>
      </c>
      <c r="E237" s="8">
        <v>1.5454615761387951E-2</v>
      </c>
      <c r="F237" s="8">
        <v>2.1498835102252135E-2</v>
      </c>
      <c r="G237" s="16">
        <v>138</v>
      </c>
      <c r="H237" s="14">
        <v>1.4877447279681917E-2</v>
      </c>
      <c r="I237" s="14">
        <v>2.7941339168274962E-2</v>
      </c>
      <c r="J237" s="14">
        <v>3.8758990487484213E-2</v>
      </c>
      <c r="K237" s="14">
        <v>5.0698938648718612E-2</v>
      </c>
    </row>
    <row r="238" spans="1:11" x14ac:dyDescent="0.15">
      <c r="A238" s="3" t="s">
        <v>34</v>
      </c>
      <c r="B238" s="7">
        <v>139</v>
      </c>
      <c r="C238" s="8">
        <v>3.7445266495545826E-3</v>
      </c>
      <c r="D238" s="8">
        <v>8.8999250144439386E-3</v>
      </c>
      <c r="E238" s="8">
        <v>1.2979814905519322E-2</v>
      </c>
      <c r="F238" s="8">
        <v>1.8237121408231943E-2</v>
      </c>
      <c r="G238" s="16">
        <v>139</v>
      </c>
      <c r="H238" s="14">
        <v>3.7445266495545826E-3</v>
      </c>
      <c r="I238" s="14">
        <v>8.8999250144439386E-3</v>
      </c>
      <c r="J238" s="14">
        <v>1.2979814905519322E-2</v>
      </c>
      <c r="K238" s="14">
        <v>1.8237121408231943E-2</v>
      </c>
    </row>
    <row r="239" spans="1:11" x14ac:dyDescent="0.15">
      <c r="A239" s="3" t="s">
        <v>35</v>
      </c>
      <c r="B239" s="7">
        <v>141</v>
      </c>
      <c r="C239" s="8">
        <v>2.4762192359957724E-3</v>
      </c>
      <c r="D239" s="8">
        <v>6.797870901916434E-3</v>
      </c>
      <c r="E239" s="8">
        <v>1.0363228583949885E-2</v>
      </c>
      <c r="F239" s="8">
        <v>1.5156614030546208E-2</v>
      </c>
      <c r="G239" s="16">
        <v>140</v>
      </c>
      <c r="H239" s="14">
        <v>1.3085711409733757E-3</v>
      </c>
      <c r="I239" s="14">
        <v>3.9336685146713546E-3</v>
      </c>
      <c r="J239" s="14">
        <v>6.5092418344461344E-3</v>
      </c>
      <c r="K239" s="14">
        <v>9.9145741651566147E-3</v>
      </c>
    </row>
    <row r="240" spans="1:11" x14ac:dyDescent="0.15">
      <c r="A240" s="3" t="s">
        <v>36</v>
      </c>
      <c r="B240" s="7">
        <v>142</v>
      </c>
      <c r="C240" s="8">
        <v>5.3752076098444812E-3</v>
      </c>
      <c r="D240" s="8">
        <v>1.1223247980921707E-2</v>
      </c>
      <c r="E240" s="8">
        <v>1.5970199273027248E-2</v>
      </c>
      <c r="F240" s="8">
        <v>2.1874191043230649E-2</v>
      </c>
      <c r="G240" s="16">
        <v>141</v>
      </c>
      <c r="H240" s="14">
        <v>2.4762192359957724E-3</v>
      </c>
      <c r="I240" s="14">
        <v>6.797870901916434E-3</v>
      </c>
      <c r="J240" s="14">
        <v>1.0363228583949885E-2</v>
      </c>
      <c r="K240" s="14">
        <v>1.5156614030546208E-2</v>
      </c>
    </row>
    <row r="241" spans="1:11" x14ac:dyDescent="0.15">
      <c r="A241" s="3" t="s">
        <v>37</v>
      </c>
      <c r="B241" s="7">
        <v>143</v>
      </c>
      <c r="C241" s="8">
        <v>3.4727464895062659E-3</v>
      </c>
      <c r="D241" s="8">
        <v>7.9410933139927968E-3</v>
      </c>
      <c r="E241" s="8">
        <v>1.1690856126421076E-2</v>
      </c>
      <c r="F241" s="8">
        <v>1.6438001553196996E-2</v>
      </c>
      <c r="G241" s="16">
        <v>142</v>
      </c>
      <c r="H241" s="14">
        <v>5.3752076098444812E-3</v>
      </c>
      <c r="I241" s="14">
        <v>1.1223247980921707E-2</v>
      </c>
      <c r="J241" s="14">
        <v>1.5970199273027248E-2</v>
      </c>
      <c r="K241" s="14">
        <v>2.1874191043230649E-2</v>
      </c>
    </row>
    <row r="242" spans="1:11" x14ac:dyDescent="0.15">
      <c r="A242" s="3" t="s">
        <v>38</v>
      </c>
      <c r="B242" s="7">
        <v>140</v>
      </c>
      <c r="C242" s="8">
        <v>1.3085711409733757E-3</v>
      </c>
      <c r="D242" s="8">
        <v>3.9336685146713546E-3</v>
      </c>
      <c r="E242" s="8">
        <v>6.5092418344461344E-3</v>
      </c>
      <c r="F242" s="8">
        <v>9.9145741651566147E-3</v>
      </c>
      <c r="G242" s="16">
        <v>143</v>
      </c>
      <c r="H242" s="14">
        <v>3.4727464895062659E-3</v>
      </c>
      <c r="I242" s="14">
        <v>7.9410933139927968E-3</v>
      </c>
      <c r="J242" s="14">
        <v>1.1690856126421076E-2</v>
      </c>
      <c r="K242" s="14">
        <v>1.6438001553196996E-2</v>
      </c>
    </row>
    <row r="243" spans="1:11" x14ac:dyDescent="0.15">
      <c r="A243" s="3" t="s">
        <v>40</v>
      </c>
      <c r="B243" s="7">
        <v>144</v>
      </c>
      <c r="C243" s="8">
        <v>7.046152297548946E-4</v>
      </c>
      <c r="D243" s="8">
        <v>2.5814699627530763E-3</v>
      </c>
      <c r="E243" s="8">
        <v>4.7304787192905574E-3</v>
      </c>
      <c r="F243" s="8">
        <v>7.7530416774527567E-3</v>
      </c>
      <c r="G243" s="16">
        <v>144</v>
      </c>
      <c r="H243" s="14">
        <v>7.046152297548946E-4</v>
      </c>
      <c r="I243" s="14">
        <v>2.5814699627530763E-3</v>
      </c>
      <c r="J243" s="14">
        <v>4.7304787192905574E-3</v>
      </c>
      <c r="K243" s="14">
        <v>7.7530416774527567E-3</v>
      </c>
    </row>
    <row r="244" spans="1:11" x14ac:dyDescent="0.15">
      <c r="A244" s="3" t="s">
        <v>41</v>
      </c>
      <c r="B244" s="7">
        <v>145</v>
      </c>
      <c r="C244" s="8">
        <v>9.0593386682772162E-4</v>
      </c>
      <c r="D244" s="8">
        <v>3.1592275258454316E-3</v>
      </c>
      <c r="E244" s="8">
        <v>5.5683019257044162E-3</v>
      </c>
      <c r="F244" s="8">
        <v>8.8791095003882999E-3</v>
      </c>
      <c r="G244" s="16">
        <v>145</v>
      </c>
      <c r="H244" s="14">
        <v>9.0593386682772162E-4</v>
      </c>
      <c r="I244" s="14">
        <v>3.1592275258454316E-3</v>
      </c>
      <c r="J244" s="14">
        <v>5.5683019257044162E-3</v>
      </c>
      <c r="K244" s="14">
        <v>8.8791095003882999E-3</v>
      </c>
    </row>
    <row r="245" spans="1:11" x14ac:dyDescent="0.15">
      <c r="A245" s="3" t="s">
        <v>42</v>
      </c>
      <c r="B245" s="7">
        <v>146</v>
      </c>
      <c r="C245" s="8">
        <v>1.2481755498515276E-3</v>
      </c>
      <c r="D245" s="8">
        <v>3.8844976582379622E-3</v>
      </c>
      <c r="E245" s="8">
        <v>6.5608001856100641E-3</v>
      </c>
      <c r="F245" s="8">
        <v>1.0018120631633445E-2</v>
      </c>
      <c r="G245" s="16">
        <v>146</v>
      </c>
      <c r="H245" s="14">
        <v>1.2481755498515276E-3</v>
      </c>
      <c r="I245" s="14">
        <v>3.8844976582379622E-3</v>
      </c>
      <c r="J245" s="14">
        <v>6.5608001856100641E-3</v>
      </c>
      <c r="K245" s="14">
        <v>1.0018120631633445E-2</v>
      </c>
    </row>
    <row r="246" spans="1:11" x14ac:dyDescent="0.15">
      <c r="A246" s="3" t="s">
        <v>43</v>
      </c>
      <c r="B246" s="7">
        <v>147</v>
      </c>
      <c r="C246" s="8">
        <v>1.2381096179978862E-3</v>
      </c>
      <c r="D246" s="8">
        <v>4.0565956557548338E-3</v>
      </c>
      <c r="E246" s="8">
        <v>6.7541440024748009E-3</v>
      </c>
      <c r="F246" s="8">
        <v>1.01993269479679E-2</v>
      </c>
      <c r="G246" s="16">
        <v>147</v>
      </c>
      <c r="H246" s="14">
        <v>1.2381096179978862E-3</v>
      </c>
      <c r="I246" s="14">
        <v>4.0565956557548338E-3</v>
      </c>
      <c r="J246" s="14">
        <v>6.7541440024748009E-3</v>
      </c>
      <c r="K246" s="14">
        <v>1.01993269479679E-2</v>
      </c>
    </row>
    <row r="247" spans="1:11" x14ac:dyDescent="0.15">
      <c r="A247" s="3" t="s">
        <v>44</v>
      </c>
      <c r="B247" s="11">
        <v>148</v>
      </c>
      <c r="C247" s="8">
        <v>7.146811616085359E-4</v>
      </c>
      <c r="D247" s="8">
        <v>2.4585428216695963E-3</v>
      </c>
      <c r="E247" s="8">
        <v>4.4211286123069784E-3</v>
      </c>
      <c r="F247" s="8">
        <v>7.2741392699974114E-3</v>
      </c>
      <c r="G247" s="16">
        <v>148</v>
      </c>
      <c r="H247" s="14">
        <v>7.146811616085359E-4</v>
      </c>
      <c r="I247" s="14">
        <v>2.4585428216695963E-3</v>
      </c>
      <c r="J247" s="14">
        <v>4.4211286123069784E-3</v>
      </c>
      <c r="K247" s="14">
        <v>7.2741392699974114E-3</v>
      </c>
    </row>
    <row r="248" spans="1:11" x14ac:dyDescent="0.15">
      <c r="A248" s="3" t="s">
        <v>45</v>
      </c>
      <c r="B248" s="11">
        <v>151</v>
      </c>
      <c r="C248" s="8">
        <v>1.1072525039005487E-3</v>
      </c>
      <c r="D248" s="8">
        <v>3.3190328092539551E-3</v>
      </c>
      <c r="E248" s="8">
        <v>5.4265164600036091E-3</v>
      </c>
      <c r="F248" s="8">
        <v>8.7108464923634481E-3</v>
      </c>
      <c r="G248" s="16">
        <v>149</v>
      </c>
      <c r="H248" s="14">
        <v>1.5098897780462027E-4</v>
      </c>
      <c r="I248" s="14">
        <v>3.1961056681704752E-4</v>
      </c>
      <c r="J248" s="14">
        <v>3.3512928256554354E-4</v>
      </c>
      <c r="K248" s="14">
        <v>5.5656225731296925E-4</v>
      </c>
    </row>
    <row r="249" spans="1:11" x14ac:dyDescent="0.15">
      <c r="A249" s="3" t="s">
        <v>47</v>
      </c>
      <c r="B249" s="7">
        <v>149</v>
      </c>
      <c r="C249" s="8">
        <v>1.5098897780462027E-4</v>
      </c>
      <c r="D249" s="8">
        <v>3.1961056681704752E-4</v>
      </c>
      <c r="E249" s="8">
        <v>3.3512928256554354E-4</v>
      </c>
      <c r="F249" s="8">
        <v>5.5656225731296925E-4</v>
      </c>
      <c r="G249" s="16">
        <v>150</v>
      </c>
      <c r="H249" s="14">
        <v>5.5362625195027433E-4</v>
      </c>
      <c r="I249" s="14">
        <v>1.7824435457104574E-3</v>
      </c>
      <c r="J249" s="14">
        <v>3.3255136500734707E-3</v>
      </c>
      <c r="K249" s="14">
        <v>5.6044524980585035E-3</v>
      </c>
    </row>
    <row r="250" spans="1:11" x14ac:dyDescent="0.15">
      <c r="A250" s="3" t="s">
        <v>48</v>
      </c>
      <c r="B250" s="7">
        <v>150</v>
      </c>
      <c r="C250" s="8">
        <v>5.5362625195027433E-4</v>
      </c>
      <c r="D250" s="8">
        <v>1.7824435457104574E-3</v>
      </c>
      <c r="E250" s="8">
        <v>3.3255136500734707E-3</v>
      </c>
      <c r="F250" s="8">
        <v>5.6044524980585035E-3</v>
      </c>
      <c r="G250" s="16">
        <v>151</v>
      </c>
      <c r="H250" s="14">
        <v>1.1072525039005487E-3</v>
      </c>
      <c r="I250" s="14">
        <v>3.3190328092539551E-3</v>
      </c>
      <c r="J250" s="14">
        <v>5.4265164600036091E-3</v>
      </c>
      <c r="K250" s="14">
        <v>8.7108464923634481E-3</v>
      </c>
    </row>
    <row r="251" spans="1:11" x14ac:dyDescent="0.15">
      <c r="A251" s="3" t="s">
        <v>49</v>
      </c>
      <c r="B251" s="11">
        <v>152</v>
      </c>
      <c r="C251" s="8">
        <v>9.0593386682772151E-5</v>
      </c>
      <c r="D251" s="8">
        <v>4.4253770790052738E-4</v>
      </c>
      <c r="E251" s="8">
        <v>1.0569461988605604E-3</v>
      </c>
      <c r="F251" s="8">
        <v>1.7861765467253429E-3</v>
      </c>
      <c r="G251" s="16">
        <v>152</v>
      </c>
      <c r="H251" s="14">
        <v>9.0593386682772151E-5</v>
      </c>
      <c r="I251" s="14">
        <v>4.4253770790052738E-4</v>
      </c>
      <c r="J251" s="14">
        <v>1.0569461988605604E-3</v>
      </c>
      <c r="K251" s="14">
        <v>1.7861765467253429E-3</v>
      </c>
    </row>
    <row r="252" spans="1:11" x14ac:dyDescent="0.15">
      <c r="A252" s="3" t="s">
        <v>50</v>
      </c>
      <c r="B252" s="11">
        <v>153</v>
      </c>
      <c r="C252" s="8">
        <v>5.0329659268206757E-5</v>
      </c>
      <c r="D252" s="8">
        <v>1.9668342573356772E-4</v>
      </c>
      <c r="E252" s="8">
        <v>5.0269392384831536E-4</v>
      </c>
      <c r="F252" s="8">
        <v>1.0872378980067306E-3</v>
      </c>
      <c r="G252" s="16">
        <v>153</v>
      </c>
      <c r="H252" s="14">
        <v>5.0329659268206757E-5</v>
      </c>
      <c r="I252" s="14">
        <v>1.9668342573356772E-4</v>
      </c>
      <c r="J252" s="14">
        <v>5.0269392384831536E-4</v>
      </c>
      <c r="K252" s="14">
        <v>1.0872378980067306E-3</v>
      </c>
    </row>
    <row r="253" spans="1:11" x14ac:dyDescent="0.15">
      <c r="A253" s="3" t="s">
        <v>51</v>
      </c>
      <c r="B253" s="11">
        <v>154</v>
      </c>
      <c r="C253" s="8">
        <v>2.6171422819467515E-4</v>
      </c>
      <c r="D253" s="8">
        <v>1.4997111212184538E-3</v>
      </c>
      <c r="E253" s="8">
        <v>3.6219741692660669E-3</v>
      </c>
      <c r="F253" s="8">
        <v>6.3810509966347401E-3</v>
      </c>
      <c r="G253" s="16">
        <v>154</v>
      </c>
      <c r="H253" s="14">
        <v>2.6171422819467515E-4</v>
      </c>
      <c r="I253" s="14">
        <v>1.4997111212184538E-3</v>
      </c>
      <c r="J253" s="14">
        <v>3.6219741692660669E-3</v>
      </c>
      <c r="K253" s="14">
        <v>6.3810509966347401E-3</v>
      </c>
    </row>
    <row r="254" spans="1:11" x14ac:dyDescent="0.15">
      <c r="A254" s="3" t="s">
        <v>52</v>
      </c>
      <c r="B254" s="11">
        <v>155</v>
      </c>
      <c r="C254" s="8">
        <v>3.0197795560924054E-4</v>
      </c>
      <c r="D254" s="8">
        <v>1.2292714108347981E-3</v>
      </c>
      <c r="E254" s="8">
        <v>2.487690443659612E-3</v>
      </c>
      <c r="F254" s="8">
        <v>4.1936318923116748E-3</v>
      </c>
      <c r="G254" s="16">
        <v>155</v>
      </c>
      <c r="H254" s="14">
        <v>3.0197795560924054E-4</v>
      </c>
      <c r="I254" s="14">
        <v>1.2292714108347981E-3</v>
      </c>
      <c r="J254" s="14">
        <v>2.487690443659612E-3</v>
      </c>
      <c r="K254" s="14">
        <v>4.1936318923116748E-3</v>
      </c>
    </row>
    <row r="255" spans="1:11" x14ac:dyDescent="0.15">
      <c r="A255" s="3" t="s">
        <v>53</v>
      </c>
      <c r="B255" s="11">
        <v>156</v>
      </c>
      <c r="C255" s="8">
        <v>4.8316472897478484E-4</v>
      </c>
      <c r="D255" s="8">
        <v>1.6472236905186296E-3</v>
      </c>
      <c r="E255" s="8">
        <v>3.2610657111185586E-3</v>
      </c>
      <c r="F255" s="8">
        <v>5.695055656225731E-3</v>
      </c>
      <c r="G255" s="16">
        <v>156</v>
      </c>
      <c r="H255" s="14">
        <v>4.8316472897478484E-4</v>
      </c>
      <c r="I255" s="14">
        <v>1.6472236905186296E-3</v>
      </c>
      <c r="J255" s="14">
        <v>3.2610657111185586E-3</v>
      </c>
      <c r="K255" s="14">
        <v>5.695055656225731E-3</v>
      </c>
    </row>
    <row r="256" spans="1:11" x14ac:dyDescent="0.15">
      <c r="A256" s="3" t="s">
        <v>55</v>
      </c>
      <c r="B256" s="11">
        <v>157</v>
      </c>
      <c r="C256" s="8">
        <v>0</v>
      </c>
      <c r="D256" s="8">
        <v>2.4585428216695965E-5</v>
      </c>
      <c r="E256" s="8">
        <v>7.7337526745894673E-5</v>
      </c>
      <c r="F256" s="8">
        <v>2.2003624126326688E-4</v>
      </c>
      <c r="G256" s="16">
        <v>157</v>
      </c>
      <c r="H256" s="14">
        <v>0</v>
      </c>
      <c r="I256" s="14">
        <v>2.4585428216695965E-5</v>
      </c>
      <c r="J256" s="14">
        <v>7.7337526745894673E-5</v>
      </c>
      <c r="K256" s="14">
        <v>2.2003624126326688E-4</v>
      </c>
    </row>
    <row r="257" spans="1:11" x14ac:dyDescent="0.15">
      <c r="A257" s="3" t="s">
        <v>56</v>
      </c>
      <c r="B257" s="11">
        <v>158</v>
      </c>
      <c r="C257" s="8">
        <v>0</v>
      </c>
      <c r="D257" s="8">
        <v>1.2292714108347982E-5</v>
      </c>
      <c r="E257" s="8">
        <v>6.4447938954912223E-5</v>
      </c>
      <c r="F257" s="8">
        <v>2.0709293295366295E-4</v>
      </c>
      <c r="G257" s="16">
        <v>158</v>
      </c>
      <c r="H257" s="14">
        <v>0</v>
      </c>
      <c r="I257" s="14">
        <v>1.2292714108347982E-5</v>
      </c>
      <c r="J257" s="14">
        <v>6.4447938954912223E-5</v>
      </c>
      <c r="K257" s="14">
        <v>2.0709293295366295E-4</v>
      </c>
    </row>
    <row r="258" spans="1:11" x14ac:dyDescent="0.15">
      <c r="A258" s="3" t="s">
        <v>57</v>
      </c>
      <c r="B258" s="11">
        <v>159</v>
      </c>
      <c r="C258" s="8">
        <v>3.0197795560924053E-5</v>
      </c>
      <c r="D258" s="8">
        <v>6.1463570541739915E-5</v>
      </c>
      <c r="E258" s="8">
        <v>1.2889587790982445E-4</v>
      </c>
      <c r="F258" s="8">
        <v>2.9769609112089047E-4</v>
      </c>
      <c r="G258" s="16">
        <v>159</v>
      </c>
      <c r="H258" s="14">
        <v>3.0197795560924053E-5</v>
      </c>
      <c r="I258" s="14">
        <v>6.1463570541739915E-5</v>
      </c>
      <c r="J258" s="14">
        <v>1.2889587790982445E-4</v>
      </c>
      <c r="K258" s="14">
        <v>2.9769609112089047E-4</v>
      </c>
    </row>
    <row r="259" spans="1:11" x14ac:dyDescent="0.15">
      <c r="A259" s="3" t="s">
        <v>58</v>
      </c>
      <c r="B259" s="11">
        <v>160</v>
      </c>
      <c r="C259" s="8">
        <v>0</v>
      </c>
      <c r="D259" s="8">
        <v>2.4585428216695965E-5</v>
      </c>
      <c r="E259" s="8">
        <v>1.0311670232785956E-4</v>
      </c>
      <c r="F259" s="8">
        <v>3.1063939943049441E-4</v>
      </c>
      <c r="G259" s="16">
        <v>160</v>
      </c>
      <c r="H259" s="14">
        <v>0</v>
      </c>
      <c r="I259" s="14">
        <v>2.4585428216695965E-5</v>
      </c>
      <c r="J259" s="14">
        <v>1.0311670232785956E-4</v>
      </c>
      <c r="K259" s="14">
        <v>3.1063939943049441E-4</v>
      </c>
    </row>
    <row r="260" spans="1:11" x14ac:dyDescent="0.15">
      <c r="A260" s="3" t="s">
        <v>59</v>
      </c>
      <c r="B260" s="3">
        <v>161</v>
      </c>
      <c r="C260" s="8">
        <v>3.0197795560924053E-5</v>
      </c>
      <c r="D260" s="8">
        <v>8.6048998758435873E-5</v>
      </c>
      <c r="E260" s="8">
        <v>1.5467505349178935E-4</v>
      </c>
      <c r="F260" s="8">
        <v>3.6241263266891015E-4</v>
      </c>
      <c r="G260" s="16">
        <v>161</v>
      </c>
      <c r="H260" s="14">
        <v>3.0197795560924053E-5</v>
      </c>
      <c r="I260" s="14">
        <v>8.6048998758435873E-5</v>
      </c>
      <c r="J260" s="14">
        <v>1.5467505349178935E-4</v>
      </c>
      <c r="K260" s="14">
        <v>3.6241263266891015E-4</v>
      </c>
    </row>
    <row r="261" spans="1:11" x14ac:dyDescent="0.15">
      <c r="A261" s="3" t="s">
        <v>60</v>
      </c>
      <c r="B261" s="3">
        <v>162</v>
      </c>
      <c r="C261" s="8">
        <v>4.0263727414565401E-5</v>
      </c>
      <c r="D261" s="8">
        <v>8.6048998758435873E-5</v>
      </c>
      <c r="E261" s="8">
        <v>1.5467505349178935E-4</v>
      </c>
      <c r="F261" s="8">
        <v>4.2712917421692983E-4</v>
      </c>
      <c r="G261" s="16">
        <v>162</v>
      </c>
      <c r="H261" s="14">
        <v>4.0263727414565401E-5</v>
      </c>
      <c r="I261" s="14">
        <v>8.6048998758435873E-5</v>
      </c>
      <c r="J261" s="14">
        <v>1.5467505349178935E-4</v>
      </c>
      <c r="K261" s="14">
        <v>4.2712917421692983E-4</v>
      </c>
    </row>
    <row r="262" spans="1:11" x14ac:dyDescent="0.15">
      <c r="G262" s="16" t="s">
        <v>101</v>
      </c>
      <c r="H262" s="14">
        <v>0.94179878202224587</v>
      </c>
      <c r="I262" s="14">
        <v>1.3448106307391614</v>
      </c>
      <c r="J262" s="14">
        <v>1.6767420277899512</v>
      </c>
      <c r="K262" s="14">
        <v>2.0612736215376661</v>
      </c>
    </row>
  </sheetData>
  <mergeCells count="3">
    <mergeCell ref="C1:F1"/>
    <mergeCell ref="C108:F108"/>
    <mergeCell ref="C210:F210"/>
  </mergeCells>
  <phoneticPr fontId="2" type="noConversion"/>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22号</vt:lpstr>
      <vt:lpstr>23号</vt:lpstr>
      <vt:lpstr>24号</vt:lpstr>
      <vt:lpstr>25号</vt:lpstr>
      <vt:lpstr>横向比较</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孙雨晨</dc:creator>
  <cp:lastModifiedBy>孙雨晨</cp:lastModifiedBy>
  <dcterms:created xsi:type="dcterms:W3CDTF">2019-08-29T09:45:30Z</dcterms:created>
  <dcterms:modified xsi:type="dcterms:W3CDTF">2019-08-29T13:13:36Z</dcterms:modified>
</cp:coreProperties>
</file>