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6520" yWindow="460" windowWidth="38400" windowHeight="20080" tabRatio="500" activeTab="1"/>
  </bookViews>
  <sheets>
    <sheet name="工作表1" sheetId="1" r:id="rId1"/>
    <sheet name="预期表" sheetId="3" r:id="rId2"/>
    <sheet name="升星材料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D17" i="1"/>
  <c r="D18" i="1"/>
  <c r="D19" i="1"/>
  <c r="D16" i="1"/>
  <c r="D20" i="1"/>
  <c r="D14" i="1"/>
  <c r="D12" i="1"/>
  <c r="D13" i="1"/>
  <c r="D10" i="1"/>
  <c r="D11" i="1"/>
  <c r="AZ23" i="3"/>
  <c r="AZ24" i="3"/>
  <c r="AZ25" i="3"/>
  <c r="AZ26" i="3"/>
  <c r="C27" i="3"/>
  <c r="AQ27" i="3"/>
  <c r="AP27" i="3"/>
  <c r="AU27" i="3"/>
  <c r="AV27" i="3"/>
  <c r="AZ27" i="3"/>
  <c r="AV28" i="3"/>
  <c r="AZ28" i="3"/>
  <c r="AZ29" i="3"/>
  <c r="AZ30" i="3"/>
  <c r="AZ31" i="3"/>
  <c r="AZ32" i="3"/>
  <c r="AZ33" i="3"/>
  <c r="AZ34" i="3"/>
  <c r="AZ35" i="3"/>
  <c r="AZ22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21" i="3"/>
  <c r="AY35" i="3"/>
  <c r="AV23" i="3"/>
  <c r="AV24" i="3"/>
  <c r="AV25" i="3"/>
  <c r="AV26" i="3"/>
  <c r="AV29" i="3"/>
  <c r="AV30" i="3"/>
  <c r="AV31" i="3"/>
  <c r="AV32" i="3"/>
  <c r="AV33" i="3"/>
  <c r="AV34" i="3"/>
  <c r="AV35" i="3"/>
  <c r="AV22" i="3"/>
  <c r="AV21" i="3"/>
  <c r="AU22" i="3"/>
  <c r="AU23" i="3"/>
  <c r="AU24" i="3"/>
  <c r="AU25" i="3"/>
  <c r="AU26" i="3"/>
  <c r="AU28" i="3"/>
  <c r="AU29" i="3"/>
  <c r="AU30" i="3"/>
  <c r="AU31" i="3"/>
  <c r="AU32" i="3"/>
  <c r="AU33" i="3"/>
  <c r="AU34" i="3"/>
  <c r="AU35" i="3"/>
  <c r="AU21" i="3"/>
  <c r="AP22" i="3"/>
  <c r="AQ22" i="3"/>
  <c r="AR22" i="3"/>
  <c r="AS22" i="3"/>
  <c r="AT22" i="3"/>
  <c r="AP23" i="3"/>
  <c r="AQ23" i="3"/>
  <c r="AR23" i="3"/>
  <c r="AS23" i="3"/>
  <c r="AT23" i="3"/>
  <c r="AP24" i="3"/>
  <c r="AQ24" i="3"/>
  <c r="AR24" i="3"/>
  <c r="AS24" i="3"/>
  <c r="AT24" i="3"/>
  <c r="AP25" i="3"/>
  <c r="AQ25" i="3"/>
  <c r="AR25" i="3"/>
  <c r="AS25" i="3"/>
  <c r="AT25" i="3"/>
  <c r="AP26" i="3"/>
  <c r="AQ26" i="3"/>
  <c r="AR26" i="3"/>
  <c r="AS26" i="3"/>
  <c r="AT26" i="3"/>
  <c r="AR27" i="3"/>
  <c r="AS27" i="3"/>
  <c r="AT27" i="3"/>
  <c r="AP28" i="3"/>
  <c r="AQ28" i="3"/>
  <c r="AR28" i="3"/>
  <c r="AS28" i="3"/>
  <c r="AT28" i="3"/>
  <c r="AP29" i="3"/>
  <c r="AQ29" i="3"/>
  <c r="AR29" i="3"/>
  <c r="AS29" i="3"/>
  <c r="AT29" i="3"/>
  <c r="AP30" i="3"/>
  <c r="AQ30" i="3"/>
  <c r="AR30" i="3"/>
  <c r="AS30" i="3"/>
  <c r="AT30" i="3"/>
  <c r="AP31" i="3"/>
  <c r="AQ31" i="3"/>
  <c r="AR31" i="3"/>
  <c r="AS31" i="3"/>
  <c r="AT31" i="3"/>
  <c r="AP32" i="3"/>
  <c r="AQ32" i="3"/>
  <c r="AR32" i="3"/>
  <c r="AS32" i="3"/>
  <c r="AT32" i="3"/>
  <c r="AP33" i="3"/>
  <c r="AQ33" i="3"/>
  <c r="AR33" i="3"/>
  <c r="AS33" i="3"/>
  <c r="AT33" i="3"/>
  <c r="AP34" i="3"/>
  <c r="AQ34" i="3"/>
  <c r="AR34" i="3"/>
  <c r="AS34" i="3"/>
  <c r="AT34" i="3"/>
  <c r="AP35" i="3"/>
  <c r="AQ35" i="3"/>
  <c r="AR35" i="3"/>
  <c r="AS35" i="3"/>
  <c r="AT35" i="3"/>
  <c r="AQ21" i="3"/>
  <c r="AR21" i="3"/>
  <c r="AS21" i="3"/>
  <c r="AT21" i="3"/>
  <c r="AP21" i="3"/>
  <c r="AK22" i="3"/>
  <c r="AL22" i="3"/>
  <c r="AM22" i="3"/>
  <c r="AN22" i="3"/>
  <c r="AO22" i="3"/>
  <c r="AK23" i="3"/>
  <c r="AL23" i="3"/>
  <c r="AM23" i="3"/>
  <c r="AN23" i="3"/>
  <c r="AO23" i="3"/>
  <c r="AK24" i="3"/>
  <c r="AL24" i="3"/>
  <c r="AM24" i="3"/>
  <c r="AN24" i="3"/>
  <c r="AO24" i="3"/>
  <c r="AK25" i="3"/>
  <c r="AL25" i="3"/>
  <c r="AM25" i="3"/>
  <c r="AN25" i="3"/>
  <c r="AO25" i="3"/>
  <c r="AK26" i="3"/>
  <c r="AL26" i="3"/>
  <c r="AM26" i="3"/>
  <c r="AN26" i="3"/>
  <c r="AO26" i="3"/>
  <c r="AK27" i="3"/>
  <c r="AL27" i="3"/>
  <c r="AM27" i="3"/>
  <c r="AN27" i="3"/>
  <c r="AO27" i="3"/>
  <c r="AK28" i="3"/>
  <c r="AL28" i="3"/>
  <c r="AM28" i="3"/>
  <c r="AN28" i="3"/>
  <c r="AO28" i="3"/>
  <c r="AK29" i="3"/>
  <c r="AL29" i="3"/>
  <c r="AM29" i="3"/>
  <c r="AN29" i="3"/>
  <c r="AO29" i="3"/>
  <c r="AK30" i="3"/>
  <c r="AL30" i="3"/>
  <c r="AM30" i="3"/>
  <c r="AN30" i="3"/>
  <c r="AO30" i="3"/>
  <c r="AK31" i="3"/>
  <c r="AL31" i="3"/>
  <c r="AM31" i="3"/>
  <c r="AN31" i="3"/>
  <c r="AO31" i="3"/>
  <c r="AK32" i="3"/>
  <c r="AL32" i="3"/>
  <c r="AM32" i="3"/>
  <c r="AN32" i="3"/>
  <c r="AO32" i="3"/>
  <c r="AK33" i="3"/>
  <c r="AL33" i="3"/>
  <c r="AM33" i="3"/>
  <c r="AN33" i="3"/>
  <c r="AO33" i="3"/>
  <c r="AK34" i="3"/>
  <c r="AL34" i="3"/>
  <c r="AM34" i="3"/>
  <c r="AN34" i="3"/>
  <c r="AO34" i="3"/>
  <c r="AK35" i="3"/>
  <c r="AL35" i="3"/>
  <c r="AM35" i="3"/>
  <c r="AN35" i="3"/>
  <c r="AO35" i="3"/>
  <c r="AL21" i="3"/>
  <c r="AM21" i="3"/>
  <c r="AN21" i="3"/>
  <c r="AO21" i="3"/>
  <c r="AK21" i="3"/>
  <c r="AF22" i="3"/>
  <c r="AG22" i="3"/>
  <c r="AH22" i="3"/>
  <c r="AI22" i="3"/>
  <c r="AJ22" i="3"/>
  <c r="AF23" i="3"/>
  <c r="AG23" i="3"/>
  <c r="AH23" i="3"/>
  <c r="AI23" i="3"/>
  <c r="AJ23" i="3"/>
  <c r="AF24" i="3"/>
  <c r="AG24" i="3"/>
  <c r="AH24" i="3"/>
  <c r="AI24" i="3"/>
  <c r="AJ24" i="3"/>
  <c r="AF25" i="3"/>
  <c r="AG25" i="3"/>
  <c r="AH25" i="3"/>
  <c r="AI25" i="3"/>
  <c r="AJ25" i="3"/>
  <c r="AF26" i="3"/>
  <c r="AG26" i="3"/>
  <c r="AH26" i="3"/>
  <c r="AI26" i="3"/>
  <c r="AJ26" i="3"/>
  <c r="AF27" i="3"/>
  <c r="AG27" i="3"/>
  <c r="AH27" i="3"/>
  <c r="AI27" i="3"/>
  <c r="AJ27" i="3"/>
  <c r="AF28" i="3"/>
  <c r="AG28" i="3"/>
  <c r="AH28" i="3"/>
  <c r="AI28" i="3"/>
  <c r="AJ28" i="3"/>
  <c r="AF29" i="3"/>
  <c r="AG29" i="3"/>
  <c r="AH29" i="3"/>
  <c r="AI29" i="3"/>
  <c r="AJ29" i="3"/>
  <c r="AF30" i="3"/>
  <c r="AG30" i="3"/>
  <c r="AH30" i="3"/>
  <c r="AI30" i="3"/>
  <c r="AJ30" i="3"/>
  <c r="AF31" i="3"/>
  <c r="AG31" i="3"/>
  <c r="AH31" i="3"/>
  <c r="AI31" i="3"/>
  <c r="AJ31" i="3"/>
  <c r="AF32" i="3"/>
  <c r="AG32" i="3"/>
  <c r="AH32" i="3"/>
  <c r="AI32" i="3"/>
  <c r="AJ32" i="3"/>
  <c r="AF33" i="3"/>
  <c r="AG33" i="3"/>
  <c r="AH33" i="3"/>
  <c r="AI33" i="3"/>
  <c r="AJ33" i="3"/>
  <c r="AF34" i="3"/>
  <c r="AG34" i="3"/>
  <c r="AH34" i="3"/>
  <c r="AI34" i="3"/>
  <c r="AJ34" i="3"/>
  <c r="AF35" i="3"/>
  <c r="AG35" i="3"/>
  <c r="AH35" i="3"/>
  <c r="AI35" i="3"/>
  <c r="AJ35" i="3"/>
  <c r="AG21" i="3"/>
  <c r="AH21" i="3"/>
  <c r="AI21" i="3"/>
  <c r="AJ21" i="3"/>
  <c r="AF21" i="3"/>
  <c r="AA22" i="3"/>
  <c r="AB22" i="3"/>
  <c r="AC22" i="3"/>
  <c r="AD22" i="3"/>
  <c r="AE22" i="3"/>
  <c r="AA23" i="3"/>
  <c r="AB23" i="3"/>
  <c r="AC23" i="3"/>
  <c r="AD23" i="3"/>
  <c r="AE23" i="3"/>
  <c r="AA24" i="3"/>
  <c r="AB24" i="3"/>
  <c r="AC24" i="3"/>
  <c r="AD24" i="3"/>
  <c r="AE24" i="3"/>
  <c r="AA25" i="3"/>
  <c r="AB25" i="3"/>
  <c r="AC25" i="3"/>
  <c r="AD25" i="3"/>
  <c r="AE25" i="3"/>
  <c r="AA26" i="3"/>
  <c r="AB26" i="3"/>
  <c r="AC26" i="3"/>
  <c r="AD26" i="3"/>
  <c r="AE26" i="3"/>
  <c r="AA27" i="3"/>
  <c r="AB27" i="3"/>
  <c r="AC27" i="3"/>
  <c r="AD27" i="3"/>
  <c r="AE27" i="3"/>
  <c r="AA28" i="3"/>
  <c r="AB28" i="3"/>
  <c r="AC28" i="3"/>
  <c r="AD28" i="3"/>
  <c r="AE28" i="3"/>
  <c r="AA29" i="3"/>
  <c r="AB29" i="3"/>
  <c r="AC29" i="3"/>
  <c r="AD29" i="3"/>
  <c r="AE29" i="3"/>
  <c r="AA30" i="3"/>
  <c r="AB30" i="3"/>
  <c r="AC30" i="3"/>
  <c r="AD30" i="3"/>
  <c r="AE30" i="3"/>
  <c r="AA31" i="3"/>
  <c r="AB31" i="3"/>
  <c r="AC31" i="3"/>
  <c r="AD31" i="3"/>
  <c r="AE31" i="3"/>
  <c r="AA32" i="3"/>
  <c r="AB32" i="3"/>
  <c r="AC32" i="3"/>
  <c r="AD32" i="3"/>
  <c r="AE32" i="3"/>
  <c r="AA33" i="3"/>
  <c r="AB33" i="3"/>
  <c r="AC33" i="3"/>
  <c r="AD33" i="3"/>
  <c r="AE33" i="3"/>
  <c r="AA34" i="3"/>
  <c r="AB34" i="3"/>
  <c r="AC34" i="3"/>
  <c r="AD34" i="3"/>
  <c r="AE34" i="3"/>
  <c r="AA35" i="3"/>
  <c r="AB35" i="3"/>
  <c r="AC35" i="3"/>
  <c r="AD35" i="3"/>
  <c r="AE35" i="3"/>
  <c r="AB21" i="3"/>
  <c r="AC21" i="3"/>
  <c r="AD21" i="3"/>
  <c r="AE21" i="3"/>
  <c r="AA21" i="3"/>
  <c r="V22" i="3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5" i="3"/>
  <c r="W25" i="3"/>
  <c r="X25" i="3"/>
  <c r="Y25" i="3"/>
  <c r="Z25" i="3"/>
  <c r="V26" i="3"/>
  <c r="W26" i="3"/>
  <c r="X26" i="3"/>
  <c r="Y26" i="3"/>
  <c r="Z26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0" i="3"/>
  <c r="W30" i="3"/>
  <c r="X30" i="3"/>
  <c r="Y30" i="3"/>
  <c r="Z30" i="3"/>
  <c r="V31" i="3"/>
  <c r="W31" i="3"/>
  <c r="X31" i="3"/>
  <c r="Y31" i="3"/>
  <c r="Z31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V35" i="3"/>
  <c r="W35" i="3"/>
  <c r="X35" i="3"/>
  <c r="Y35" i="3"/>
  <c r="Z35" i="3"/>
  <c r="W21" i="3"/>
  <c r="X21" i="3"/>
  <c r="Y21" i="3"/>
  <c r="Z21" i="3"/>
  <c r="V21" i="3"/>
  <c r="Q22" i="3"/>
  <c r="R22" i="3"/>
  <c r="S22" i="3"/>
  <c r="T22" i="3"/>
  <c r="U22" i="3"/>
  <c r="V13" i="2"/>
  <c r="Y13" i="2"/>
  <c r="Z13" i="2"/>
  <c r="J4" i="2"/>
  <c r="K4" i="2"/>
  <c r="Q23" i="3"/>
  <c r="R23" i="3"/>
  <c r="S23" i="3"/>
  <c r="T23" i="3"/>
  <c r="U23" i="3"/>
  <c r="V15" i="2"/>
  <c r="Y15" i="2"/>
  <c r="Z15" i="2"/>
  <c r="J5" i="2"/>
  <c r="K5" i="2"/>
  <c r="Q24" i="3"/>
  <c r="R24" i="3"/>
  <c r="S24" i="3"/>
  <c r="T24" i="3"/>
  <c r="U24" i="3"/>
  <c r="V16" i="2"/>
  <c r="Y16" i="2"/>
  <c r="Z16" i="2"/>
  <c r="J6" i="2"/>
  <c r="K6" i="2"/>
  <c r="Q25" i="3"/>
  <c r="R25" i="3"/>
  <c r="S25" i="3"/>
  <c r="T25" i="3"/>
  <c r="U25" i="3"/>
  <c r="V18" i="2"/>
  <c r="Y18" i="2"/>
  <c r="Z18" i="2"/>
  <c r="J7" i="2"/>
  <c r="K7" i="2"/>
  <c r="Q26" i="3"/>
  <c r="R26" i="3"/>
  <c r="S26" i="3"/>
  <c r="T26" i="3"/>
  <c r="U26" i="3"/>
  <c r="Q27" i="3"/>
  <c r="R27" i="3"/>
  <c r="S27" i="3"/>
  <c r="T27" i="3"/>
  <c r="U27" i="3"/>
  <c r="V19" i="2"/>
  <c r="Y19" i="2"/>
  <c r="Z19" i="2"/>
  <c r="J8" i="2"/>
  <c r="K8" i="2"/>
  <c r="Q28" i="3"/>
  <c r="R28" i="3"/>
  <c r="S28" i="3"/>
  <c r="T28" i="3"/>
  <c r="U28" i="3"/>
  <c r="Q29" i="3"/>
  <c r="R29" i="3"/>
  <c r="S29" i="3"/>
  <c r="T29" i="3"/>
  <c r="U29" i="3"/>
  <c r="V21" i="2"/>
  <c r="Y21" i="2"/>
  <c r="Z21" i="2"/>
  <c r="J9" i="2"/>
  <c r="K9" i="2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R21" i="3"/>
  <c r="S21" i="3"/>
  <c r="T21" i="3"/>
  <c r="U21" i="3"/>
  <c r="Q21" i="3"/>
  <c r="G3" i="2"/>
  <c r="L22" i="3"/>
  <c r="M22" i="3"/>
  <c r="N22" i="3"/>
  <c r="O22" i="3"/>
  <c r="P22" i="3"/>
  <c r="V14" i="2"/>
  <c r="Y14" i="2"/>
  <c r="Z14" i="2"/>
  <c r="F4" i="2"/>
  <c r="G4" i="2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V17" i="2"/>
  <c r="Y17" i="2"/>
  <c r="Z17" i="2"/>
  <c r="F5" i="2"/>
  <c r="G5" i="2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V20" i="2"/>
  <c r="Y20" i="2"/>
  <c r="Z20" i="2"/>
  <c r="F6" i="2"/>
  <c r="G6" i="2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M21" i="3"/>
  <c r="N21" i="3"/>
  <c r="O21" i="3"/>
  <c r="P21" i="3"/>
  <c r="L21" i="3"/>
  <c r="C23" i="2"/>
  <c r="D23" i="2"/>
  <c r="G22" i="3"/>
  <c r="H22" i="3"/>
  <c r="I22" i="3"/>
  <c r="J22" i="3"/>
  <c r="K22" i="3"/>
  <c r="C28" i="2"/>
  <c r="D28" i="2"/>
  <c r="G23" i="3"/>
  <c r="H23" i="3"/>
  <c r="I23" i="3"/>
  <c r="J23" i="3"/>
  <c r="K23" i="3"/>
  <c r="G24" i="3"/>
  <c r="H24" i="3"/>
  <c r="I24" i="3"/>
  <c r="J24" i="3"/>
  <c r="K24" i="3"/>
  <c r="C33" i="2"/>
  <c r="D33" i="2"/>
  <c r="G25" i="3"/>
  <c r="H25" i="3"/>
  <c r="C43" i="2"/>
  <c r="D43" i="2"/>
  <c r="I25" i="3"/>
  <c r="J25" i="3"/>
  <c r="K25" i="3"/>
  <c r="C38" i="2"/>
  <c r="D38" i="2"/>
  <c r="G26" i="3"/>
  <c r="H26" i="3"/>
  <c r="I26" i="3"/>
  <c r="J26" i="3"/>
  <c r="K26" i="3"/>
  <c r="G27" i="3"/>
  <c r="H27" i="3"/>
  <c r="C53" i="2"/>
  <c r="D53" i="2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C63" i="2"/>
  <c r="D63" i="2"/>
  <c r="I30" i="3"/>
  <c r="J30" i="3"/>
  <c r="K30" i="3"/>
  <c r="G31" i="3"/>
  <c r="H31" i="3"/>
  <c r="I31" i="3"/>
  <c r="J31" i="3"/>
  <c r="K31" i="3"/>
  <c r="C58" i="2"/>
  <c r="D58" i="2"/>
  <c r="G32" i="3"/>
  <c r="H32" i="3"/>
  <c r="I32" i="3"/>
  <c r="J32" i="3"/>
  <c r="K32" i="3"/>
  <c r="G33" i="3"/>
  <c r="H33" i="3"/>
  <c r="I33" i="3"/>
  <c r="J33" i="3"/>
  <c r="K33" i="3"/>
  <c r="C68" i="2"/>
  <c r="D68" i="2"/>
  <c r="G34" i="3"/>
  <c r="H34" i="3"/>
  <c r="I34" i="3"/>
  <c r="J34" i="3"/>
  <c r="K34" i="3"/>
  <c r="C73" i="2"/>
  <c r="D73" i="2"/>
  <c r="G35" i="3"/>
  <c r="H35" i="3"/>
  <c r="I35" i="3"/>
  <c r="J35" i="3"/>
  <c r="K35" i="3"/>
  <c r="C18" i="2"/>
  <c r="D18" i="2"/>
  <c r="H21" i="3"/>
  <c r="I21" i="3"/>
  <c r="J21" i="3"/>
  <c r="K21" i="3"/>
  <c r="G21" i="3"/>
  <c r="C4" i="2"/>
  <c r="B22" i="3"/>
  <c r="C22" i="3"/>
  <c r="D22" i="3"/>
  <c r="E22" i="3"/>
  <c r="F22" i="3"/>
  <c r="V2" i="2"/>
  <c r="Y2" i="2"/>
  <c r="AF2" i="2"/>
  <c r="B5" i="2"/>
  <c r="C5" i="2"/>
  <c r="B23" i="3"/>
  <c r="C23" i="3"/>
  <c r="D23" i="3"/>
  <c r="E23" i="3"/>
  <c r="F23" i="3"/>
  <c r="V3" i="2"/>
  <c r="Y3" i="2"/>
  <c r="AB3" i="2"/>
  <c r="AE3" i="2"/>
  <c r="AF3" i="2"/>
  <c r="B6" i="2"/>
  <c r="C6" i="2"/>
  <c r="B24" i="3"/>
  <c r="C24" i="3"/>
  <c r="D24" i="3"/>
  <c r="E24" i="3"/>
  <c r="F24" i="3"/>
  <c r="V4" i="2"/>
  <c r="Y4" i="2"/>
  <c r="AB4" i="2"/>
  <c r="AE4" i="2"/>
  <c r="AF4" i="2"/>
  <c r="B7" i="2"/>
  <c r="C7" i="2"/>
  <c r="B25" i="3"/>
  <c r="C25" i="3"/>
  <c r="D25" i="3"/>
  <c r="E25" i="3"/>
  <c r="F25" i="3"/>
  <c r="B26" i="3"/>
  <c r="C26" i="3"/>
  <c r="D26" i="3"/>
  <c r="E26" i="3"/>
  <c r="F26" i="3"/>
  <c r="V5" i="2"/>
  <c r="Y5" i="2"/>
  <c r="AB5" i="2"/>
  <c r="AE5" i="2"/>
  <c r="AF5" i="2"/>
  <c r="B8" i="2"/>
  <c r="C8" i="2"/>
  <c r="B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V6" i="2"/>
  <c r="Y6" i="2"/>
  <c r="AB6" i="2"/>
  <c r="AE6" i="2"/>
  <c r="AF6" i="2"/>
  <c r="B9" i="2"/>
  <c r="C9" i="2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C21" i="3"/>
  <c r="D21" i="3"/>
  <c r="E21" i="3"/>
  <c r="F21" i="3"/>
  <c r="B21" i="3"/>
  <c r="V31" i="2"/>
  <c r="Y31" i="2"/>
  <c r="V40" i="2"/>
  <c r="Y40" i="2"/>
  <c r="Z40" i="2"/>
  <c r="Z31" i="2"/>
  <c r="N17" i="2"/>
  <c r="V32" i="2"/>
  <c r="Y32" i="2"/>
  <c r="V41" i="2"/>
  <c r="Y41" i="2"/>
  <c r="Z41" i="2"/>
  <c r="Z32" i="2"/>
  <c r="N18" i="2"/>
  <c r="V30" i="2"/>
  <c r="Y30" i="2"/>
  <c r="V39" i="2"/>
  <c r="Y39" i="2"/>
  <c r="Z39" i="2"/>
  <c r="Z30" i="2"/>
  <c r="N16" i="2"/>
  <c r="O17" i="2"/>
  <c r="O18" i="2"/>
  <c r="O16" i="2"/>
  <c r="V28" i="2"/>
  <c r="Y28" i="2"/>
  <c r="V37" i="2"/>
  <c r="Y37" i="2"/>
  <c r="Z37" i="2"/>
  <c r="Z28" i="2"/>
  <c r="N11" i="2"/>
  <c r="V29" i="2"/>
  <c r="Y29" i="2"/>
  <c r="V38" i="2"/>
  <c r="Y38" i="2"/>
  <c r="Z38" i="2"/>
  <c r="Z29" i="2"/>
  <c r="N12" i="2"/>
  <c r="V27" i="2"/>
  <c r="Y27" i="2"/>
  <c r="V36" i="2"/>
  <c r="Y36" i="2"/>
  <c r="Z36" i="2"/>
  <c r="Z27" i="2"/>
  <c r="N10" i="2"/>
  <c r="O11" i="2"/>
  <c r="O12" i="2"/>
  <c r="O10" i="2"/>
  <c r="V24" i="2"/>
  <c r="Y24" i="2"/>
  <c r="Z24" i="2"/>
  <c r="N4" i="2"/>
  <c r="V25" i="2"/>
  <c r="Y25" i="2"/>
  <c r="V34" i="2"/>
  <c r="Y34" i="2"/>
  <c r="Z34" i="2"/>
  <c r="Z25" i="2"/>
  <c r="N5" i="2"/>
  <c r="O5" i="2"/>
  <c r="V26" i="2"/>
  <c r="Y26" i="2"/>
  <c r="V35" i="2"/>
  <c r="Y35" i="2"/>
  <c r="Z35" i="2"/>
  <c r="Z26" i="2"/>
  <c r="N6" i="2"/>
  <c r="O6" i="2"/>
  <c r="O4" i="2"/>
  <c r="C15" i="2"/>
  <c r="D15" i="2"/>
  <c r="C16" i="2"/>
  <c r="D16" i="2"/>
  <c r="C17" i="2"/>
  <c r="D17" i="2"/>
  <c r="C19" i="2"/>
  <c r="D19" i="2"/>
  <c r="C20" i="2"/>
  <c r="D20" i="2"/>
  <c r="C21" i="2"/>
  <c r="D21" i="2"/>
  <c r="C22" i="2"/>
  <c r="D22" i="2"/>
  <c r="C24" i="2"/>
  <c r="D24" i="2"/>
  <c r="C25" i="2"/>
  <c r="D25" i="2"/>
  <c r="C26" i="2"/>
  <c r="D26" i="2"/>
  <c r="C27" i="2"/>
  <c r="D27" i="2"/>
  <c r="C29" i="2"/>
  <c r="D29" i="2"/>
  <c r="C30" i="2"/>
  <c r="D30" i="2"/>
  <c r="C31" i="2"/>
  <c r="D31" i="2"/>
  <c r="C32" i="2"/>
  <c r="D32" i="2"/>
  <c r="C34" i="2"/>
  <c r="D34" i="2"/>
  <c r="C35" i="2"/>
  <c r="D35" i="2"/>
  <c r="C36" i="2"/>
  <c r="D36" i="2"/>
  <c r="C37" i="2"/>
  <c r="D37" i="2"/>
  <c r="C39" i="2"/>
  <c r="D39" i="2"/>
  <c r="C40" i="2"/>
  <c r="D40" i="2"/>
  <c r="C41" i="2"/>
  <c r="D41" i="2"/>
  <c r="C42" i="2"/>
  <c r="D42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4" i="2"/>
  <c r="D54" i="2"/>
  <c r="C55" i="2"/>
  <c r="D55" i="2"/>
  <c r="C56" i="2"/>
  <c r="D56" i="2"/>
  <c r="C57" i="2"/>
  <c r="D57" i="2"/>
  <c r="C59" i="2"/>
  <c r="D59" i="2"/>
  <c r="C60" i="2"/>
  <c r="D60" i="2"/>
  <c r="C61" i="2"/>
  <c r="D61" i="2"/>
  <c r="C62" i="2"/>
  <c r="D62" i="2"/>
  <c r="C64" i="2"/>
  <c r="D64" i="2"/>
  <c r="C65" i="2"/>
  <c r="D65" i="2"/>
  <c r="C66" i="2"/>
  <c r="D66" i="2"/>
  <c r="C67" i="2"/>
  <c r="D67" i="2"/>
  <c r="C69" i="2"/>
  <c r="D69" i="2"/>
  <c r="C70" i="2"/>
  <c r="D70" i="2"/>
  <c r="C71" i="2"/>
  <c r="D71" i="2"/>
  <c r="C72" i="2"/>
  <c r="D72" i="2"/>
  <c r="C14" i="2"/>
  <c r="D14" i="2"/>
  <c r="H13" i="2"/>
  <c r="H14" i="2"/>
  <c r="H15" i="2"/>
  <c r="H16" i="2"/>
  <c r="H17" i="2"/>
  <c r="H12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21" i="2"/>
  <c r="I21" i="2"/>
  <c r="V33" i="2"/>
  <c r="Y33" i="2"/>
  <c r="Z33" i="2"/>
  <c r="AA25" i="2"/>
  <c r="AA26" i="2"/>
  <c r="AA27" i="2"/>
  <c r="AA28" i="2"/>
  <c r="AA29" i="2"/>
  <c r="AA30" i="2"/>
  <c r="AA31" i="2"/>
  <c r="AA32" i="2"/>
  <c r="AA24" i="2"/>
  <c r="AA14" i="2"/>
  <c r="AA15" i="2"/>
  <c r="AA16" i="2"/>
  <c r="AA17" i="2"/>
  <c r="AA18" i="2"/>
  <c r="AA19" i="2"/>
  <c r="AA20" i="2"/>
  <c r="AA21" i="2"/>
  <c r="AA13" i="2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3" i="3"/>
  <c r="C6" i="1"/>
  <c r="B6" i="1"/>
</calcChain>
</file>

<file path=xl/sharedStrings.xml><?xml version="1.0" encoding="utf-8"?>
<sst xmlns="http://schemas.openxmlformats.org/spreadsheetml/2006/main" count="294" uniqueCount="167">
  <si>
    <t>宝箱调整</t>
    <rPh sb="0" eb="1">
      <t>bao'xiang</t>
    </rPh>
    <rPh sb="2" eb="3">
      <t>tiao'hzeng</t>
    </rPh>
    <phoneticPr fontId="2" type="noConversion"/>
  </si>
  <si>
    <t>降低宝箱价值，提高目标奖励价值，并调整通胀</t>
    <rPh sb="0" eb="1">
      <t>jiang'di</t>
    </rPh>
    <rPh sb="2" eb="3">
      <t>bao'xiang</t>
    </rPh>
    <rPh sb="4" eb="5">
      <t>jia'zhi</t>
    </rPh>
    <rPh sb="7" eb="8">
      <t>ti'gao</t>
    </rPh>
    <rPh sb="9" eb="10">
      <t>mu'biao</t>
    </rPh>
    <rPh sb="11" eb="12">
      <t>jiang'li</t>
    </rPh>
    <rPh sb="13" eb="14">
      <t>jia'zhi</t>
    </rPh>
    <rPh sb="16" eb="17">
      <t>bing</t>
    </rPh>
    <rPh sb="17" eb="18">
      <t>tiao'zheng</t>
    </rPh>
    <rPh sb="19" eb="20">
      <t>tong'zhang</t>
    </rPh>
    <phoneticPr fontId="2" type="noConversion"/>
  </si>
  <si>
    <t>目标奖励</t>
    <rPh sb="0" eb="1">
      <t>mu'biao</t>
    </rPh>
    <rPh sb="2" eb="3">
      <t>jiang'li</t>
    </rPh>
    <phoneticPr fontId="2" type="noConversion"/>
  </si>
  <si>
    <t>调整前</t>
    <rPh sb="0" eb="1">
      <t>tiao'zheng'qian</t>
    </rPh>
    <phoneticPr fontId="2" type="noConversion"/>
  </si>
  <si>
    <t>调整后</t>
    <rPh sb="0" eb="1">
      <t>tiao'zheng</t>
    </rPh>
    <rPh sb="2" eb="3">
      <t>hou</t>
    </rPh>
    <phoneticPr fontId="2" type="noConversion"/>
  </si>
  <si>
    <t>宝箱</t>
    <rPh sb="0" eb="1">
      <t>bao'xiang</t>
    </rPh>
    <phoneticPr fontId="2" type="noConversion"/>
  </si>
  <si>
    <t>特质2</t>
    <rPh sb="0" eb="1">
      <t>te'zhi</t>
    </rPh>
    <phoneticPr fontId="2" type="noConversion"/>
  </si>
  <si>
    <t>饰品</t>
    <rPh sb="0" eb="1">
      <t>shi'pin</t>
    </rPh>
    <phoneticPr fontId="2" type="noConversion"/>
  </si>
  <si>
    <t>现金</t>
    <phoneticPr fontId="2" type="noConversion"/>
  </si>
  <si>
    <t>道具1</t>
    <phoneticPr fontId="2" type="noConversion"/>
  </si>
  <si>
    <t>道具2</t>
    <phoneticPr fontId="2" type="noConversion"/>
  </si>
  <si>
    <t>道具3</t>
    <phoneticPr fontId="2" type="noConversion"/>
  </si>
  <si>
    <t>1→2</t>
    <phoneticPr fontId="2" type="noConversion"/>
  </si>
  <si>
    <t>2→3</t>
    <phoneticPr fontId="2" type="noConversion"/>
  </si>
  <si>
    <t>职业认证</t>
    <phoneticPr fontId="2" type="noConversion"/>
  </si>
  <si>
    <t>3→4</t>
    <phoneticPr fontId="2" type="noConversion"/>
  </si>
  <si>
    <t>4→5</t>
    <phoneticPr fontId="2" type="noConversion"/>
  </si>
  <si>
    <t>高级认证</t>
    <phoneticPr fontId="2" type="noConversion"/>
  </si>
  <si>
    <t>5→6</t>
    <phoneticPr fontId="2" type="noConversion"/>
  </si>
  <si>
    <t>升星</t>
    <rPh sb="0" eb="1">
      <t>sheng'xing</t>
    </rPh>
    <phoneticPr fontId="2" type="noConversion"/>
  </si>
  <si>
    <t>天赋</t>
    <rPh sb="0" eb="1">
      <t>tian'fu</t>
    </rPh>
    <phoneticPr fontId="2" type="noConversion"/>
  </si>
  <si>
    <t>特质3</t>
    <rPh sb="0" eb="1">
      <t>te'zhi</t>
    </rPh>
    <phoneticPr fontId="2" type="noConversion"/>
  </si>
  <si>
    <t>特质4</t>
    <rPh sb="0" eb="1">
      <t>te'zhi</t>
    </rPh>
    <phoneticPr fontId="2" type="noConversion"/>
  </si>
  <si>
    <t>觉醒胶囊</t>
    <phoneticPr fontId="2" type="noConversion"/>
  </si>
  <si>
    <t>高级觉醒胶囊</t>
    <phoneticPr fontId="2" type="noConversion"/>
  </si>
  <si>
    <t>材料</t>
    <rPh sb="0" eb="1">
      <t>cai'liao</t>
    </rPh>
    <phoneticPr fontId="2" type="noConversion"/>
  </si>
  <si>
    <t>主线</t>
    <rPh sb="0" eb="1">
      <t>zhu'xian</t>
    </rPh>
    <phoneticPr fontId="2" type="noConversion"/>
  </si>
  <si>
    <t>低级职业材料</t>
    <phoneticPr fontId="2" type="noConversion"/>
  </si>
  <si>
    <t>中级职业材料</t>
    <phoneticPr fontId="2" type="noConversion"/>
  </si>
  <si>
    <t>高级职业材料</t>
    <phoneticPr fontId="2" type="noConversion"/>
  </si>
  <si>
    <t>现金</t>
    <rPh sb="0" eb="1">
      <t>xian'jin</t>
    </rPh>
    <phoneticPr fontId="2" type="noConversion"/>
  </si>
  <si>
    <t>支线</t>
    <rPh sb="0" eb="1">
      <t>zhi'xian</t>
    </rPh>
    <phoneticPr fontId="2" type="noConversion"/>
  </si>
  <si>
    <t>等级</t>
    <rPh sb="0" eb="1">
      <t>deng'ji</t>
    </rPh>
    <phoneticPr fontId="2" type="noConversion"/>
  </si>
  <si>
    <t>低级攻击</t>
    <rPh sb="0" eb="1">
      <t>di'ji</t>
    </rPh>
    <rPh sb="2" eb="3">
      <t>gong'ji</t>
    </rPh>
    <phoneticPr fontId="2" type="noConversion"/>
  </si>
  <si>
    <t>中级攻击</t>
    <rPh sb="0" eb="1">
      <t>zhong'ji</t>
    </rPh>
    <rPh sb="2" eb="3">
      <t>gong'ji</t>
    </rPh>
    <phoneticPr fontId="2" type="noConversion"/>
  </si>
  <si>
    <t>高级攻击</t>
    <rPh sb="0" eb="1">
      <t>gao'ji</t>
    </rPh>
    <rPh sb="2" eb="3">
      <t>gong'ji</t>
    </rPh>
    <phoneticPr fontId="2" type="noConversion"/>
  </si>
  <si>
    <t>低级生存</t>
    <rPh sb="0" eb="1">
      <t>di'ji</t>
    </rPh>
    <phoneticPr fontId="2" type="noConversion"/>
  </si>
  <si>
    <t>中级生存</t>
    <rPh sb="0" eb="1">
      <t>zhong'ji</t>
    </rPh>
    <phoneticPr fontId="2" type="noConversion"/>
  </si>
  <si>
    <t>高级生存</t>
    <rPh sb="0" eb="1">
      <t>gao'ji</t>
    </rPh>
    <phoneticPr fontId="2" type="noConversion"/>
  </si>
  <si>
    <t>低级天赋书</t>
  </si>
  <si>
    <t>中级天赋书</t>
  </si>
  <si>
    <t>高级天赋书</t>
  </si>
  <si>
    <t>总值</t>
    <rPh sb="0" eb="1">
      <t>zong'zhi</t>
    </rPh>
    <phoneticPr fontId="2" type="noConversion"/>
  </si>
  <si>
    <t>章</t>
    <rPh sb="0" eb="1">
      <t>zhang</t>
    </rPh>
    <phoneticPr fontId="2" type="noConversion"/>
  </si>
  <si>
    <t>星级</t>
    <rPh sb="0" eb="1">
      <t>xing'ji</t>
    </rPh>
    <phoneticPr fontId="2" type="noConversion"/>
  </si>
  <si>
    <t>初级实力徽章</t>
  </si>
  <si>
    <t>中级实力徽章</t>
  </si>
  <si>
    <t>高级实力徽章</t>
  </si>
  <si>
    <t>特级实力徽章</t>
  </si>
  <si>
    <t>超级实力徽章</t>
  </si>
  <si>
    <t>初级实力徽章</t>
    <phoneticPr fontId="2" type="noConversion"/>
  </si>
  <si>
    <t>中级实力徽章</t>
    <phoneticPr fontId="2" type="noConversion"/>
  </si>
  <si>
    <t>高级实力徽章</t>
    <phoneticPr fontId="2" type="noConversion"/>
  </si>
  <si>
    <t>特级实力徽章</t>
    <phoneticPr fontId="2" type="noConversion"/>
  </si>
  <si>
    <t>超级实力徽章</t>
    <phoneticPr fontId="2" type="noConversion"/>
  </si>
  <si>
    <t>低级天赋书</t>
    <phoneticPr fontId="2" type="noConversion"/>
  </si>
  <si>
    <t>中级天赋书</t>
    <phoneticPr fontId="2" type="noConversion"/>
  </si>
  <si>
    <t>高级天赋书</t>
    <phoneticPr fontId="2" type="noConversion"/>
  </si>
  <si>
    <t>经验</t>
    <rPh sb="0" eb="1">
      <t>jing'yan</t>
    </rPh>
    <phoneticPr fontId="2" type="noConversion"/>
  </si>
  <si>
    <t>价值</t>
    <rPh sb="0" eb="1">
      <t>jia'zhi</t>
    </rPh>
    <phoneticPr fontId="2" type="noConversion"/>
  </si>
  <si>
    <t>3星饰品</t>
    <rPh sb="1" eb="2">
      <t>xing</t>
    </rPh>
    <rPh sb="2" eb="3">
      <t>shi'pin</t>
    </rPh>
    <phoneticPr fontId="2" type="noConversion"/>
  </si>
  <si>
    <t>职业认证</t>
    <rPh sb="0" eb="1">
      <t>zhi'ye</t>
    </rPh>
    <rPh sb="2" eb="3">
      <t>ren'zheng</t>
    </rPh>
    <phoneticPr fontId="2" type="noConversion"/>
  </si>
  <si>
    <t>高级认证</t>
    <rPh sb="0" eb="1">
      <t>gao'ji</t>
    </rPh>
    <rPh sb="2" eb="3">
      <t>ren'zheng</t>
    </rPh>
    <phoneticPr fontId="2" type="noConversion"/>
  </si>
  <si>
    <t>总价值</t>
    <rPh sb="0" eb="1">
      <t>zong'jia'zhi</t>
    </rPh>
    <phoneticPr fontId="2" type="noConversion"/>
  </si>
  <si>
    <t>中级职业材料</t>
    <rPh sb="0" eb="1">
      <t>zhogn</t>
    </rPh>
    <phoneticPr fontId="2" type="noConversion"/>
  </si>
  <si>
    <t>数量</t>
    <rPh sb="0" eb="1">
      <t>shu'laign</t>
    </rPh>
    <phoneticPr fontId="2" type="noConversion"/>
  </si>
  <si>
    <t>数量</t>
    <rPh sb="0" eb="1">
      <t>shu'l</t>
    </rPh>
    <phoneticPr fontId="2" type="noConversion"/>
  </si>
  <si>
    <t>价值</t>
    <rPh sb="0" eb="1">
      <t>jia'z</t>
    </rPh>
    <phoneticPr fontId="2" type="noConversion"/>
  </si>
  <si>
    <t>累计</t>
    <rPh sb="0" eb="1">
      <t>lei'ji</t>
    </rPh>
    <phoneticPr fontId="2" type="noConversion"/>
  </si>
  <si>
    <t>全1星</t>
    <rPh sb="0" eb="1">
      <t>quan</t>
    </rPh>
    <rPh sb="2" eb="3">
      <t>xing</t>
    </rPh>
    <phoneticPr fontId="2" type="noConversion"/>
  </si>
  <si>
    <t>培养目标</t>
    <rPh sb="0" eb="1">
      <t>pei'yagn</t>
    </rPh>
    <rPh sb="2" eb="3">
      <t>mu'biao</t>
    </rPh>
    <phoneticPr fontId="2" type="noConversion"/>
  </si>
  <si>
    <t>获得卡牌</t>
    <rPh sb="0" eb="1">
      <t>huo'de</t>
    </rPh>
    <rPh sb="2" eb="3">
      <t>ka'pai</t>
    </rPh>
    <phoneticPr fontId="2" type="noConversion"/>
  </si>
  <si>
    <t>角色数量</t>
    <rPh sb="0" eb="1">
      <t>jue'se</t>
    </rPh>
    <rPh sb="2" eb="3">
      <t>shu'liang</t>
    </rPh>
    <phoneticPr fontId="2" type="noConversion"/>
  </si>
  <si>
    <t>升2星</t>
    <rPh sb="0" eb="1">
      <t>sheng</t>
    </rPh>
    <rPh sb="2" eb="3">
      <t>xign</t>
    </rPh>
    <phoneticPr fontId="2" type="noConversion"/>
  </si>
  <si>
    <t>徽章</t>
    <rPh sb="0" eb="1">
      <t>hui'zhang</t>
    </rPh>
    <phoneticPr fontId="2" type="noConversion"/>
  </si>
  <si>
    <t>白</t>
    <rPh sb="0" eb="1">
      <t>bai</t>
    </rPh>
    <phoneticPr fontId="2" type="noConversion"/>
  </si>
  <si>
    <t>绿</t>
    <rPh sb="0" eb="1">
      <t>lv</t>
    </rPh>
    <phoneticPr fontId="2" type="noConversion"/>
  </si>
  <si>
    <t>蓝</t>
    <rPh sb="0" eb="1">
      <t>lan</t>
    </rPh>
    <phoneticPr fontId="2" type="noConversion"/>
  </si>
  <si>
    <t>紫</t>
    <rPh sb="0" eb="1">
      <t>zi</t>
    </rPh>
    <phoneticPr fontId="2" type="noConversion"/>
  </si>
  <si>
    <t>橙</t>
    <rPh sb="0" eb="1">
      <t>cheng</t>
    </rPh>
    <phoneticPr fontId="2" type="noConversion"/>
  </si>
  <si>
    <t>金币</t>
    <rPh sb="0" eb="1">
      <t>jin'bi</t>
    </rPh>
    <phoneticPr fontId="2" type="noConversion"/>
  </si>
  <si>
    <t>杂项</t>
    <rPh sb="0" eb="1">
      <t>za'xiang</t>
    </rPh>
    <phoneticPr fontId="2" type="noConversion"/>
  </si>
  <si>
    <t>升星认证</t>
    <rPh sb="0" eb="1">
      <t>sheng'xing</t>
    </rPh>
    <rPh sb="2" eb="3">
      <t>ren'zheng</t>
    </rPh>
    <phoneticPr fontId="2" type="noConversion"/>
  </si>
  <si>
    <t>天赋材料</t>
    <rPh sb="0" eb="1">
      <t>tian'fu</t>
    </rPh>
    <rPh sb="2" eb="3">
      <t>cai'liao</t>
    </rPh>
    <phoneticPr fontId="2" type="noConversion"/>
  </si>
  <si>
    <t>胶囊</t>
    <rPh sb="0" eb="1">
      <t>jiao'nang</t>
    </rPh>
    <phoneticPr fontId="2" type="noConversion"/>
  </si>
  <si>
    <t>全2星</t>
    <rPh sb="0" eb="1">
      <t>quan</t>
    </rPh>
    <rPh sb="2" eb="3">
      <t>xing</t>
    </rPh>
    <phoneticPr fontId="2" type="noConversion"/>
  </si>
  <si>
    <t>全3星</t>
    <rPh sb="0" eb="1">
      <t>quan</t>
    </rPh>
    <rPh sb="2" eb="3">
      <t>xing</t>
    </rPh>
    <phoneticPr fontId="2" type="noConversion"/>
  </si>
  <si>
    <t>通关难度</t>
    <rPh sb="0" eb="1">
      <t>tong'guan</t>
    </rPh>
    <rPh sb="2" eb="3">
      <t>nan'du</t>
    </rPh>
    <phoneticPr fontId="2" type="noConversion"/>
  </si>
  <si>
    <t>升3星|主线天赋1|特质2</t>
    <rPh sb="0" eb="1">
      <t>sheng</t>
    </rPh>
    <rPh sb="2" eb="3">
      <t>xing</t>
    </rPh>
    <rPh sb="4" eb="5">
      <t>zhu'xian</t>
    </rPh>
    <rPh sb="6" eb="7">
      <t>tian'fu</t>
    </rPh>
    <rPh sb="10" eb="11">
      <t>te'zhi</t>
    </rPh>
    <phoneticPr fontId="2" type="noConversion"/>
  </si>
  <si>
    <t>特质2|主线天赋2|升4星</t>
    <rPh sb="0" eb="1">
      <t>te'zhi</t>
    </rPh>
    <rPh sb="4" eb="5">
      <t>zhu'xian</t>
    </rPh>
    <rPh sb="6" eb="7">
      <t>tian'fu</t>
    </rPh>
    <rPh sb="10" eb="11">
      <t>sheng</t>
    </rPh>
    <rPh sb="12" eb="13">
      <t>xing</t>
    </rPh>
    <phoneticPr fontId="2" type="noConversion"/>
  </si>
  <si>
    <t>特质</t>
    <rPh sb="0" eb="1">
      <t>te'zhi</t>
    </rPh>
    <phoneticPr fontId="2" type="noConversion"/>
  </si>
  <si>
    <t>天赋主</t>
    <rPh sb="0" eb="1">
      <t>tian'fu</t>
    </rPh>
    <rPh sb="2" eb="3">
      <t>zhu</t>
    </rPh>
    <phoneticPr fontId="2" type="noConversion"/>
  </si>
  <si>
    <t>天赋辅</t>
    <rPh sb="0" eb="1">
      <t>tian'fu</t>
    </rPh>
    <rPh sb="2" eb="3">
      <t>fu'zhu</t>
    </rPh>
    <phoneticPr fontId="2" type="noConversion"/>
  </si>
  <si>
    <t>1全开</t>
    <rPh sb="1" eb="2">
      <t>quan</t>
    </rPh>
    <rPh sb="2" eb="3">
      <t>kai</t>
    </rPh>
    <phoneticPr fontId="2" type="noConversion"/>
  </si>
  <si>
    <t>2全开</t>
    <rPh sb="1" eb="2">
      <t>quan'kai</t>
    </rPh>
    <phoneticPr fontId="2" type="noConversion"/>
  </si>
  <si>
    <t>1星一半</t>
    <rPh sb="1" eb="2">
      <t>xing</t>
    </rPh>
    <rPh sb="2" eb="3">
      <t>yi'ban</t>
    </rPh>
    <phoneticPr fontId="2" type="noConversion"/>
  </si>
  <si>
    <t>1星满，无套装</t>
    <rPh sb="2" eb="3">
      <t>man</t>
    </rPh>
    <rPh sb="4" eb="5">
      <t>wu'tao'zhuang</t>
    </rPh>
    <phoneticPr fontId="2" type="noConversion"/>
  </si>
  <si>
    <t>1、2星满，半套装</t>
    <rPh sb="3" eb="4">
      <t>xing</t>
    </rPh>
    <rPh sb="4" eb="5">
      <t>man</t>
    </rPh>
    <rPh sb="6" eb="7">
      <t>ban</t>
    </rPh>
    <phoneticPr fontId="2" type="noConversion"/>
  </si>
  <si>
    <t>1段1级一半</t>
    <rPh sb="1" eb="2">
      <t>duan</t>
    </rPh>
    <rPh sb="3" eb="4">
      <t>ji</t>
    </rPh>
    <rPh sb="4" eb="5">
      <t>yi'ban</t>
    </rPh>
    <phoneticPr fontId="2" type="noConversion"/>
  </si>
  <si>
    <t>1段1级</t>
    <rPh sb="1" eb="2">
      <t>duan</t>
    </rPh>
    <rPh sb="3" eb="4">
      <t>ji</t>
    </rPh>
    <phoneticPr fontId="2" type="noConversion"/>
  </si>
  <si>
    <t>升4星|饰品|主线天赋3</t>
    <rPh sb="0" eb="1">
      <t>sheng</t>
    </rPh>
    <rPh sb="2" eb="3">
      <t>xing</t>
    </rPh>
    <rPh sb="4" eb="5">
      <t>shi'pin</t>
    </rPh>
    <rPh sb="7" eb="8">
      <t>zhu'xian</t>
    </rPh>
    <rPh sb="9" eb="10">
      <t>tian'fu</t>
    </rPh>
    <phoneticPr fontId="2" type="noConversion"/>
  </si>
  <si>
    <t>4星一半</t>
    <rPh sb="1" eb="2">
      <t>xing</t>
    </rPh>
    <rPh sb="2" eb="3">
      <t>yi'ban</t>
    </rPh>
    <phoneticPr fontId="2" type="noConversion"/>
  </si>
  <si>
    <t>全4星</t>
    <rPh sb="0" eb="1">
      <t>quan</t>
    </rPh>
    <rPh sb="2" eb="3">
      <t>xing</t>
    </rPh>
    <phoneticPr fontId="2" type="noConversion"/>
  </si>
  <si>
    <t>3全开</t>
    <rPh sb="1" eb="2">
      <t>quan'kai</t>
    </rPh>
    <phoneticPr fontId="2" type="noConversion"/>
  </si>
  <si>
    <t>特质3|主线天赋4|升5星</t>
    <rPh sb="0" eb="1">
      <t>te'zhi</t>
    </rPh>
    <rPh sb="4" eb="5">
      <t>zhu'xian</t>
    </rPh>
    <rPh sb="6" eb="7">
      <t>tian'fu</t>
    </rPh>
    <rPh sb="10" eb="11">
      <t>sheng</t>
    </rPh>
    <rPh sb="12" eb="13">
      <t>xing</t>
    </rPh>
    <phoneticPr fontId="2" type="noConversion"/>
  </si>
  <si>
    <t>4全开</t>
    <rPh sb="1" eb="2">
      <t>quan'kai</t>
    </rPh>
    <phoneticPr fontId="2" type="noConversion"/>
  </si>
  <si>
    <t>1段2级1半，2段1级1半</t>
    <rPh sb="1" eb="2">
      <t>duan</t>
    </rPh>
    <rPh sb="3" eb="4">
      <t>ji</t>
    </rPh>
    <rPh sb="5" eb="6">
      <t>ban</t>
    </rPh>
    <rPh sb="8" eb="9">
      <t>duan</t>
    </rPh>
    <rPh sb="10" eb="11">
      <t>ji</t>
    </rPh>
    <rPh sb="12" eb="13">
      <t>ban</t>
    </rPh>
    <phoneticPr fontId="2" type="noConversion"/>
  </si>
  <si>
    <t>全5星</t>
    <rPh sb="0" eb="1">
      <t>quan</t>
    </rPh>
    <rPh sb="2" eb="3">
      <t>xing</t>
    </rPh>
    <phoneticPr fontId="2" type="noConversion"/>
  </si>
  <si>
    <t>1段2级，2段1级</t>
    <rPh sb="1" eb="2">
      <t>duan</t>
    </rPh>
    <rPh sb="3" eb="4">
      <t>ji</t>
    </rPh>
    <rPh sb="6" eb="7">
      <t>duan</t>
    </rPh>
    <rPh sb="8" eb="9">
      <t>ji</t>
    </rPh>
    <phoneticPr fontId="2" type="noConversion"/>
  </si>
  <si>
    <t>3星套装满，+6</t>
    <rPh sb="1" eb="2">
      <t>xing</t>
    </rPh>
    <rPh sb="2" eb="3">
      <t>tao'zhuang</t>
    </rPh>
    <rPh sb="4" eb="5">
      <t>man</t>
    </rPh>
    <phoneticPr fontId="2" type="noConversion"/>
  </si>
  <si>
    <t>5星2个</t>
    <rPh sb="1" eb="2">
      <t>xing</t>
    </rPh>
    <rPh sb="3" eb="4">
      <t>ge</t>
    </rPh>
    <phoneticPr fontId="2" type="noConversion"/>
  </si>
  <si>
    <t>升5星|饰品升级|主线天赋5</t>
    <rPh sb="0" eb="1">
      <t>sheng</t>
    </rPh>
    <rPh sb="2" eb="3">
      <t>xing</t>
    </rPh>
    <rPh sb="4" eb="5">
      <t>shi'pin</t>
    </rPh>
    <rPh sb="6" eb="7">
      <t>sheng'ji</t>
    </rPh>
    <rPh sb="9" eb="10">
      <t>zhu'xian</t>
    </rPh>
    <rPh sb="11" eb="12">
      <t>tian'fu</t>
    </rPh>
    <phoneticPr fontId="2" type="noConversion"/>
  </si>
  <si>
    <t>5开1半</t>
    <rPh sb="3" eb="4">
      <t>ban</t>
    </rPh>
    <phoneticPr fontId="2" type="noConversion"/>
  </si>
  <si>
    <t>主线天赋5|特质4|升6星</t>
    <rPh sb="0" eb="1">
      <t>zhu'xian</t>
    </rPh>
    <rPh sb="2" eb="3">
      <t>tian'fu</t>
    </rPh>
    <rPh sb="6" eb="7">
      <t>te'zhi</t>
    </rPh>
    <rPh sb="10" eb="11">
      <t>sheng</t>
    </rPh>
    <rPh sb="12" eb="13">
      <t>xing</t>
    </rPh>
    <phoneticPr fontId="2" type="noConversion"/>
  </si>
  <si>
    <t>3星满，半套装，+3</t>
    <rPh sb="1" eb="2">
      <t>xing</t>
    </rPh>
    <rPh sb="2" eb="3">
      <t>man</t>
    </rPh>
    <rPh sb="4" eb="5">
      <t>ban</t>
    </rPh>
    <rPh sb="5" eb="6">
      <t>tao'zhuang</t>
    </rPh>
    <phoneticPr fontId="2" type="noConversion"/>
  </si>
  <si>
    <t>3星套装满，+9</t>
    <rPh sb="1" eb="2">
      <t>xing</t>
    </rPh>
    <rPh sb="2" eb="3">
      <t>tao'zhuang</t>
    </rPh>
    <rPh sb="4" eb="5">
      <t>man</t>
    </rPh>
    <phoneticPr fontId="2" type="noConversion"/>
  </si>
  <si>
    <t>3星套装满+1套4星，+9</t>
    <rPh sb="1" eb="2">
      <t>xing</t>
    </rPh>
    <rPh sb="2" eb="3">
      <t>tao'zhuang</t>
    </rPh>
    <rPh sb="4" eb="5">
      <t>man</t>
    </rPh>
    <rPh sb="7" eb="8">
      <t>tao</t>
    </rPh>
    <rPh sb="9" eb="10">
      <t>xing</t>
    </rPh>
    <phoneticPr fontId="2" type="noConversion"/>
  </si>
  <si>
    <t>4开一半</t>
    <rPh sb="1" eb="2">
      <t>kai</t>
    </rPh>
    <rPh sb="2" eb="3">
      <t>yi'ban</t>
    </rPh>
    <phoneticPr fontId="2" type="noConversion"/>
  </si>
  <si>
    <t>5全开</t>
    <rPh sb="1" eb="2">
      <t>quan'kai</t>
    </rPh>
    <phoneticPr fontId="2" type="noConversion"/>
  </si>
  <si>
    <t>1段2级，2段2级</t>
    <rPh sb="1" eb="2">
      <t>duan</t>
    </rPh>
    <rPh sb="3" eb="4">
      <t>ji</t>
    </rPh>
    <rPh sb="6" eb="7">
      <t>duan</t>
    </rPh>
    <rPh sb="8" eb="9">
      <t>ji</t>
    </rPh>
    <phoneticPr fontId="2" type="noConversion"/>
  </si>
  <si>
    <t>6星2个</t>
    <rPh sb="1" eb="2">
      <t>xing</t>
    </rPh>
    <rPh sb="3" eb="4">
      <t>ge</t>
    </rPh>
    <phoneticPr fontId="2" type="noConversion"/>
  </si>
  <si>
    <t>特质4|饰品合成|主线天赋6|升6星</t>
    <rPh sb="0" eb="1">
      <t>te'zhi</t>
    </rPh>
    <rPh sb="4" eb="5">
      <t>shi'pin</t>
    </rPh>
    <rPh sb="6" eb="7">
      <t>he'cheng</t>
    </rPh>
    <rPh sb="9" eb="10">
      <t>zhu'xian</t>
    </rPh>
    <rPh sb="11" eb="12">
      <t>tian'fu</t>
    </rPh>
    <rPh sb="15" eb="16">
      <t>sheng</t>
    </rPh>
    <rPh sb="17" eb="18">
      <t>xing</t>
    </rPh>
    <phoneticPr fontId="2" type="noConversion"/>
  </si>
  <si>
    <t>6开1半</t>
    <rPh sb="1" eb="2">
      <t>kai</t>
    </rPh>
    <rPh sb="3" eb="4">
      <t>ban</t>
    </rPh>
    <phoneticPr fontId="2" type="noConversion"/>
  </si>
  <si>
    <t>1段3级，2段2级，3段1级</t>
    <rPh sb="1" eb="2">
      <t>duan</t>
    </rPh>
    <rPh sb="3" eb="4">
      <t>ji</t>
    </rPh>
    <rPh sb="6" eb="7">
      <t>duan</t>
    </rPh>
    <rPh sb="8" eb="9">
      <t>ji</t>
    </rPh>
    <rPh sb="11" eb="12">
      <t>duan</t>
    </rPh>
    <rPh sb="13" eb="14">
      <t>ji</t>
    </rPh>
    <phoneticPr fontId="2" type="noConversion"/>
  </si>
  <si>
    <t>升6星|主线天赋6|饰品合成</t>
    <rPh sb="0" eb="1">
      <t>sheng</t>
    </rPh>
    <rPh sb="2" eb="3">
      <t>xing</t>
    </rPh>
    <rPh sb="4" eb="5">
      <t>zhu'xian</t>
    </rPh>
    <rPh sb="6" eb="7">
      <t>tian'fu</t>
    </rPh>
    <rPh sb="10" eb="11">
      <t>shi'pin</t>
    </rPh>
    <rPh sb="12" eb="13">
      <t>he'cheng</t>
    </rPh>
    <phoneticPr fontId="2" type="noConversion"/>
  </si>
  <si>
    <t>全6星</t>
    <rPh sb="0" eb="1">
      <t>quan</t>
    </rPh>
    <rPh sb="2" eb="3">
      <t>xing</t>
    </rPh>
    <phoneticPr fontId="2" type="noConversion"/>
  </si>
  <si>
    <t>6全开</t>
    <rPh sb="1" eb="2">
      <t>quan'kai</t>
    </rPh>
    <phoneticPr fontId="2" type="noConversion"/>
  </si>
  <si>
    <t>2段3级1半，3段2级1半</t>
    <rPh sb="1" eb="2">
      <t>duan</t>
    </rPh>
    <rPh sb="3" eb="4">
      <t>ji</t>
    </rPh>
    <rPh sb="5" eb="6">
      <t>ban</t>
    </rPh>
    <rPh sb="8" eb="9">
      <t>duan</t>
    </rPh>
    <rPh sb="10" eb="11">
      <t>ji</t>
    </rPh>
    <rPh sb="12" eb="13">
      <t>ban</t>
    </rPh>
    <phoneticPr fontId="2" type="noConversion"/>
  </si>
  <si>
    <t>2段满，3段2级</t>
    <rPh sb="1" eb="2">
      <t>duan</t>
    </rPh>
    <rPh sb="2" eb="3">
      <t>man</t>
    </rPh>
    <rPh sb="5" eb="6">
      <t>duan</t>
    </rPh>
    <rPh sb="7" eb="8">
      <t>ji</t>
    </rPh>
    <phoneticPr fontId="2" type="noConversion"/>
  </si>
  <si>
    <t>3段3级1半</t>
    <rPh sb="1" eb="2">
      <t>duan</t>
    </rPh>
    <rPh sb="3" eb="4">
      <t>ji</t>
    </rPh>
    <rPh sb="5" eb="6">
      <t>ban</t>
    </rPh>
    <phoneticPr fontId="2" type="noConversion"/>
  </si>
  <si>
    <t>3段满</t>
    <rPh sb="1" eb="2">
      <t>duan</t>
    </rPh>
    <rPh sb="2" eb="3">
      <t>man</t>
    </rPh>
    <phoneticPr fontId="2" type="noConversion"/>
  </si>
  <si>
    <t>1段2级，2段2级1半</t>
    <rPh sb="1" eb="2">
      <t>duan</t>
    </rPh>
    <rPh sb="3" eb="4">
      <t>ji</t>
    </rPh>
    <rPh sb="6" eb="7">
      <t>duan</t>
    </rPh>
    <rPh sb="8" eb="9">
      <t>ji</t>
    </rPh>
    <rPh sb="10" eb="11">
      <t>ban</t>
    </rPh>
    <phoneticPr fontId="2" type="noConversion"/>
  </si>
  <si>
    <t>全4星套装，+9</t>
    <rPh sb="0" eb="1">
      <t>quan</t>
    </rPh>
    <rPh sb="2" eb="3">
      <t>xing</t>
    </rPh>
    <rPh sb="3" eb="4">
      <t>tao'zhuang</t>
    </rPh>
    <phoneticPr fontId="2" type="noConversion"/>
  </si>
  <si>
    <t>6星培养|饰品合成|其它</t>
    <rPh sb="1" eb="2">
      <t>xing</t>
    </rPh>
    <rPh sb="2" eb="3">
      <t>pei'yang</t>
    </rPh>
    <rPh sb="5" eb="6">
      <t>shi'pin</t>
    </rPh>
    <rPh sb="7" eb="8">
      <t>he'cheng</t>
    </rPh>
    <rPh sb="10" eb="11">
      <t>qi'ta</t>
    </rPh>
    <phoneticPr fontId="2" type="noConversion"/>
  </si>
  <si>
    <t>饰品合成|6星培养|其它</t>
    <rPh sb="0" eb="1">
      <t>shi'pin</t>
    </rPh>
    <rPh sb="2" eb="3">
      <t>he'cheng</t>
    </rPh>
    <rPh sb="10" eb="11">
      <t>qi'ta</t>
    </rPh>
    <phoneticPr fontId="2" type="noConversion"/>
  </si>
  <si>
    <t>1套5星，1半+12</t>
    <rPh sb="1" eb="2">
      <t>tao</t>
    </rPh>
    <rPh sb="3" eb="4">
      <t>xing</t>
    </rPh>
    <rPh sb="6" eb="7">
      <t>ban</t>
    </rPh>
    <phoneticPr fontId="2" type="noConversion"/>
  </si>
  <si>
    <t>2套5星，+12</t>
    <rPh sb="1" eb="2">
      <t>tao</t>
    </rPh>
    <rPh sb="3" eb="4">
      <t>xing</t>
    </rPh>
    <phoneticPr fontId="2" type="noConversion"/>
  </si>
  <si>
    <t>5套5星，+15</t>
    <rPh sb="1" eb="2">
      <t>tao</t>
    </rPh>
    <rPh sb="3" eb="4">
      <t>xing</t>
    </rPh>
    <phoneticPr fontId="2" type="noConversion"/>
  </si>
  <si>
    <t>4套5星，1半+15</t>
    <rPh sb="1" eb="2">
      <t>tao</t>
    </rPh>
    <rPh sb="3" eb="4">
      <t>xing</t>
    </rPh>
    <rPh sb="6" eb="7">
      <t>ban</t>
    </rPh>
    <phoneticPr fontId="2" type="noConversion"/>
  </si>
  <si>
    <t>品质</t>
    <rPh sb="0" eb="1">
      <t>pin'zhi</t>
    </rPh>
    <phoneticPr fontId="2" type="noConversion"/>
  </si>
  <si>
    <t>天赋辅1段</t>
    <rPh sb="0" eb="1">
      <t>tian'fu</t>
    </rPh>
    <rPh sb="2" eb="3">
      <t>fu'zhu</t>
    </rPh>
    <rPh sb="4" eb="5">
      <t>duan</t>
    </rPh>
    <phoneticPr fontId="2" type="noConversion"/>
  </si>
  <si>
    <t>天赋辅2段</t>
    <rPh sb="0" eb="1">
      <t>tian'fu</t>
    </rPh>
    <rPh sb="2" eb="3">
      <t>fu'zhu</t>
    </rPh>
    <rPh sb="4" eb="5">
      <t>duan</t>
    </rPh>
    <phoneticPr fontId="2" type="noConversion"/>
  </si>
  <si>
    <t>天赋辅3段</t>
    <rPh sb="0" eb="1">
      <t>tian'fu</t>
    </rPh>
    <rPh sb="2" eb="3">
      <t>fu'zhu</t>
    </rPh>
    <rPh sb="4" eb="5">
      <t>duan</t>
    </rPh>
    <phoneticPr fontId="2" type="noConversion"/>
  </si>
  <si>
    <t>饰品等级</t>
    <rPh sb="0" eb="1">
      <t>shi'pin</t>
    </rPh>
    <rPh sb="2" eb="3">
      <t>deng'ji</t>
    </rPh>
    <phoneticPr fontId="2" type="noConversion"/>
  </si>
  <si>
    <t>4星3套，+9</t>
    <rPh sb="1" eb="2">
      <t>xing</t>
    </rPh>
    <rPh sb="3" eb="4">
      <t>tao</t>
    </rPh>
    <phoneticPr fontId="2" type="noConversion"/>
  </si>
  <si>
    <t>6件</t>
    <rPh sb="1" eb="2">
      <t>jian</t>
    </rPh>
    <phoneticPr fontId="2" type="noConversion"/>
  </si>
  <si>
    <t>饰品价值</t>
    <rPh sb="0" eb="1">
      <t>shi'pin</t>
    </rPh>
    <rPh sb="2" eb="3">
      <t>jia'zhi</t>
    </rPh>
    <phoneticPr fontId="2" type="noConversion"/>
  </si>
  <si>
    <t>饰品等级价值</t>
    <rPh sb="0" eb="1">
      <t>shi'in</t>
    </rPh>
    <rPh sb="2" eb="3">
      <t>deng'ji</t>
    </rPh>
    <rPh sb="4" eb="5">
      <t>jia'zhi</t>
    </rPh>
    <phoneticPr fontId="2" type="noConversion"/>
  </si>
  <si>
    <t>星级价值</t>
    <rPh sb="0" eb="1">
      <t>xing'ji</t>
    </rPh>
    <rPh sb="2" eb="3">
      <t>jia'zhi</t>
    </rPh>
    <phoneticPr fontId="2" type="noConversion"/>
  </si>
  <si>
    <t>特质价值</t>
    <rPh sb="0" eb="1">
      <t>te'zhi</t>
    </rPh>
    <rPh sb="2" eb="3">
      <t>jia'zhi</t>
    </rPh>
    <phoneticPr fontId="2" type="noConversion"/>
  </si>
  <si>
    <t>等级价值</t>
    <rPh sb="0" eb="1">
      <t>deng'ji</t>
    </rPh>
    <rPh sb="2" eb="3">
      <t>ia'zhi</t>
    </rPh>
    <phoneticPr fontId="2" type="noConversion"/>
  </si>
  <si>
    <t>累计经验</t>
    <rPh sb="0" eb="1">
      <t>lei'ji</t>
    </rPh>
    <rPh sb="2" eb="3">
      <t>jing'yan</t>
    </rPh>
    <phoneticPr fontId="2" type="noConversion"/>
  </si>
  <si>
    <t>特质价值</t>
    <rPh sb="0" eb="1">
      <t>te'zhi</t>
    </rPh>
    <rPh sb="2" eb="3">
      <t>ija'zhi</t>
    </rPh>
    <phoneticPr fontId="2" type="noConversion"/>
  </si>
  <si>
    <t>主天赋价值</t>
    <rPh sb="0" eb="1">
      <t>zhu'tian'fu</t>
    </rPh>
    <rPh sb="3" eb="4">
      <t>jia'zhi</t>
    </rPh>
    <phoneticPr fontId="2" type="noConversion"/>
  </si>
  <si>
    <t>天赋线</t>
    <phoneticPr fontId="2" type="noConversion"/>
  </si>
  <si>
    <t>辅天赋价值</t>
    <rPh sb="0" eb="1">
      <t>fu</t>
    </rPh>
    <rPh sb="1" eb="2">
      <t>tian'fu</t>
    </rPh>
    <rPh sb="3" eb="4">
      <t>jia'zhi</t>
    </rPh>
    <phoneticPr fontId="2" type="noConversion"/>
  </si>
  <si>
    <t>1段等级</t>
    <rPh sb="1" eb="2">
      <t>duan</t>
    </rPh>
    <rPh sb="2" eb="3">
      <t>deng'ji</t>
    </rPh>
    <phoneticPr fontId="2" type="noConversion"/>
  </si>
  <si>
    <t>2段等级</t>
    <rPh sb="1" eb="2">
      <t>duan</t>
    </rPh>
    <rPh sb="2" eb="3">
      <t>deng'ji</t>
    </rPh>
    <phoneticPr fontId="2" type="noConversion"/>
  </si>
  <si>
    <t>3段等级</t>
    <rPh sb="1" eb="2">
      <t>duan</t>
    </rPh>
    <rPh sb="2" eb="3">
      <t>deng'ji</t>
    </rPh>
    <phoneticPr fontId="2" type="noConversion"/>
  </si>
  <si>
    <t>预期</t>
    <rPh sb="0" eb="1">
      <t>yu'qi</t>
    </rPh>
    <phoneticPr fontId="2" type="noConversion"/>
  </si>
  <si>
    <t>价值计算</t>
    <rPh sb="0" eb="1">
      <t>jia'zih</t>
    </rPh>
    <rPh sb="2" eb="3">
      <t>ji'suan</t>
    </rPh>
    <phoneticPr fontId="2" type="noConversion"/>
  </si>
  <si>
    <t>培养目标</t>
    <rPh sb="0" eb="1">
      <t>pee'yang</t>
    </rPh>
    <rPh sb="2" eb="3">
      <t>mu'biao</t>
    </rPh>
    <phoneticPr fontId="2" type="noConversion"/>
  </si>
  <si>
    <t>价值和</t>
    <rPh sb="0" eb="1">
      <t>jia'zhi</t>
    </rPh>
    <rPh sb="2" eb="3">
      <t>he</t>
    </rPh>
    <phoneticPr fontId="2" type="noConversion"/>
  </si>
  <si>
    <t>增长值</t>
    <rPh sb="0" eb="1">
      <t>zeng'zhang'zhi</t>
    </rPh>
    <rPh sb="2" eb="3">
      <t>zhi</t>
    </rPh>
    <phoneticPr fontId="2" type="noConversion"/>
  </si>
  <si>
    <t>目标价值</t>
    <rPh sb="0" eb="1">
      <t>mu'biao</t>
    </rPh>
    <rPh sb="2" eb="3">
      <t>jia'zhi</t>
    </rPh>
    <phoneticPr fontId="2" type="noConversion"/>
  </si>
  <si>
    <t>其他内容</t>
    <rPh sb="0" eb="1">
      <t>qi'ta</t>
    </rPh>
    <rPh sb="2" eb="3">
      <t>nei'rong</t>
    </rPh>
    <phoneticPr fontId="2" type="noConversion"/>
  </si>
  <si>
    <t>参战次数</t>
    <rPh sb="0" eb="1">
      <t>can'zhan</t>
    </rPh>
    <rPh sb="2" eb="3">
      <t>ci'shu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</si>
</sst>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2"/>
      <color theme="6"/>
      <name val="DengXian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i/>
      <sz val="12"/>
      <color rgb="FFFF0000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10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</cellXfs>
  <cellStyles count="14">
    <cellStyle name="常规" xfId="0" builtinId="0"/>
    <cellStyle name="常规 3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0" sqref="A20"/>
    </sheetView>
  </sheetViews>
  <sheetFormatPr baseColWidth="10" defaultRowHeight="16" x14ac:dyDescent="0.2"/>
  <cols>
    <col min="1" max="1" width="10.83203125" style="2"/>
    <col min="2" max="2" width="13.5" style="2" bestFit="1" customWidth="1"/>
    <col min="3" max="3" width="22" style="2" customWidth="1"/>
    <col min="4" max="4" width="11.33203125" style="2" customWidth="1"/>
    <col min="5" max="5" width="19.83203125" style="2" bestFit="1" customWidth="1"/>
    <col min="8" max="8" width="24.33203125" bestFit="1" customWidth="1"/>
  </cols>
  <sheetData>
    <row r="1" spans="1:14" x14ac:dyDescent="0.2">
      <c r="A1" s="2" t="s">
        <v>0</v>
      </c>
      <c r="B1" s="1" t="s">
        <v>1</v>
      </c>
      <c r="C1" s="1"/>
      <c r="F1" s="2"/>
      <c r="H1" s="2"/>
      <c r="I1" s="2"/>
      <c r="J1" s="2"/>
      <c r="K1" s="2"/>
      <c r="L1" s="2"/>
      <c r="M1" s="2"/>
      <c r="N1" s="2"/>
    </row>
    <row r="3" spans="1:14" x14ac:dyDescent="0.2">
      <c r="B3" s="2" t="s">
        <v>3</v>
      </c>
      <c r="C3" s="2" t="s">
        <v>4</v>
      </c>
      <c r="H3" s="2"/>
    </row>
    <row r="4" spans="1:14" x14ac:dyDescent="0.2">
      <c r="A4" s="2" t="s">
        <v>2</v>
      </c>
      <c r="B4" s="2">
        <v>50</v>
      </c>
      <c r="C4" s="2">
        <v>70</v>
      </c>
      <c r="H4" s="2"/>
    </row>
    <row r="5" spans="1:14" x14ac:dyDescent="0.2">
      <c r="A5" s="2" t="s">
        <v>5</v>
      </c>
      <c r="B5" s="2">
        <v>88</v>
      </c>
      <c r="C5" s="2">
        <v>70</v>
      </c>
      <c r="H5" s="2"/>
    </row>
    <row r="6" spans="1:14" x14ac:dyDescent="0.2">
      <c r="A6" s="2" t="s">
        <v>42</v>
      </c>
      <c r="B6" s="2">
        <f>B5+B4</f>
        <v>138</v>
      </c>
      <c r="C6" s="2">
        <f>C4+C5</f>
        <v>140</v>
      </c>
      <c r="H6" s="2"/>
    </row>
    <row r="7" spans="1:14" x14ac:dyDescent="0.2">
      <c r="B7" s="4"/>
      <c r="H7" s="2"/>
    </row>
    <row r="8" spans="1:14" x14ac:dyDescent="0.2">
      <c r="H8" s="2"/>
    </row>
    <row r="10" spans="1:14" x14ac:dyDescent="0.2">
      <c r="A10" s="2">
        <v>200</v>
      </c>
      <c r="B10" s="25">
        <v>0.1</v>
      </c>
      <c r="C10" s="2">
        <v>1</v>
      </c>
      <c r="D10" s="2">
        <f>A10*B10*C10</f>
        <v>20</v>
      </c>
    </row>
    <row r="11" spans="1:14" x14ac:dyDescent="0.2">
      <c r="A11" s="2">
        <v>50</v>
      </c>
      <c r="B11" s="26">
        <v>0.1</v>
      </c>
      <c r="C11" s="2">
        <v>4</v>
      </c>
      <c r="D11" s="2">
        <f>A11*B11*C11</f>
        <v>20</v>
      </c>
    </row>
    <row r="12" spans="1:14" x14ac:dyDescent="0.2">
      <c r="A12" s="2">
        <v>20</v>
      </c>
      <c r="B12" s="26">
        <v>0.3</v>
      </c>
      <c r="C12" s="2">
        <v>4</v>
      </c>
      <c r="D12" s="2">
        <f>A12*B12*C12</f>
        <v>24</v>
      </c>
    </row>
    <row r="13" spans="1:14" x14ac:dyDescent="0.2">
      <c r="A13" s="2">
        <v>10</v>
      </c>
      <c r="B13" s="26">
        <v>0.6</v>
      </c>
      <c r="C13" s="2">
        <v>4</v>
      </c>
      <c r="D13" s="2">
        <f>A13*B13*C13</f>
        <v>24</v>
      </c>
    </row>
    <row r="14" spans="1:14" x14ac:dyDescent="0.2">
      <c r="D14" s="2">
        <f>SUM(D10:D13)</f>
        <v>88</v>
      </c>
    </row>
    <row r="16" spans="1:14" x14ac:dyDescent="0.2">
      <c r="A16" s="2">
        <v>150</v>
      </c>
      <c r="B16" s="27">
        <v>0.1</v>
      </c>
      <c r="C16" s="2">
        <v>1</v>
      </c>
      <c r="D16" s="2">
        <f>A16*B16*C16</f>
        <v>15</v>
      </c>
    </row>
    <row r="17" spans="1:4" x14ac:dyDescent="0.2">
      <c r="A17" s="2">
        <v>35</v>
      </c>
      <c r="B17" s="28">
        <v>0.1</v>
      </c>
      <c r="C17" s="2">
        <v>4</v>
      </c>
      <c r="D17" s="2">
        <f>A17*B17*C17</f>
        <v>14</v>
      </c>
    </row>
    <row r="18" spans="1:4" x14ac:dyDescent="0.2">
      <c r="A18" s="2">
        <v>22</v>
      </c>
      <c r="B18" s="28">
        <v>0.25</v>
      </c>
      <c r="C18" s="2">
        <v>4</v>
      </c>
      <c r="D18" s="2">
        <f>A18*B18*C18</f>
        <v>22</v>
      </c>
    </row>
    <row r="19" spans="1:4" x14ac:dyDescent="0.2">
      <c r="A19" s="2">
        <v>7.5</v>
      </c>
      <c r="B19" s="28">
        <v>0.65</v>
      </c>
      <c r="C19" s="2">
        <v>4</v>
      </c>
      <c r="D19" s="2">
        <f>A19*B19*C19</f>
        <v>19.5</v>
      </c>
    </row>
    <row r="20" spans="1:4" x14ac:dyDescent="0.2">
      <c r="B20" s="28">
        <f>SUM(B17:B19)</f>
        <v>1</v>
      </c>
      <c r="D20" s="2">
        <f>SUM(D16:D19)</f>
        <v>70.5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5"/>
  <sheetViews>
    <sheetView tabSelected="1" zoomScale="120" zoomScaleNormal="120" zoomScalePageLayoutView="120" workbookViewId="0">
      <pane xSplit="1" topLeftCell="BA1" activePane="topRight" state="frozen"/>
      <selection pane="topRight" activeCell="BO8" sqref="BO8"/>
    </sheetView>
  </sheetViews>
  <sheetFormatPr baseColWidth="10" defaultRowHeight="16" x14ac:dyDescent="0.2"/>
  <cols>
    <col min="1" max="1" width="8.83203125" style="2" customWidth="1"/>
    <col min="2" max="47" width="9.5" customWidth="1"/>
    <col min="48" max="48" width="8.5" customWidth="1"/>
    <col min="49" max="49" width="12.5" customWidth="1"/>
    <col min="50" max="50" width="13.6640625" customWidth="1"/>
    <col min="51" max="51" width="23.6640625" customWidth="1"/>
    <col min="52" max="52" width="22.33203125" bestFit="1" customWidth="1"/>
    <col min="53" max="53" width="32" bestFit="1" customWidth="1"/>
    <col min="54" max="56" width="6.33203125" hidden="1" customWidth="1"/>
    <col min="57" max="69" width="6.33203125" customWidth="1"/>
  </cols>
  <sheetData>
    <row r="1" spans="1:69" x14ac:dyDescent="0.2">
      <c r="A1" s="3" t="s">
        <v>159</v>
      </c>
      <c r="B1" s="21" t="s">
        <v>44</v>
      </c>
      <c r="C1" s="21"/>
      <c r="D1" s="21"/>
      <c r="E1" s="21"/>
      <c r="F1" s="21"/>
      <c r="G1" s="22" t="s">
        <v>32</v>
      </c>
      <c r="H1" s="22"/>
      <c r="I1" s="22"/>
      <c r="J1" s="22"/>
      <c r="K1" s="22"/>
      <c r="L1" s="22" t="s">
        <v>90</v>
      </c>
      <c r="M1" s="22"/>
      <c r="N1" s="22"/>
      <c r="O1" s="22"/>
      <c r="P1" s="22"/>
      <c r="Q1" s="21" t="s">
        <v>91</v>
      </c>
      <c r="R1" s="21"/>
      <c r="S1" s="21"/>
      <c r="T1" s="21"/>
      <c r="U1" s="21"/>
      <c r="V1" s="22" t="s">
        <v>140</v>
      </c>
      <c r="W1" s="22"/>
      <c r="X1" s="22"/>
      <c r="Y1" s="22"/>
      <c r="Z1" s="22"/>
      <c r="AA1" s="22" t="s">
        <v>141</v>
      </c>
      <c r="AB1" s="22"/>
      <c r="AC1" s="22"/>
      <c r="AD1" s="22"/>
      <c r="AE1" s="22"/>
      <c r="AF1" s="22" t="s">
        <v>142</v>
      </c>
      <c r="AG1" s="22"/>
      <c r="AH1" s="22"/>
      <c r="AI1" s="22"/>
      <c r="AJ1" s="22"/>
      <c r="AK1" s="21" t="s">
        <v>7</v>
      </c>
      <c r="AL1" s="21"/>
      <c r="AM1" s="21"/>
      <c r="AN1" s="21"/>
      <c r="AO1" s="21"/>
      <c r="AP1" s="21" t="s">
        <v>143</v>
      </c>
      <c r="AQ1" s="21"/>
      <c r="AR1" s="21"/>
      <c r="AS1" s="21"/>
      <c r="AT1" s="21"/>
      <c r="AU1" s="7"/>
      <c r="AV1" s="23" t="s">
        <v>87</v>
      </c>
      <c r="AW1" s="23"/>
      <c r="AX1" s="23"/>
      <c r="AY1" s="23"/>
      <c r="AZ1" s="23"/>
      <c r="BA1" s="6" t="s">
        <v>161</v>
      </c>
      <c r="BB1" s="21" t="s">
        <v>81</v>
      </c>
      <c r="BC1" s="21"/>
      <c r="BD1" s="21"/>
      <c r="BE1" s="21" t="s">
        <v>74</v>
      </c>
      <c r="BF1" s="21"/>
      <c r="BG1" s="21"/>
      <c r="BH1" s="21"/>
      <c r="BI1" s="21"/>
      <c r="BJ1" s="21" t="s">
        <v>82</v>
      </c>
      <c r="BK1" s="21"/>
      <c r="BL1" s="21" t="s">
        <v>83</v>
      </c>
      <c r="BM1" s="21"/>
      <c r="BN1" s="21"/>
      <c r="BO1" s="21" t="s">
        <v>84</v>
      </c>
      <c r="BP1" s="21"/>
    </row>
    <row r="2" spans="1:69" s="6" customFormat="1" x14ac:dyDescent="0.2">
      <c r="A2" s="9" t="s">
        <v>43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1</v>
      </c>
      <c r="H2" s="12">
        <v>2</v>
      </c>
      <c r="I2" s="12">
        <v>3</v>
      </c>
      <c r="J2" s="12">
        <v>4</v>
      </c>
      <c r="K2" s="12">
        <v>5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3">
        <v>1</v>
      </c>
      <c r="R2" s="13">
        <v>2</v>
      </c>
      <c r="S2" s="13">
        <v>3</v>
      </c>
      <c r="T2" s="13">
        <v>4</v>
      </c>
      <c r="U2" s="13">
        <v>5</v>
      </c>
      <c r="V2" s="12">
        <v>1</v>
      </c>
      <c r="W2" s="12">
        <v>2</v>
      </c>
      <c r="X2" s="12">
        <v>3</v>
      </c>
      <c r="Y2" s="12">
        <v>4</v>
      </c>
      <c r="Z2" s="12">
        <v>5</v>
      </c>
      <c r="AA2" s="12">
        <v>1</v>
      </c>
      <c r="AB2" s="12">
        <v>2</v>
      </c>
      <c r="AC2" s="12">
        <v>3</v>
      </c>
      <c r="AD2" s="12">
        <v>4</v>
      </c>
      <c r="AE2" s="12">
        <v>5</v>
      </c>
      <c r="AF2" s="12">
        <v>1</v>
      </c>
      <c r="AG2" s="12">
        <v>2</v>
      </c>
      <c r="AH2" s="12">
        <v>3</v>
      </c>
      <c r="AI2" s="12">
        <v>4</v>
      </c>
      <c r="AJ2" s="12">
        <v>5</v>
      </c>
      <c r="AK2" s="14">
        <v>1</v>
      </c>
      <c r="AL2" s="14">
        <v>2</v>
      </c>
      <c r="AM2" s="14">
        <v>3</v>
      </c>
      <c r="AN2" s="14">
        <v>4</v>
      </c>
      <c r="AO2" s="14">
        <v>5</v>
      </c>
      <c r="AP2" s="14">
        <v>1</v>
      </c>
      <c r="AQ2" s="14">
        <v>2</v>
      </c>
      <c r="AR2" s="14">
        <v>3</v>
      </c>
      <c r="AS2" s="14">
        <v>4</v>
      </c>
      <c r="AT2" s="14">
        <v>5</v>
      </c>
      <c r="AU2" s="8" t="s">
        <v>72</v>
      </c>
      <c r="AV2" s="6" t="s">
        <v>44</v>
      </c>
      <c r="AW2" s="7" t="s">
        <v>90</v>
      </c>
      <c r="AX2" s="7" t="s">
        <v>91</v>
      </c>
      <c r="AY2" s="7" t="s">
        <v>92</v>
      </c>
      <c r="AZ2" s="7" t="s">
        <v>7</v>
      </c>
      <c r="BA2" s="10" t="s">
        <v>70</v>
      </c>
      <c r="BB2" s="8" t="s">
        <v>80</v>
      </c>
      <c r="BC2" s="8" t="s">
        <v>58</v>
      </c>
      <c r="BD2" s="8" t="s">
        <v>7</v>
      </c>
      <c r="BE2" s="8" t="s">
        <v>75</v>
      </c>
      <c r="BF2" s="8" t="s">
        <v>76</v>
      </c>
      <c r="BG2" s="8" t="s">
        <v>77</v>
      </c>
      <c r="BH2" s="8" t="s">
        <v>78</v>
      </c>
      <c r="BI2" s="8" t="s">
        <v>79</v>
      </c>
      <c r="BJ2" s="8" t="s">
        <v>77</v>
      </c>
      <c r="BK2" s="8" t="s">
        <v>79</v>
      </c>
      <c r="BL2" s="8" t="s">
        <v>77</v>
      </c>
      <c r="BM2" s="8" t="s">
        <v>78</v>
      </c>
      <c r="BN2" s="8" t="s">
        <v>79</v>
      </c>
      <c r="BO2" s="8" t="s">
        <v>78</v>
      </c>
      <c r="BP2" s="8" t="s">
        <v>79</v>
      </c>
      <c r="BQ2" s="6" t="s">
        <v>68</v>
      </c>
    </row>
    <row r="3" spans="1:69" x14ac:dyDescent="0.2">
      <c r="A3" s="2">
        <v>1</v>
      </c>
      <c r="B3" s="15">
        <v>1</v>
      </c>
      <c r="C3" s="15">
        <v>1</v>
      </c>
      <c r="D3" s="15">
        <v>0</v>
      </c>
      <c r="E3" s="15">
        <v>0</v>
      </c>
      <c r="F3" s="15">
        <v>0</v>
      </c>
      <c r="G3" s="15">
        <v>5</v>
      </c>
      <c r="H3" s="15">
        <v>5</v>
      </c>
      <c r="I3" s="15">
        <v>0</v>
      </c>
      <c r="J3" s="15">
        <v>0</v>
      </c>
      <c r="K3" s="15">
        <v>0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2">
        <v>2</v>
      </c>
      <c r="AV3" t="s">
        <v>69</v>
      </c>
      <c r="BA3" t="s">
        <v>71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>
        <f>SUM(BB3:BP3)</f>
        <v>0</v>
      </c>
    </row>
    <row r="4" spans="1:69" x14ac:dyDescent="0.2">
      <c r="A4" s="2">
        <v>2</v>
      </c>
      <c r="B4" s="15">
        <v>1</v>
      </c>
      <c r="C4" s="15">
        <v>1</v>
      </c>
      <c r="D4" s="15">
        <v>1</v>
      </c>
      <c r="E4" s="15">
        <v>1</v>
      </c>
      <c r="F4" s="15">
        <v>0</v>
      </c>
      <c r="G4" s="15">
        <v>10</v>
      </c>
      <c r="H4" s="15">
        <v>10</v>
      </c>
      <c r="I4" s="15">
        <v>10</v>
      </c>
      <c r="J4" s="15">
        <v>10</v>
      </c>
      <c r="K4" s="15">
        <v>10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2">
        <v>4</v>
      </c>
      <c r="AV4" t="s">
        <v>69</v>
      </c>
      <c r="BA4" t="s">
        <v>73</v>
      </c>
      <c r="BB4" s="2"/>
      <c r="BC4" s="2"/>
      <c r="BD4" s="2"/>
      <c r="BE4" s="2">
        <v>100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>
        <f t="shared" ref="BQ4:BQ17" si="0">SUM(BB4:BP4)</f>
        <v>100</v>
      </c>
    </row>
    <row r="5" spans="1:69" x14ac:dyDescent="0.2">
      <c r="A5" s="2">
        <v>3</v>
      </c>
      <c r="B5" s="15">
        <v>2</v>
      </c>
      <c r="C5" s="15">
        <v>2</v>
      </c>
      <c r="D5" s="15">
        <v>2</v>
      </c>
      <c r="E5" s="15">
        <v>2</v>
      </c>
      <c r="F5" s="15">
        <v>2</v>
      </c>
      <c r="G5" s="15">
        <v>15</v>
      </c>
      <c r="H5" s="15">
        <v>15</v>
      </c>
      <c r="I5" s="15">
        <v>15</v>
      </c>
      <c r="J5" s="15">
        <v>15</v>
      </c>
      <c r="K5" s="15">
        <v>15</v>
      </c>
      <c r="L5" s="19">
        <v>2</v>
      </c>
      <c r="M5" s="19">
        <v>1</v>
      </c>
      <c r="N5" s="19">
        <v>1</v>
      </c>
      <c r="O5" s="19">
        <v>1</v>
      </c>
      <c r="P5" s="19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7">
        <v>1</v>
      </c>
      <c r="AL5" s="17">
        <v>1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2">
        <v>5</v>
      </c>
      <c r="AV5" t="s">
        <v>85</v>
      </c>
      <c r="AZ5" t="s">
        <v>95</v>
      </c>
      <c r="BA5" t="s">
        <v>88</v>
      </c>
      <c r="BB5" s="2"/>
      <c r="BC5" s="2"/>
      <c r="BD5" s="2"/>
      <c r="BE5" s="2">
        <v>20</v>
      </c>
      <c r="BF5" s="2">
        <v>50</v>
      </c>
      <c r="BG5" s="2"/>
      <c r="BH5" s="2"/>
      <c r="BI5" s="2"/>
      <c r="BJ5" s="2"/>
      <c r="BK5" s="2"/>
      <c r="BL5" s="2">
        <v>20</v>
      </c>
      <c r="BM5" s="2"/>
      <c r="BN5" s="2"/>
      <c r="BO5" s="2">
        <v>10</v>
      </c>
      <c r="BP5" s="2"/>
      <c r="BQ5" s="2">
        <f t="shared" si="0"/>
        <v>100</v>
      </c>
    </row>
    <row r="6" spans="1:69" x14ac:dyDescent="0.2">
      <c r="A6" s="2">
        <v>4</v>
      </c>
      <c r="B6" s="15">
        <v>3</v>
      </c>
      <c r="C6" s="15">
        <v>3</v>
      </c>
      <c r="D6" s="15">
        <v>3</v>
      </c>
      <c r="E6" s="15">
        <v>3</v>
      </c>
      <c r="F6" s="15">
        <v>3</v>
      </c>
      <c r="G6" s="15">
        <v>15</v>
      </c>
      <c r="H6" s="15">
        <v>15</v>
      </c>
      <c r="I6" s="15">
        <v>15</v>
      </c>
      <c r="J6" s="15">
        <v>15</v>
      </c>
      <c r="K6" s="15">
        <v>15</v>
      </c>
      <c r="L6" s="19">
        <v>2</v>
      </c>
      <c r="M6" s="19">
        <v>2</v>
      </c>
      <c r="N6" s="19">
        <v>2</v>
      </c>
      <c r="O6" s="19">
        <v>1</v>
      </c>
      <c r="P6" s="19">
        <v>1</v>
      </c>
      <c r="Q6" s="16">
        <v>2</v>
      </c>
      <c r="R6" s="16">
        <v>2</v>
      </c>
      <c r="S6" s="16">
        <v>1</v>
      </c>
      <c r="T6" s="16">
        <v>1</v>
      </c>
      <c r="U6" s="16">
        <v>1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7">
        <v>1</v>
      </c>
      <c r="AL6" s="17">
        <v>1</v>
      </c>
      <c r="AM6" s="17">
        <v>1</v>
      </c>
      <c r="AN6" s="17">
        <v>1</v>
      </c>
      <c r="AO6" s="17">
        <v>1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2">
        <v>5</v>
      </c>
      <c r="AV6" t="s">
        <v>86</v>
      </c>
      <c r="AX6" t="s">
        <v>93</v>
      </c>
      <c r="AZ6" t="s">
        <v>96</v>
      </c>
      <c r="BA6" t="s">
        <v>89</v>
      </c>
      <c r="BB6" s="2"/>
      <c r="BC6" s="2"/>
      <c r="BD6" s="2"/>
      <c r="BE6" s="2"/>
      <c r="BF6" s="2">
        <v>20</v>
      </c>
      <c r="BG6" s="2">
        <v>20</v>
      </c>
      <c r="BH6" s="2"/>
      <c r="BI6" s="2"/>
      <c r="BJ6" s="2">
        <v>20</v>
      </c>
      <c r="BK6" s="2"/>
      <c r="BL6" s="2">
        <v>20</v>
      </c>
      <c r="BM6" s="2"/>
      <c r="BN6" s="2"/>
      <c r="BO6" s="2">
        <v>20</v>
      </c>
      <c r="BP6" s="2"/>
      <c r="BQ6" s="2">
        <f t="shared" si="0"/>
        <v>100</v>
      </c>
    </row>
    <row r="7" spans="1:69" x14ac:dyDescent="0.2">
      <c r="A7" s="2">
        <v>5</v>
      </c>
      <c r="B7" s="15">
        <v>4</v>
      </c>
      <c r="C7" s="15">
        <v>4</v>
      </c>
      <c r="D7" s="15">
        <v>3</v>
      </c>
      <c r="E7" s="15">
        <v>3</v>
      </c>
      <c r="F7" s="15">
        <v>3</v>
      </c>
      <c r="G7" s="15">
        <v>20</v>
      </c>
      <c r="H7" s="15">
        <v>20</v>
      </c>
      <c r="I7" s="15">
        <v>30</v>
      </c>
      <c r="J7" s="15">
        <v>30</v>
      </c>
      <c r="K7" s="15">
        <v>30</v>
      </c>
      <c r="L7" s="19">
        <v>2</v>
      </c>
      <c r="M7" s="19">
        <v>2</v>
      </c>
      <c r="N7" s="19">
        <v>2</v>
      </c>
      <c r="O7" s="19">
        <v>2</v>
      </c>
      <c r="P7" s="19">
        <v>2</v>
      </c>
      <c r="Q7" s="16">
        <v>3</v>
      </c>
      <c r="R7" s="16">
        <v>3</v>
      </c>
      <c r="S7" s="16">
        <v>2</v>
      </c>
      <c r="T7" s="16">
        <v>2</v>
      </c>
      <c r="U7" s="16">
        <v>2</v>
      </c>
      <c r="V7" s="15">
        <v>1</v>
      </c>
      <c r="W7" s="15">
        <v>1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7">
        <v>2</v>
      </c>
      <c r="AL7" s="17">
        <v>2</v>
      </c>
      <c r="AM7" s="17">
        <v>1</v>
      </c>
      <c r="AN7" s="17">
        <v>1</v>
      </c>
      <c r="AO7" s="17">
        <v>1</v>
      </c>
      <c r="AP7" s="17">
        <v>3</v>
      </c>
      <c r="AQ7" s="17">
        <v>3</v>
      </c>
      <c r="AR7" s="17">
        <v>1</v>
      </c>
      <c r="AS7" s="17">
        <v>1</v>
      </c>
      <c r="AT7" s="17">
        <v>1</v>
      </c>
      <c r="AU7" s="2">
        <v>5</v>
      </c>
      <c r="AV7" t="s">
        <v>101</v>
      </c>
      <c r="AW7" t="s">
        <v>94</v>
      </c>
      <c r="AX7" t="s">
        <v>94</v>
      </c>
      <c r="AY7" t="s">
        <v>98</v>
      </c>
      <c r="AZ7" t="s">
        <v>97</v>
      </c>
      <c r="BA7" t="s">
        <v>100</v>
      </c>
      <c r="BB7" s="2"/>
      <c r="BC7" s="2"/>
      <c r="BD7" s="2">
        <v>30</v>
      </c>
      <c r="BE7" s="2"/>
      <c r="BF7" s="2">
        <v>20</v>
      </c>
      <c r="BG7" s="2">
        <v>20</v>
      </c>
      <c r="BH7" s="2"/>
      <c r="BI7" s="2"/>
      <c r="BJ7" s="2">
        <v>5</v>
      </c>
      <c r="BK7" s="2"/>
      <c r="BL7" s="2">
        <v>10</v>
      </c>
      <c r="BM7" s="2">
        <v>10</v>
      </c>
      <c r="BN7" s="2"/>
      <c r="BO7" s="2">
        <v>5</v>
      </c>
      <c r="BP7" s="2"/>
      <c r="BQ7" s="2">
        <f t="shared" si="0"/>
        <v>100</v>
      </c>
    </row>
    <row r="8" spans="1:69" x14ac:dyDescent="0.2">
      <c r="A8" s="2">
        <v>6</v>
      </c>
      <c r="B8" s="15">
        <v>4</v>
      </c>
      <c r="C8" s="15">
        <v>4</v>
      </c>
      <c r="D8" s="15">
        <v>4</v>
      </c>
      <c r="E8" s="15">
        <v>4</v>
      </c>
      <c r="F8" s="15">
        <v>4</v>
      </c>
      <c r="G8" s="15">
        <v>25</v>
      </c>
      <c r="H8" s="15">
        <v>25</v>
      </c>
      <c r="I8" s="15">
        <v>25</v>
      </c>
      <c r="J8" s="15">
        <v>25</v>
      </c>
      <c r="K8" s="15">
        <v>25</v>
      </c>
      <c r="L8" s="19">
        <v>3</v>
      </c>
      <c r="M8" s="19">
        <v>2</v>
      </c>
      <c r="N8" s="19">
        <v>2</v>
      </c>
      <c r="O8" s="19">
        <v>2</v>
      </c>
      <c r="P8" s="19">
        <v>2</v>
      </c>
      <c r="Q8" s="16">
        <v>4</v>
      </c>
      <c r="R8" s="16">
        <v>4</v>
      </c>
      <c r="S8" s="16">
        <v>3</v>
      </c>
      <c r="T8" s="16">
        <v>3</v>
      </c>
      <c r="U8" s="16">
        <v>3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7">
        <v>3</v>
      </c>
      <c r="AL8" s="17">
        <v>3</v>
      </c>
      <c r="AM8" s="17">
        <v>3</v>
      </c>
      <c r="AN8" s="17">
        <v>3</v>
      </c>
      <c r="AO8" s="17">
        <v>3</v>
      </c>
      <c r="AP8" s="17">
        <v>6</v>
      </c>
      <c r="AQ8" s="17">
        <v>6</v>
      </c>
      <c r="AR8" s="17">
        <v>3</v>
      </c>
      <c r="AS8" s="17">
        <v>3</v>
      </c>
      <c r="AT8" s="17">
        <v>3</v>
      </c>
      <c r="AU8" s="2">
        <v>5</v>
      </c>
      <c r="AV8" t="s">
        <v>102</v>
      </c>
      <c r="AW8" t="s">
        <v>94</v>
      </c>
      <c r="AX8" t="s">
        <v>103</v>
      </c>
      <c r="AY8" t="s">
        <v>99</v>
      </c>
      <c r="AZ8" t="s">
        <v>114</v>
      </c>
      <c r="BA8" t="s">
        <v>104</v>
      </c>
      <c r="BB8" s="2"/>
      <c r="BC8" s="2"/>
      <c r="BD8" s="2">
        <v>10</v>
      </c>
      <c r="BE8" s="2"/>
      <c r="BF8" s="2"/>
      <c r="BG8" s="2">
        <v>10</v>
      </c>
      <c r="BH8" s="2">
        <v>15</v>
      </c>
      <c r="BI8" s="2"/>
      <c r="BJ8" s="2">
        <v>5</v>
      </c>
      <c r="BK8" s="2">
        <v>10</v>
      </c>
      <c r="BL8" s="2"/>
      <c r="BM8" s="2">
        <v>25</v>
      </c>
      <c r="BN8" s="2"/>
      <c r="BO8" s="2">
        <v>25</v>
      </c>
      <c r="BP8" s="2"/>
      <c r="BQ8" s="2">
        <f t="shared" si="0"/>
        <v>100</v>
      </c>
    </row>
    <row r="9" spans="1:69" x14ac:dyDescent="0.2">
      <c r="A9" s="2">
        <v>7</v>
      </c>
      <c r="B9" s="15">
        <v>5</v>
      </c>
      <c r="C9" s="15">
        <v>4</v>
      </c>
      <c r="D9" s="15">
        <v>4</v>
      </c>
      <c r="E9" s="15">
        <v>4</v>
      </c>
      <c r="F9" s="15">
        <v>4</v>
      </c>
      <c r="G9" s="15">
        <v>20</v>
      </c>
      <c r="H9" s="15">
        <v>20</v>
      </c>
      <c r="I9" s="15">
        <v>40</v>
      </c>
      <c r="J9" s="15">
        <v>40</v>
      </c>
      <c r="K9" s="15">
        <v>30</v>
      </c>
      <c r="L9" s="19">
        <v>3</v>
      </c>
      <c r="M9" s="19">
        <v>3</v>
      </c>
      <c r="N9" s="19">
        <v>3</v>
      </c>
      <c r="O9" s="19">
        <v>3</v>
      </c>
      <c r="P9" s="19">
        <v>3</v>
      </c>
      <c r="Q9" s="16">
        <v>4</v>
      </c>
      <c r="R9" s="16">
        <v>4</v>
      </c>
      <c r="S9" s="16">
        <v>4</v>
      </c>
      <c r="T9" s="16">
        <v>4</v>
      </c>
      <c r="U9" s="16">
        <v>4</v>
      </c>
      <c r="V9" s="15">
        <v>2</v>
      </c>
      <c r="W9" s="15">
        <v>2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7">
        <v>3</v>
      </c>
      <c r="AL9" s="17">
        <v>3</v>
      </c>
      <c r="AM9" s="17">
        <v>3</v>
      </c>
      <c r="AN9" s="17">
        <v>3</v>
      </c>
      <c r="AO9" s="17">
        <v>3</v>
      </c>
      <c r="AP9" s="17">
        <v>6</v>
      </c>
      <c r="AQ9" s="17">
        <v>6</v>
      </c>
      <c r="AR9" s="17">
        <v>6</v>
      </c>
      <c r="AS9" s="17">
        <v>6</v>
      </c>
      <c r="AT9" s="17">
        <v>6</v>
      </c>
      <c r="AU9" s="2">
        <v>5</v>
      </c>
      <c r="AV9" t="s">
        <v>110</v>
      </c>
      <c r="AW9" t="s">
        <v>103</v>
      </c>
      <c r="AX9" t="s">
        <v>105</v>
      </c>
      <c r="AY9" t="s">
        <v>106</v>
      </c>
      <c r="AZ9" t="s">
        <v>109</v>
      </c>
      <c r="BA9" t="s">
        <v>111</v>
      </c>
      <c r="BB9" s="2">
        <v>10</v>
      </c>
      <c r="BC9" s="2"/>
      <c r="BD9" s="2">
        <v>10</v>
      </c>
      <c r="BE9" s="2"/>
      <c r="BF9" s="2"/>
      <c r="BG9" s="2">
        <v>5</v>
      </c>
      <c r="BH9" s="2">
        <v>30</v>
      </c>
      <c r="BI9" s="2"/>
      <c r="BJ9" s="2">
        <v>5</v>
      </c>
      <c r="BK9" s="2">
        <v>10</v>
      </c>
      <c r="BL9" s="2"/>
      <c r="BM9" s="2">
        <v>10</v>
      </c>
      <c r="BN9" s="2">
        <v>10</v>
      </c>
      <c r="BO9" s="2">
        <v>10</v>
      </c>
      <c r="BP9" s="2"/>
      <c r="BQ9" s="2">
        <f t="shared" si="0"/>
        <v>100</v>
      </c>
    </row>
    <row r="10" spans="1:69" x14ac:dyDescent="0.2">
      <c r="A10" s="2">
        <v>8</v>
      </c>
      <c r="B10" s="15">
        <v>5</v>
      </c>
      <c r="C10" s="15">
        <v>5</v>
      </c>
      <c r="D10" s="15">
        <v>5</v>
      </c>
      <c r="E10" s="15">
        <v>5</v>
      </c>
      <c r="F10" s="15">
        <v>4</v>
      </c>
      <c r="G10" s="15">
        <v>25</v>
      </c>
      <c r="H10" s="15">
        <v>25</v>
      </c>
      <c r="I10" s="15">
        <v>25</v>
      </c>
      <c r="J10" s="15">
        <v>25</v>
      </c>
      <c r="K10" s="15">
        <v>40</v>
      </c>
      <c r="L10" s="19">
        <v>3</v>
      </c>
      <c r="M10" s="19">
        <v>3</v>
      </c>
      <c r="N10" s="19">
        <v>3</v>
      </c>
      <c r="O10" s="19">
        <v>3</v>
      </c>
      <c r="P10" s="19">
        <v>3</v>
      </c>
      <c r="Q10" s="16">
        <v>5</v>
      </c>
      <c r="R10" s="16">
        <v>5</v>
      </c>
      <c r="S10" s="16">
        <v>4</v>
      </c>
      <c r="T10" s="16">
        <v>4</v>
      </c>
      <c r="U10" s="16">
        <v>4</v>
      </c>
      <c r="V10" s="15">
        <v>2</v>
      </c>
      <c r="W10" s="15">
        <v>2</v>
      </c>
      <c r="X10" s="15">
        <v>2</v>
      </c>
      <c r="Y10" s="15">
        <v>2</v>
      </c>
      <c r="Z10" s="15">
        <v>2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7">
        <v>3</v>
      </c>
      <c r="AL10" s="17">
        <v>3</v>
      </c>
      <c r="AM10" s="17">
        <v>3</v>
      </c>
      <c r="AN10" s="17">
        <v>3</v>
      </c>
      <c r="AO10" s="17">
        <v>3</v>
      </c>
      <c r="AP10" s="17">
        <v>9</v>
      </c>
      <c r="AQ10" s="17">
        <v>9</v>
      </c>
      <c r="AR10" s="17">
        <v>9</v>
      </c>
      <c r="AS10" s="17">
        <v>9</v>
      </c>
      <c r="AT10" s="17">
        <v>9</v>
      </c>
      <c r="AU10" s="2">
        <v>5</v>
      </c>
      <c r="AV10" t="s">
        <v>107</v>
      </c>
      <c r="AW10" t="s">
        <v>103</v>
      </c>
      <c r="AX10" t="s">
        <v>112</v>
      </c>
      <c r="AY10" t="s">
        <v>108</v>
      </c>
      <c r="AZ10" t="s">
        <v>115</v>
      </c>
      <c r="BA10" t="s">
        <v>113</v>
      </c>
      <c r="BB10" s="2">
        <v>10</v>
      </c>
      <c r="BC10" s="2">
        <v>5</v>
      </c>
      <c r="BD10" s="2">
        <v>10</v>
      </c>
      <c r="BE10" s="2"/>
      <c r="BF10" s="2"/>
      <c r="BG10" s="2"/>
      <c r="BH10" s="2">
        <v>3</v>
      </c>
      <c r="BI10" s="2">
        <v>12</v>
      </c>
      <c r="BJ10" s="2"/>
      <c r="BK10" s="2">
        <v>10</v>
      </c>
      <c r="BL10" s="2"/>
      <c r="BM10" s="2">
        <v>5</v>
      </c>
      <c r="BN10" s="2">
        <v>25</v>
      </c>
      <c r="BO10" s="2">
        <v>2</v>
      </c>
      <c r="BP10" s="2">
        <v>18</v>
      </c>
      <c r="BQ10" s="2">
        <f t="shared" si="0"/>
        <v>100</v>
      </c>
    </row>
    <row r="11" spans="1:69" x14ac:dyDescent="0.2">
      <c r="A11" s="2">
        <v>9</v>
      </c>
      <c r="B11" s="15">
        <v>5</v>
      </c>
      <c r="C11" s="15">
        <v>5</v>
      </c>
      <c r="D11" s="15">
        <v>5</v>
      </c>
      <c r="E11" s="15">
        <v>5</v>
      </c>
      <c r="F11" s="15">
        <v>5</v>
      </c>
      <c r="G11" s="15">
        <v>40</v>
      </c>
      <c r="H11" s="15">
        <v>40</v>
      </c>
      <c r="I11" s="15">
        <v>30</v>
      </c>
      <c r="J11" s="15">
        <v>30</v>
      </c>
      <c r="K11" s="15">
        <v>30</v>
      </c>
      <c r="L11" s="19">
        <v>4</v>
      </c>
      <c r="M11" s="19">
        <v>4</v>
      </c>
      <c r="N11" s="19">
        <v>3</v>
      </c>
      <c r="O11" s="19">
        <v>3</v>
      </c>
      <c r="P11" s="19">
        <v>3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5">
        <v>3</v>
      </c>
      <c r="W11" s="15">
        <v>2</v>
      </c>
      <c r="X11" s="15">
        <v>2</v>
      </c>
      <c r="Y11" s="15">
        <v>2</v>
      </c>
      <c r="Z11" s="15">
        <v>2</v>
      </c>
      <c r="AA11" s="15">
        <v>2</v>
      </c>
      <c r="AB11" s="15">
        <v>2</v>
      </c>
      <c r="AC11" s="15">
        <v>1</v>
      </c>
      <c r="AD11" s="15">
        <v>1</v>
      </c>
      <c r="AE11" s="15">
        <v>1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7">
        <v>4</v>
      </c>
      <c r="AL11" s="17">
        <v>3</v>
      </c>
      <c r="AM11" s="17">
        <v>3</v>
      </c>
      <c r="AN11" s="17">
        <v>3</v>
      </c>
      <c r="AO11" s="17">
        <v>3</v>
      </c>
      <c r="AP11" s="17">
        <v>9</v>
      </c>
      <c r="AQ11" s="17">
        <v>9</v>
      </c>
      <c r="AR11" s="17">
        <v>9</v>
      </c>
      <c r="AS11" s="17">
        <v>9</v>
      </c>
      <c r="AT11" s="17">
        <v>9</v>
      </c>
      <c r="AU11" s="2">
        <v>5</v>
      </c>
      <c r="AV11" t="s">
        <v>107</v>
      </c>
      <c r="AW11" t="s">
        <v>117</v>
      </c>
      <c r="AX11" t="s">
        <v>118</v>
      </c>
      <c r="AY11" t="s">
        <v>131</v>
      </c>
      <c r="AZ11" t="s">
        <v>116</v>
      </c>
      <c r="BA11" t="s">
        <v>121</v>
      </c>
      <c r="BB11" s="2">
        <v>10</v>
      </c>
      <c r="BC11" s="2">
        <v>5</v>
      </c>
      <c r="BD11" s="2">
        <v>25</v>
      </c>
      <c r="BE11" s="2"/>
      <c r="BF11" s="2"/>
      <c r="BG11" s="2"/>
      <c r="BH11" s="2">
        <v>3</v>
      </c>
      <c r="BI11" s="2">
        <v>12</v>
      </c>
      <c r="BJ11" s="2"/>
      <c r="BK11" s="2">
        <v>10</v>
      </c>
      <c r="BL11" s="2"/>
      <c r="BM11" s="2"/>
      <c r="BN11" s="2">
        <v>20</v>
      </c>
      <c r="BO11" s="2"/>
      <c r="BP11" s="2">
        <v>15</v>
      </c>
      <c r="BQ11" s="2">
        <f t="shared" si="0"/>
        <v>100</v>
      </c>
    </row>
    <row r="12" spans="1:69" x14ac:dyDescent="0.2">
      <c r="A12" s="2">
        <v>10</v>
      </c>
      <c r="B12" s="15">
        <v>6</v>
      </c>
      <c r="C12" s="15">
        <v>6</v>
      </c>
      <c r="D12" s="15">
        <v>5</v>
      </c>
      <c r="E12" s="15">
        <v>5</v>
      </c>
      <c r="F12" s="15">
        <v>5</v>
      </c>
      <c r="G12" s="15">
        <v>30</v>
      </c>
      <c r="H12" s="15">
        <v>30</v>
      </c>
      <c r="I12" s="15">
        <v>50</v>
      </c>
      <c r="J12" s="15">
        <v>50</v>
      </c>
      <c r="K12" s="15">
        <v>40</v>
      </c>
      <c r="L12" s="19">
        <v>4</v>
      </c>
      <c r="M12" s="19">
        <v>4</v>
      </c>
      <c r="N12" s="19">
        <v>4</v>
      </c>
      <c r="O12" s="19">
        <v>4</v>
      </c>
      <c r="P12" s="19">
        <v>4</v>
      </c>
      <c r="Q12" s="16">
        <v>6</v>
      </c>
      <c r="R12" s="16">
        <v>6</v>
      </c>
      <c r="S12" s="16">
        <v>5</v>
      </c>
      <c r="T12" s="16">
        <v>5</v>
      </c>
      <c r="U12" s="16">
        <v>5</v>
      </c>
      <c r="V12" s="15">
        <v>3</v>
      </c>
      <c r="W12" s="15">
        <v>3</v>
      </c>
      <c r="X12" s="15">
        <v>3</v>
      </c>
      <c r="Y12" s="15">
        <v>2</v>
      </c>
      <c r="Z12" s="15">
        <v>2</v>
      </c>
      <c r="AA12" s="15">
        <v>2</v>
      </c>
      <c r="AB12" s="15">
        <v>2</v>
      </c>
      <c r="AC12" s="15">
        <v>2</v>
      </c>
      <c r="AD12" s="15">
        <v>2</v>
      </c>
      <c r="AE12" s="15">
        <v>2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7">
        <v>4</v>
      </c>
      <c r="AL12" s="17">
        <v>4</v>
      </c>
      <c r="AM12" s="17">
        <v>4</v>
      </c>
      <c r="AN12" s="17">
        <v>3</v>
      </c>
      <c r="AO12" s="17">
        <v>3</v>
      </c>
      <c r="AP12" s="17">
        <v>9</v>
      </c>
      <c r="AQ12" s="17">
        <v>9</v>
      </c>
      <c r="AR12" s="17">
        <v>9</v>
      </c>
      <c r="AS12" s="17">
        <v>9</v>
      </c>
      <c r="AT12" s="17">
        <v>9</v>
      </c>
      <c r="AU12" s="2">
        <v>5</v>
      </c>
      <c r="AV12" t="s">
        <v>120</v>
      </c>
      <c r="AW12" t="s">
        <v>105</v>
      </c>
      <c r="AX12" t="s">
        <v>122</v>
      </c>
      <c r="AY12" t="s">
        <v>119</v>
      </c>
      <c r="AZ12" t="s">
        <v>144</v>
      </c>
      <c r="BA12" t="s">
        <v>124</v>
      </c>
      <c r="BB12" s="2">
        <v>5</v>
      </c>
      <c r="BC12" s="2">
        <v>5</v>
      </c>
      <c r="BD12" s="2">
        <v>15</v>
      </c>
      <c r="BE12" s="2"/>
      <c r="BF12" s="2"/>
      <c r="BG12" s="2"/>
      <c r="BH12" s="2">
        <v>5</v>
      </c>
      <c r="BI12" s="2">
        <v>20</v>
      </c>
      <c r="BJ12" s="2"/>
      <c r="BK12" s="2">
        <v>20</v>
      </c>
      <c r="BL12" s="2"/>
      <c r="BM12" s="2"/>
      <c r="BN12" s="2">
        <v>20</v>
      </c>
      <c r="BO12" s="2"/>
      <c r="BP12" s="2">
        <v>10</v>
      </c>
      <c r="BQ12" s="2">
        <f t="shared" si="0"/>
        <v>100</v>
      </c>
    </row>
    <row r="13" spans="1:69" x14ac:dyDescent="0.2">
      <c r="A13" s="2">
        <v>11</v>
      </c>
      <c r="B13" s="15">
        <v>6</v>
      </c>
      <c r="C13" s="15">
        <v>6</v>
      </c>
      <c r="D13" s="15">
        <v>6</v>
      </c>
      <c r="E13" s="15">
        <v>6</v>
      </c>
      <c r="F13" s="15">
        <v>5</v>
      </c>
      <c r="G13" s="15">
        <v>40</v>
      </c>
      <c r="H13" s="15">
        <v>40</v>
      </c>
      <c r="I13" s="15">
        <v>40</v>
      </c>
      <c r="J13" s="15">
        <v>40</v>
      </c>
      <c r="K13" s="15">
        <v>50</v>
      </c>
      <c r="L13" s="19">
        <v>4</v>
      </c>
      <c r="M13" s="19">
        <v>4</v>
      </c>
      <c r="N13" s="19">
        <v>4</v>
      </c>
      <c r="O13" s="19">
        <v>4</v>
      </c>
      <c r="P13" s="19">
        <v>4</v>
      </c>
      <c r="Q13" s="16">
        <v>6</v>
      </c>
      <c r="R13" s="16">
        <v>6</v>
      </c>
      <c r="S13" s="16">
        <v>6</v>
      </c>
      <c r="T13" s="16">
        <v>6</v>
      </c>
      <c r="U13" s="16">
        <v>6</v>
      </c>
      <c r="V13" s="15">
        <v>3</v>
      </c>
      <c r="W13" s="15">
        <v>3</v>
      </c>
      <c r="X13" s="15">
        <v>3</v>
      </c>
      <c r="Y13" s="15">
        <v>3</v>
      </c>
      <c r="Z13" s="15">
        <v>3</v>
      </c>
      <c r="AA13" s="15">
        <v>3</v>
      </c>
      <c r="AB13" s="15">
        <v>2</v>
      </c>
      <c r="AC13" s="15">
        <v>2</v>
      </c>
      <c r="AD13" s="15">
        <v>2</v>
      </c>
      <c r="AE13" s="15">
        <v>2</v>
      </c>
      <c r="AF13" s="15">
        <v>1</v>
      </c>
      <c r="AG13" s="15">
        <v>1</v>
      </c>
      <c r="AH13" s="15">
        <v>1</v>
      </c>
      <c r="AI13" s="15">
        <v>1</v>
      </c>
      <c r="AJ13" s="15">
        <v>1</v>
      </c>
      <c r="AK13" s="17">
        <v>4</v>
      </c>
      <c r="AL13" s="17">
        <v>4</v>
      </c>
      <c r="AM13" s="17">
        <v>4</v>
      </c>
      <c r="AN13" s="17">
        <v>4</v>
      </c>
      <c r="AO13" s="17">
        <v>4</v>
      </c>
      <c r="AP13" s="17">
        <v>12</v>
      </c>
      <c r="AQ13" s="17">
        <v>12</v>
      </c>
      <c r="AR13" s="17">
        <v>9</v>
      </c>
      <c r="AS13" s="17">
        <v>9</v>
      </c>
      <c r="AT13" s="17">
        <v>9</v>
      </c>
      <c r="AU13" s="2">
        <v>5</v>
      </c>
      <c r="AV13" t="s">
        <v>125</v>
      </c>
      <c r="AW13" t="s">
        <v>105</v>
      </c>
      <c r="AX13" t="s">
        <v>126</v>
      </c>
      <c r="AY13" t="s">
        <v>123</v>
      </c>
      <c r="AZ13" t="s">
        <v>132</v>
      </c>
      <c r="BA13" t="s">
        <v>133</v>
      </c>
      <c r="BB13" s="2">
        <v>15</v>
      </c>
      <c r="BC13" s="2">
        <v>15</v>
      </c>
      <c r="BD13" s="2">
        <v>15</v>
      </c>
      <c r="BE13" s="2"/>
      <c r="BF13" s="2"/>
      <c r="BG13" s="2"/>
      <c r="BH13" s="2">
        <v>5</v>
      </c>
      <c r="BI13" s="2">
        <v>15</v>
      </c>
      <c r="BJ13" s="2"/>
      <c r="BK13" s="2">
        <v>15</v>
      </c>
      <c r="BL13" s="2"/>
      <c r="BM13" s="2"/>
      <c r="BN13" s="2">
        <v>10</v>
      </c>
      <c r="BO13" s="2"/>
      <c r="BP13" s="2">
        <v>10</v>
      </c>
      <c r="BQ13" s="2">
        <f t="shared" si="0"/>
        <v>100</v>
      </c>
    </row>
    <row r="14" spans="1:69" x14ac:dyDescent="0.2">
      <c r="A14" s="2">
        <v>12</v>
      </c>
      <c r="B14" s="15">
        <v>6</v>
      </c>
      <c r="C14" s="15">
        <v>6</v>
      </c>
      <c r="D14" s="15">
        <v>6</v>
      </c>
      <c r="E14" s="15">
        <v>6</v>
      </c>
      <c r="F14" s="15">
        <v>6</v>
      </c>
      <c r="G14" s="15">
        <v>45</v>
      </c>
      <c r="H14" s="15">
        <v>45</v>
      </c>
      <c r="I14" s="15">
        <v>45</v>
      </c>
      <c r="J14" s="15">
        <v>45</v>
      </c>
      <c r="K14" s="15">
        <v>40</v>
      </c>
      <c r="L14" s="19">
        <v>4</v>
      </c>
      <c r="M14" s="19">
        <v>4</v>
      </c>
      <c r="N14" s="19">
        <v>4</v>
      </c>
      <c r="O14" s="19">
        <v>4</v>
      </c>
      <c r="P14" s="19">
        <v>4</v>
      </c>
      <c r="Q14" s="16">
        <v>6</v>
      </c>
      <c r="R14" s="16">
        <v>6</v>
      </c>
      <c r="S14" s="16">
        <v>6</v>
      </c>
      <c r="T14" s="16">
        <v>6</v>
      </c>
      <c r="U14" s="16">
        <v>6</v>
      </c>
      <c r="V14" s="15">
        <v>3</v>
      </c>
      <c r="W14" s="15">
        <v>3</v>
      </c>
      <c r="X14" s="15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2</v>
      </c>
      <c r="AE14" s="15">
        <v>2</v>
      </c>
      <c r="AF14" s="15">
        <v>2</v>
      </c>
      <c r="AG14" s="15">
        <v>2</v>
      </c>
      <c r="AH14" s="15">
        <v>1</v>
      </c>
      <c r="AI14" s="15">
        <v>1</v>
      </c>
      <c r="AJ14" s="15">
        <v>1</v>
      </c>
      <c r="AK14" s="17">
        <v>5</v>
      </c>
      <c r="AL14" s="17">
        <v>4</v>
      </c>
      <c r="AM14" s="17">
        <v>4</v>
      </c>
      <c r="AN14" s="17">
        <v>4</v>
      </c>
      <c r="AO14" s="17">
        <v>4</v>
      </c>
      <c r="AP14" s="17">
        <v>12</v>
      </c>
      <c r="AQ14" s="17">
        <v>12</v>
      </c>
      <c r="AR14" s="17">
        <v>12</v>
      </c>
      <c r="AS14" s="17">
        <v>9</v>
      </c>
      <c r="AT14" s="17">
        <v>9</v>
      </c>
      <c r="AU14" s="2">
        <v>5</v>
      </c>
      <c r="AV14" t="s">
        <v>125</v>
      </c>
      <c r="AW14" t="s">
        <v>105</v>
      </c>
      <c r="AX14" t="s">
        <v>126</v>
      </c>
      <c r="AY14" t="s">
        <v>127</v>
      </c>
      <c r="AZ14" t="s">
        <v>135</v>
      </c>
      <c r="BA14" t="s">
        <v>133</v>
      </c>
      <c r="BB14" s="2">
        <v>15</v>
      </c>
      <c r="BC14" s="2">
        <v>15</v>
      </c>
      <c r="BD14" s="2">
        <v>20</v>
      </c>
      <c r="BE14" s="2"/>
      <c r="BF14" s="2"/>
      <c r="BG14" s="2"/>
      <c r="BH14" s="2">
        <v>5</v>
      </c>
      <c r="BI14" s="2">
        <v>10</v>
      </c>
      <c r="BJ14" s="2"/>
      <c r="BK14" s="2">
        <v>15</v>
      </c>
      <c r="BL14" s="2"/>
      <c r="BM14" s="2"/>
      <c r="BN14" s="2">
        <v>10</v>
      </c>
      <c r="BO14" s="2"/>
      <c r="BP14" s="2">
        <v>10</v>
      </c>
      <c r="BQ14" s="2">
        <f t="shared" si="0"/>
        <v>100</v>
      </c>
    </row>
    <row r="15" spans="1:69" x14ac:dyDescent="0.2">
      <c r="A15" s="2">
        <v>13</v>
      </c>
      <c r="B15" s="15">
        <v>6</v>
      </c>
      <c r="C15" s="15">
        <v>6</v>
      </c>
      <c r="D15" s="15">
        <v>6</v>
      </c>
      <c r="E15" s="15">
        <v>6</v>
      </c>
      <c r="F15" s="15">
        <v>6</v>
      </c>
      <c r="G15" s="15">
        <v>50</v>
      </c>
      <c r="H15" s="15">
        <v>50</v>
      </c>
      <c r="I15" s="15">
        <v>50</v>
      </c>
      <c r="J15" s="15">
        <v>50</v>
      </c>
      <c r="K15" s="15">
        <v>50</v>
      </c>
      <c r="L15" s="19">
        <v>4</v>
      </c>
      <c r="M15" s="19">
        <v>4</v>
      </c>
      <c r="N15" s="19">
        <v>4</v>
      </c>
      <c r="O15" s="19">
        <v>4</v>
      </c>
      <c r="P15" s="19">
        <v>4</v>
      </c>
      <c r="Q15" s="16">
        <v>6</v>
      </c>
      <c r="R15" s="16">
        <v>6</v>
      </c>
      <c r="S15" s="16">
        <v>6</v>
      </c>
      <c r="T15" s="16">
        <v>6</v>
      </c>
      <c r="U15" s="16">
        <v>6</v>
      </c>
      <c r="V15" s="15">
        <v>3</v>
      </c>
      <c r="W15" s="15">
        <v>3</v>
      </c>
      <c r="X15" s="15">
        <v>3</v>
      </c>
      <c r="Y15" s="15">
        <v>3</v>
      </c>
      <c r="Z15" s="15">
        <v>3</v>
      </c>
      <c r="AA15" s="15">
        <v>3</v>
      </c>
      <c r="AB15" s="15">
        <v>3</v>
      </c>
      <c r="AC15" s="15">
        <v>3</v>
      </c>
      <c r="AD15" s="15">
        <v>3</v>
      </c>
      <c r="AE15" s="15">
        <v>3</v>
      </c>
      <c r="AF15" s="15">
        <v>2</v>
      </c>
      <c r="AG15" s="15">
        <v>2</v>
      </c>
      <c r="AH15" s="15">
        <v>2</v>
      </c>
      <c r="AI15" s="15">
        <v>2</v>
      </c>
      <c r="AJ15" s="15">
        <v>2</v>
      </c>
      <c r="AK15" s="17">
        <v>5</v>
      </c>
      <c r="AL15" s="17">
        <v>5</v>
      </c>
      <c r="AM15" s="17">
        <v>4</v>
      </c>
      <c r="AN15" s="17">
        <v>4</v>
      </c>
      <c r="AO15" s="17">
        <v>4</v>
      </c>
      <c r="AP15" s="17">
        <v>12</v>
      </c>
      <c r="AQ15" s="17">
        <v>12</v>
      </c>
      <c r="AR15" s="17">
        <v>12</v>
      </c>
      <c r="AS15" s="17">
        <v>12</v>
      </c>
      <c r="AT15" s="17">
        <v>12</v>
      </c>
      <c r="AU15" s="2">
        <v>5</v>
      </c>
      <c r="AV15" t="s">
        <v>125</v>
      </c>
      <c r="AW15" t="s">
        <v>105</v>
      </c>
      <c r="AX15" t="s">
        <v>126</v>
      </c>
      <c r="AY15" t="s">
        <v>128</v>
      </c>
      <c r="AZ15" t="s">
        <v>136</v>
      </c>
      <c r="BA15" t="s">
        <v>134</v>
      </c>
      <c r="BB15" s="2">
        <v>20</v>
      </c>
      <c r="BC15" s="2">
        <v>15</v>
      </c>
      <c r="BD15" s="2">
        <v>20</v>
      </c>
      <c r="BE15" s="2"/>
      <c r="BF15" s="2"/>
      <c r="BG15" s="2"/>
      <c r="BH15" s="2">
        <v>5</v>
      </c>
      <c r="BI15" s="2">
        <v>10</v>
      </c>
      <c r="BJ15" s="2"/>
      <c r="BK15" s="2">
        <v>10</v>
      </c>
      <c r="BL15" s="2"/>
      <c r="BM15" s="2"/>
      <c r="BN15" s="2">
        <v>10</v>
      </c>
      <c r="BO15" s="2"/>
      <c r="BP15" s="2">
        <v>10</v>
      </c>
      <c r="BQ15" s="2">
        <f t="shared" si="0"/>
        <v>100</v>
      </c>
    </row>
    <row r="16" spans="1:69" x14ac:dyDescent="0.2">
      <c r="A16" s="2">
        <v>14</v>
      </c>
      <c r="B16" s="15">
        <v>6</v>
      </c>
      <c r="C16" s="15">
        <v>6</v>
      </c>
      <c r="D16" s="15">
        <v>6</v>
      </c>
      <c r="E16" s="15">
        <v>6</v>
      </c>
      <c r="F16" s="15">
        <v>6</v>
      </c>
      <c r="G16" s="15">
        <v>55</v>
      </c>
      <c r="H16" s="15">
        <v>55</v>
      </c>
      <c r="I16" s="15">
        <v>55</v>
      </c>
      <c r="J16" s="15">
        <v>55</v>
      </c>
      <c r="K16" s="15">
        <v>55</v>
      </c>
      <c r="L16" s="19">
        <v>4</v>
      </c>
      <c r="M16" s="19">
        <v>4</v>
      </c>
      <c r="N16" s="19">
        <v>4</v>
      </c>
      <c r="O16" s="19">
        <v>4</v>
      </c>
      <c r="P16" s="19">
        <v>4</v>
      </c>
      <c r="Q16" s="16">
        <v>6</v>
      </c>
      <c r="R16" s="16">
        <v>6</v>
      </c>
      <c r="S16" s="16">
        <v>6</v>
      </c>
      <c r="T16" s="16">
        <v>6</v>
      </c>
      <c r="U16" s="16">
        <v>6</v>
      </c>
      <c r="V16" s="15">
        <v>3</v>
      </c>
      <c r="W16" s="15">
        <v>3</v>
      </c>
      <c r="X16" s="15">
        <v>3</v>
      </c>
      <c r="Y16" s="15">
        <v>3</v>
      </c>
      <c r="Z16" s="15">
        <v>3</v>
      </c>
      <c r="AA16" s="15">
        <v>3</v>
      </c>
      <c r="AB16" s="15">
        <v>3</v>
      </c>
      <c r="AC16" s="15">
        <v>3</v>
      </c>
      <c r="AD16" s="15">
        <v>3</v>
      </c>
      <c r="AE16" s="15">
        <v>3</v>
      </c>
      <c r="AF16" s="15">
        <v>3</v>
      </c>
      <c r="AG16" s="15">
        <v>3</v>
      </c>
      <c r="AH16" s="15">
        <v>2</v>
      </c>
      <c r="AI16" s="15">
        <v>2</v>
      </c>
      <c r="AJ16" s="15">
        <v>2</v>
      </c>
      <c r="AK16" s="17">
        <v>5</v>
      </c>
      <c r="AL16" s="17">
        <v>5</v>
      </c>
      <c r="AM16" s="17">
        <v>5</v>
      </c>
      <c r="AN16" s="17">
        <v>5</v>
      </c>
      <c r="AO16" s="17">
        <v>4</v>
      </c>
      <c r="AP16" s="17">
        <v>15</v>
      </c>
      <c r="AQ16" s="17">
        <v>15</v>
      </c>
      <c r="AR16" s="17">
        <v>12</v>
      </c>
      <c r="AS16" s="17">
        <v>12</v>
      </c>
      <c r="AT16" s="17">
        <v>12</v>
      </c>
      <c r="AU16" s="2">
        <v>5</v>
      </c>
      <c r="AV16" t="s">
        <v>125</v>
      </c>
      <c r="AW16" t="s">
        <v>105</v>
      </c>
      <c r="AX16" t="s">
        <v>126</v>
      </c>
      <c r="AY16" t="s">
        <v>129</v>
      </c>
      <c r="AZ16" t="s">
        <v>138</v>
      </c>
      <c r="BA16" t="s">
        <v>134</v>
      </c>
      <c r="BB16" s="2">
        <v>20</v>
      </c>
      <c r="BC16" s="2">
        <v>15</v>
      </c>
      <c r="BD16" s="2">
        <v>20</v>
      </c>
      <c r="BE16" s="2"/>
      <c r="BF16" s="2"/>
      <c r="BG16" s="2"/>
      <c r="BH16" s="2">
        <v>5</v>
      </c>
      <c r="BI16" s="2">
        <v>10</v>
      </c>
      <c r="BJ16" s="2"/>
      <c r="BK16" s="2">
        <v>10</v>
      </c>
      <c r="BL16" s="2"/>
      <c r="BM16" s="2"/>
      <c r="BN16" s="2">
        <v>10</v>
      </c>
      <c r="BO16" s="2"/>
      <c r="BP16" s="2">
        <v>10</v>
      </c>
      <c r="BQ16" s="2">
        <f t="shared" si="0"/>
        <v>100</v>
      </c>
    </row>
    <row r="17" spans="1:69" x14ac:dyDescent="0.2">
      <c r="A17" s="2">
        <v>15</v>
      </c>
      <c r="B17" s="15">
        <v>6</v>
      </c>
      <c r="C17" s="15">
        <v>6</v>
      </c>
      <c r="D17" s="15">
        <v>6</v>
      </c>
      <c r="E17" s="15">
        <v>6</v>
      </c>
      <c r="F17" s="15">
        <v>6</v>
      </c>
      <c r="G17" s="15">
        <v>60</v>
      </c>
      <c r="H17" s="15">
        <v>60</v>
      </c>
      <c r="I17" s="15">
        <v>60</v>
      </c>
      <c r="J17" s="15">
        <v>60</v>
      </c>
      <c r="K17" s="15">
        <v>60</v>
      </c>
      <c r="L17" s="19">
        <v>4</v>
      </c>
      <c r="M17" s="19">
        <v>4</v>
      </c>
      <c r="N17" s="19">
        <v>4</v>
      </c>
      <c r="O17" s="19">
        <v>4</v>
      </c>
      <c r="P17" s="19">
        <v>4</v>
      </c>
      <c r="Q17" s="16">
        <v>6</v>
      </c>
      <c r="R17" s="16">
        <v>6</v>
      </c>
      <c r="S17" s="16">
        <v>6</v>
      </c>
      <c r="T17" s="16">
        <v>6</v>
      </c>
      <c r="U17" s="16">
        <v>6</v>
      </c>
      <c r="V17" s="15">
        <v>3</v>
      </c>
      <c r="W17" s="15">
        <v>3</v>
      </c>
      <c r="X17" s="15">
        <v>3</v>
      </c>
      <c r="Y17" s="15">
        <v>3</v>
      </c>
      <c r="Z17" s="15">
        <v>3</v>
      </c>
      <c r="AA17" s="15">
        <v>3</v>
      </c>
      <c r="AB17" s="15">
        <v>3</v>
      </c>
      <c r="AC17" s="15">
        <v>3</v>
      </c>
      <c r="AD17" s="15">
        <v>3</v>
      </c>
      <c r="AE17" s="15">
        <v>3</v>
      </c>
      <c r="AF17" s="15">
        <v>3</v>
      </c>
      <c r="AG17" s="15">
        <v>3</v>
      </c>
      <c r="AH17" s="15">
        <v>3</v>
      </c>
      <c r="AI17" s="15">
        <v>3</v>
      </c>
      <c r="AJ17" s="15">
        <v>3</v>
      </c>
      <c r="AK17" s="17">
        <v>5</v>
      </c>
      <c r="AL17" s="17">
        <v>5</v>
      </c>
      <c r="AM17" s="17">
        <v>5</v>
      </c>
      <c r="AN17" s="17">
        <v>5</v>
      </c>
      <c r="AO17" s="17">
        <v>5</v>
      </c>
      <c r="AP17" s="17">
        <v>15</v>
      </c>
      <c r="AQ17" s="17">
        <v>15</v>
      </c>
      <c r="AR17" s="17">
        <v>15</v>
      </c>
      <c r="AS17" s="17">
        <v>15</v>
      </c>
      <c r="AT17" s="17">
        <v>15</v>
      </c>
      <c r="AU17" s="2">
        <v>5</v>
      </c>
      <c r="AV17" t="s">
        <v>125</v>
      </c>
      <c r="AW17" t="s">
        <v>105</v>
      </c>
      <c r="AX17" t="s">
        <v>126</v>
      </c>
      <c r="AY17" t="s">
        <v>130</v>
      </c>
      <c r="AZ17" t="s">
        <v>137</v>
      </c>
      <c r="BA17" t="s">
        <v>134</v>
      </c>
      <c r="BB17" s="2">
        <v>20</v>
      </c>
      <c r="BC17" s="2">
        <v>15</v>
      </c>
      <c r="BD17" s="2">
        <v>20</v>
      </c>
      <c r="BE17" s="2"/>
      <c r="BF17" s="2"/>
      <c r="BG17" s="2"/>
      <c r="BH17" s="2">
        <v>5</v>
      </c>
      <c r="BI17" s="2">
        <v>10</v>
      </c>
      <c r="BJ17" s="2"/>
      <c r="BK17" s="2">
        <v>10</v>
      </c>
      <c r="BL17" s="2"/>
      <c r="BM17" s="2"/>
      <c r="BN17" s="2">
        <v>10</v>
      </c>
      <c r="BO17" s="2"/>
      <c r="BP17" s="2">
        <v>10</v>
      </c>
      <c r="BQ17" s="2">
        <f t="shared" si="0"/>
        <v>100</v>
      </c>
    </row>
    <row r="19" spans="1:69" x14ac:dyDescent="0.2">
      <c r="A19" s="3" t="s">
        <v>160</v>
      </c>
    </row>
    <row r="20" spans="1:69" x14ac:dyDescent="0.2">
      <c r="A20" s="9" t="s">
        <v>43</v>
      </c>
      <c r="B20" s="21" t="s">
        <v>44</v>
      </c>
      <c r="C20" s="21"/>
      <c r="D20" s="21"/>
      <c r="E20" s="21"/>
      <c r="F20" s="21"/>
      <c r="G20" s="24" t="s">
        <v>32</v>
      </c>
      <c r="H20" s="24"/>
      <c r="I20" s="24"/>
      <c r="J20" s="24"/>
      <c r="K20" s="24"/>
      <c r="L20" s="24" t="s">
        <v>90</v>
      </c>
      <c r="M20" s="24"/>
      <c r="N20" s="24"/>
      <c r="O20" s="24"/>
      <c r="P20" s="24"/>
      <c r="Q20" s="21" t="s">
        <v>91</v>
      </c>
      <c r="R20" s="21"/>
      <c r="S20" s="21"/>
      <c r="T20" s="21"/>
      <c r="U20" s="21"/>
      <c r="V20" s="24" t="s">
        <v>140</v>
      </c>
      <c r="W20" s="24"/>
      <c r="X20" s="24"/>
      <c r="Y20" s="24"/>
      <c r="Z20" s="24"/>
      <c r="AA20" s="24" t="s">
        <v>141</v>
      </c>
      <c r="AB20" s="24"/>
      <c r="AC20" s="24"/>
      <c r="AD20" s="24"/>
      <c r="AE20" s="24"/>
      <c r="AF20" s="24" t="s">
        <v>142</v>
      </c>
      <c r="AG20" s="24"/>
      <c r="AH20" s="24"/>
      <c r="AI20" s="24"/>
      <c r="AJ20" s="24"/>
      <c r="AK20" s="21" t="s">
        <v>7</v>
      </c>
      <c r="AL20" s="21"/>
      <c r="AM20" s="21"/>
      <c r="AN20" s="21"/>
      <c r="AO20" s="21"/>
      <c r="AP20" s="21" t="s">
        <v>143</v>
      </c>
      <c r="AQ20" s="21"/>
      <c r="AR20" s="21"/>
      <c r="AS20" s="21"/>
      <c r="AT20" s="21"/>
      <c r="AU20" t="s">
        <v>162</v>
      </c>
      <c r="AV20" t="s">
        <v>163</v>
      </c>
      <c r="AW20" s="2" t="s">
        <v>164</v>
      </c>
      <c r="AX20" s="2" t="s">
        <v>165</v>
      </c>
      <c r="AY20" s="2" t="s">
        <v>63</v>
      </c>
      <c r="AZ20" s="2" t="s">
        <v>166</v>
      </c>
    </row>
    <row r="21" spans="1:69" x14ac:dyDescent="0.2">
      <c r="A21" s="2">
        <v>1</v>
      </c>
      <c r="B21" s="20">
        <f>VLOOKUP(B3,升星材料!$A$2:$C$9,3,0)</f>
        <v>0</v>
      </c>
      <c r="C21" s="20">
        <f>VLOOKUP(C3,升星材料!$A$2:$C$9,3,0)</f>
        <v>0</v>
      </c>
      <c r="D21" s="20">
        <f>VLOOKUP(D3,升星材料!$A$2:$C$9,3,0)</f>
        <v>0</v>
      </c>
      <c r="E21" s="20">
        <f>VLOOKUP(E3,升星材料!$A$2:$C$9,3,0)</f>
        <v>0</v>
      </c>
      <c r="F21" s="20">
        <f>VLOOKUP(F3,升星材料!$A$2:$C$9,3,0)</f>
        <v>0</v>
      </c>
      <c r="G21" s="20">
        <f>VLOOKUP(G3,升星材料!$A$12:$D$73,4,0)</f>
        <v>0.74</v>
      </c>
      <c r="H21" s="20">
        <f>VLOOKUP(H3,升星材料!$A$12:$D$73,4,0)</f>
        <v>0.74</v>
      </c>
      <c r="I21" s="20">
        <f>VLOOKUP(I3,升星材料!$A$12:$D$73,4,0)</f>
        <v>0</v>
      </c>
      <c r="J21" s="20">
        <f>VLOOKUP(J3,升星材料!$A$12:$D$73,4,0)</f>
        <v>0</v>
      </c>
      <c r="K21" s="20">
        <f>VLOOKUP(K3,升星材料!$A$12:$D$73,4,0)</f>
        <v>0</v>
      </c>
      <c r="L21" s="20">
        <f>VLOOKUP(L3,升星材料!$E$2:$G$6,3,0)</f>
        <v>0</v>
      </c>
      <c r="M21" s="20">
        <f>VLOOKUP(M3,升星材料!$E$2:$G$6,3,0)</f>
        <v>0</v>
      </c>
      <c r="N21" s="20">
        <f>VLOOKUP(N3,升星材料!$E$2:$G$6,3,0)</f>
        <v>0</v>
      </c>
      <c r="O21" s="20">
        <f>VLOOKUP(O3,升星材料!$E$2:$G$6,3,0)</f>
        <v>0</v>
      </c>
      <c r="P21" s="20">
        <f>VLOOKUP(P3,升星材料!$E$2:$G$6,3,0)</f>
        <v>0</v>
      </c>
      <c r="Q21" s="20">
        <f>VLOOKUP(Q3,升星材料!$I$2:$K$9,3,0)</f>
        <v>0</v>
      </c>
      <c r="R21" s="20">
        <f>VLOOKUP(R3,升星材料!$I$2:$K$9,3,0)</f>
        <v>0</v>
      </c>
      <c r="S21" s="20">
        <f>VLOOKUP(S3,升星材料!$I$2:$K$9,3,0)</f>
        <v>0</v>
      </c>
      <c r="T21" s="20">
        <f>VLOOKUP(T3,升星材料!$I$2:$K$9,3,0)</f>
        <v>0</v>
      </c>
      <c r="U21" s="20">
        <f>VLOOKUP(U3,升星材料!$I$2:$K$9,3,0)</f>
        <v>0</v>
      </c>
      <c r="V21" s="20">
        <f>VLOOKUP(V3,升星材料!$M$2:$O$6,3,0)</f>
        <v>0</v>
      </c>
      <c r="W21" s="20">
        <f>VLOOKUP(W3,升星材料!$M$2:$O$6,3,0)</f>
        <v>0</v>
      </c>
      <c r="X21" s="20">
        <f>VLOOKUP(X3,升星材料!$M$2:$O$6,3,0)</f>
        <v>0</v>
      </c>
      <c r="Y21" s="20">
        <f>VLOOKUP(Y3,升星材料!$M$2:$O$6,3,0)</f>
        <v>0</v>
      </c>
      <c r="Z21" s="20">
        <f>VLOOKUP(Z3,升星材料!$M$2:$O$6,3,0)</f>
        <v>0</v>
      </c>
      <c r="AA21" s="20">
        <f>VLOOKUP(AA3,升星材料!$M$8:$O$12,3,0)</f>
        <v>0</v>
      </c>
      <c r="AB21" s="20">
        <f>VLOOKUP(AB3,升星材料!$M$8:$O$12,3,0)</f>
        <v>0</v>
      </c>
      <c r="AC21" s="20">
        <f>VLOOKUP(AC3,升星材料!$M$8:$O$12,3,0)</f>
        <v>0</v>
      </c>
      <c r="AD21" s="20">
        <f>VLOOKUP(AD3,升星材料!$M$8:$O$12,3,0)</f>
        <v>0</v>
      </c>
      <c r="AE21" s="20">
        <f>VLOOKUP(AE3,升星材料!$M$8:$O$12,3,0)</f>
        <v>0</v>
      </c>
      <c r="AF21" s="20">
        <f>VLOOKUP(AF3,升星材料!$M$14:$O$18,3,0)</f>
        <v>0</v>
      </c>
      <c r="AG21" s="20">
        <f>VLOOKUP(AG3,升星材料!$M$14:$O$18,3,0)</f>
        <v>0</v>
      </c>
      <c r="AH21" s="20">
        <f>VLOOKUP(AH3,升星材料!$M$14:$O$18,3,0)</f>
        <v>0</v>
      </c>
      <c r="AI21" s="20">
        <f>VLOOKUP(AI3,升星材料!$M$14:$O$18,3,0)</f>
        <v>0</v>
      </c>
      <c r="AJ21" s="20">
        <f>VLOOKUP(AJ3,升星材料!$M$14:$O$18,3,0)</f>
        <v>0</v>
      </c>
      <c r="AK21" s="20">
        <f>VLOOKUP(AK3,升星材料!$F$11:$H$17,3,0)</f>
        <v>0</v>
      </c>
      <c r="AL21" s="20">
        <f>VLOOKUP(AL3,升星材料!$F$11:$H$17,3,0)</f>
        <v>0</v>
      </c>
      <c r="AM21" s="20">
        <f>VLOOKUP(AM3,升星材料!$F$11:$H$17,3,0)</f>
        <v>0</v>
      </c>
      <c r="AN21" s="20">
        <f>VLOOKUP(AN3,升星材料!$F$11:$H$17,3,0)</f>
        <v>0</v>
      </c>
      <c r="AO21" s="20">
        <f>VLOOKUP(AO3,升星材料!$F$11:$H$17,3,0)</f>
        <v>0</v>
      </c>
      <c r="AP21" s="20">
        <f>VLOOKUP(AP3,升星材料!$F$20:$I$36,4,0)</f>
        <v>0</v>
      </c>
      <c r="AQ21" s="20">
        <f>VLOOKUP(AQ3,升星材料!$F$20:$I$36,4,0)</f>
        <v>0</v>
      </c>
      <c r="AR21" s="20">
        <f>VLOOKUP(AR3,升星材料!$F$20:$I$36,4,0)</f>
        <v>0</v>
      </c>
      <c r="AS21" s="20">
        <f>VLOOKUP(AS3,升星材料!$F$20:$I$36,4,0)</f>
        <v>0</v>
      </c>
      <c r="AT21" s="20">
        <f>VLOOKUP(AT3,升星材料!$F$20:$I$36,4,0)</f>
        <v>0</v>
      </c>
      <c r="AU21" s="2">
        <f>SUM(A21:AT21)</f>
        <v>2.48</v>
      </c>
      <c r="AV21">
        <f>AU21</f>
        <v>2.48</v>
      </c>
      <c r="AW21" s="2">
        <v>20</v>
      </c>
      <c r="AX21" s="2">
        <v>80</v>
      </c>
      <c r="AY21" s="2">
        <f>AW21+AX21</f>
        <v>100</v>
      </c>
      <c r="AZ21" s="2">
        <v>0</v>
      </c>
    </row>
    <row r="22" spans="1:69" x14ac:dyDescent="0.2">
      <c r="A22" s="2">
        <v>2</v>
      </c>
      <c r="B22" s="20">
        <f>VLOOKUP(B4,升星材料!$A$2:$C$9,3,0)</f>
        <v>0</v>
      </c>
      <c r="C22" s="20">
        <f>VLOOKUP(C4,升星材料!$A$2:$C$9,3,0)</f>
        <v>0</v>
      </c>
      <c r="D22" s="20">
        <f>VLOOKUP(D4,升星材料!$A$2:$C$9,3,0)</f>
        <v>0</v>
      </c>
      <c r="E22" s="20">
        <f>VLOOKUP(E4,升星材料!$A$2:$C$9,3,0)</f>
        <v>0</v>
      </c>
      <c r="F22" s="20">
        <f>VLOOKUP(F4,升星材料!$A$2:$C$9,3,0)</f>
        <v>0</v>
      </c>
      <c r="G22" s="20">
        <f>VLOOKUP(G4,升星材料!$A$12:$D$73,4,0)</f>
        <v>3.84</v>
      </c>
      <c r="H22" s="20">
        <f>VLOOKUP(H4,升星材料!$A$12:$D$73,4,0)</f>
        <v>3.84</v>
      </c>
      <c r="I22" s="20">
        <f>VLOOKUP(I4,升星材料!$A$12:$D$73,4,0)</f>
        <v>3.84</v>
      </c>
      <c r="J22" s="20">
        <f>VLOOKUP(J4,升星材料!$A$12:$D$73,4,0)</f>
        <v>3.84</v>
      </c>
      <c r="K22" s="20">
        <f>VLOOKUP(K4,升星材料!$A$12:$D$73,4,0)</f>
        <v>3.84</v>
      </c>
      <c r="L22" s="20">
        <f>VLOOKUP(L4,升星材料!$E$2:$G$6,3,0)</f>
        <v>0</v>
      </c>
      <c r="M22" s="20">
        <f>VLOOKUP(M4,升星材料!$E$2:$G$6,3,0)</f>
        <v>0</v>
      </c>
      <c r="N22" s="20">
        <f>VLOOKUP(N4,升星材料!$E$2:$G$6,3,0)</f>
        <v>0</v>
      </c>
      <c r="O22" s="20">
        <f>VLOOKUP(O4,升星材料!$E$2:$G$6,3,0)</f>
        <v>0</v>
      </c>
      <c r="P22" s="20">
        <f>VLOOKUP(P4,升星材料!$E$2:$G$6,3,0)</f>
        <v>0</v>
      </c>
      <c r="Q22" s="20">
        <f>VLOOKUP(Q4,升星材料!$I$2:$K$9,3,0)</f>
        <v>0</v>
      </c>
      <c r="R22" s="20">
        <f>VLOOKUP(R4,升星材料!$I$2:$K$9,3,0)</f>
        <v>0</v>
      </c>
      <c r="S22" s="20">
        <f>VLOOKUP(S4,升星材料!$I$2:$K$9,3,0)</f>
        <v>0</v>
      </c>
      <c r="T22" s="20">
        <f>VLOOKUP(T4,升星材料!$I$2:$K$9,3,0)</f>
        <v>0</v>
      </c>
      <c r="U22" s="20">
        <f>VLOOKUP(U4,升星材料!$I$2:$K$9,3,0)</f>
        <v>0</v>
      </c>
      <c r="V22" s="20">
        <f>VLOOKUP(V4,升星材料!$M$2:$O$6,3,0)</f>
        <v>0</v>
      </c>
      <c r="W22" s="20">
        <f>VLOOKUP(W4,升星材料!$M$2:$O$6,3,0)</f>
        <v>0</v>
      </c>
      <c r="X22" s="20">
        <f>VLOOKUP(X4,升星材料!$M$2:$O$6,3,0)</f>
        <v>0</v>
      </c>
      <c r="Y22" s="20">
        <f>VLOOKUP(Y4,升星材料!$M$2:$O$6,3,0)</f>
        <v>0</v>
      </c>
      <c r="Z22" s="20">
        <f>VLOOKUP(Z4,升星材料!$M$2:$O$6,3,0)</f>
        <v>0</v>
      </c>
      <c r="AA22" s="20">
        <f>VLOOKUP(AA4,升星材料!$M$8:$O$12,3,0)</f>
        <v>0</v>
      </c>
      <c r="AB22" s="20">
        <f>VLOOKUP(AB4,升星材料!$M$8:$O$12,3,0)</f>
        <v>0</v>
      </c>
      <c r="AC22" s="20">
        <f>VLOOKUP(AC4,升星材料!$M$8:$O$12,3,0)</f>
        <v>0</v>
      </c>
      <c r="AD22" s="20">
        <f>VLOOKUP(AD4,升星材料!$M$8:$O$12,3,0)</f>
        <v>0</v>
      </c>
      <c r="AE22" s="20">
        <f>VLOOKUP(AE4,升星材料!$M$8:$O$12,3,0)</f>
        <v>0</v>
      </c>
      <c r="AF22" s="20">
        <f>VLOOKUP(AF4,升星材料!$M$14:$O$18,3,0)</f>
        <v>0</v>
      </c>
      <c r="AG22" s="20">
        <f>VLOOKUP(AG4,升星材料!$M$14:$O$18,3,0)</f>
        <v>0</v>
      </c>
      <c r="AH22" s="20">
        <f>VLOOKUP(AH4,升星材料!$M$14:$O$18,3,0)</f>
        <v>0</v>
      </c>
      <c r="AI22" s="20">
        <f>VLOOKUP(AI4,升星材料!$M$14:$O$18,3,0)</f>
        <v>0</v>
      </c>
      <c r="AJ22" s="20">
        <f>VLOOKUP(AJ4,升星材料!$M$14:$O$18,3,0)</f>
        <v>0</v>
      </c>
      <c r="AK22" s="20">
        <f>VLOOKUP(AK4,升星材料!$F$11:$H$17,3,0)</f>
        <v>0</v>
      </c>
      <c r="AL22" s="20">
        <f>VLOOKUP(AL4,升星材料!$F$11:$H$17,3,0)</f>
        <v>0</v>
      </c>
      <c r="AM22" s="20">
        <f>VLOOKUP(AM4,升星材料!$F$11:$H$17,3,0)</f>
        <v>0</v>
      </c>
      <c r="AN22" s="20">
        <f>VLOOKUP(AN4,升星材料!$F$11:$H$17,3,0)</f>
        <v>0</v>
      </c>
      <c r="AO22" s="20">
        <f>VLOOKUP(AO4,升星材料!$F$11:$H$17,3,0)</f>
        <v>0</v>
      </c>
      <c r="AP22" s="20">
        <f>VLOOKUP(AP4,升星材料!$F$20:$I$36,4,0)</f>
        <v>0</v>
      </c>
      <c r="AQ22" s="20">
        <f>VLOOKUP(AQ4,升星材料!$F$20:$I$36,4,0)</f>
        <v>0</v>
      </c>
      <c r="AR22" s="20">
        <f>VLOOKUP(AR4,升星材料!$F$20:$I$36,4,0)</f>
        <v>0</v>
      </c>
      <c r="AS22" s="20">
        <f>VLOOKUP(AS4,升星材料!$F$20:$I$36,4,0)</f>
        <v>0</v>
      </c>
      <c r="AT22" s="20">
        <f>VLOOKUP(AT4,升星材料!$F$20:$I$36,4,0)</f>
        <v>0</v>
      </c>
      <c r="AU22" s="2">
        <f t="shared" ref="AU22:AU35" si="1">SUM(A22:AT22)</f>
        <v>21.2</v>
      </c>
      <c r="AV22">
        <f>AU22-AU21</f>
        <v>18.72</v>
      </c>
      <c r="AW22" s="2">
        <v>25</v>
      </c>
      <c r="AX22" s="2">
        <v>85</v>
      </c>
      <c r="AY22" s="2">
        <f t="shared" ref="AY22:AY35" si="2">AW22+AX22</f>
        <v>110</v>
      </c>
      <c r="AZ22" s="2">
        <f>AV22/AY21</f>
        <v>0.18719999999999998</v>
      </c>
    </row>
    <row r="23" spans="1:69" x14ac:dyDescent="0.2">
      <c r="A23" s="2">
        <v>3</v>
      </c>
      <c r="B23" s="20">
        <f>VLOOKUP(B5,升星材料!$A$2:$C$9,3,0)</f>
        <v>13.35</v>
      </c>
      <c r="C23" s="20">
        <f>VLOOKUP(C5,升星材料!$A$2:$C$9,3,0)</f>
        <v>13.35</v>
      </c>
      <c r="D23" s="20">
        <f>VLOOKUP(D5,升星材料!$A$2:$C$9,3,0)</f>
        <v>13.35</v>
      </c>
      <c r="E23" s="20">
        <f>VLOOKUP(E5,升星材料!$A$2:$C$9,3,0)</f>
        <v>13.35</v>
      </c>
      <c r="F23" s="20">
        <f>VLOOKUP(F5,升星材料!$A$2:$C$9,3,0)</f>
        <v>13.35</v>
      </c>
      <c r="G23" s="20">
        <f>VLOOKUP(G5,升星材料!$A$12:$D$73,4,0)</f>
        <v>9.5400000000000009</v>
      </c>
      <c r="H23" s="20">
        <f>VLOOKUP(H5,升星材料!$A$12:$D$73,4,0)</f>
        <v>9.5400000000000009</v>
      </c>
      <c r="I23" s="20">
        <f>VLOOKUP(I5,升星材料!$A$12:$D$73,4,0)</f>
        <v>9.5400000000000009</v>
      </c>
      <c r="J23" s="20">
        <f>VLOOKUP(J5,升星材料!$A$12:$D$73,4,0)</f>
        <v>9.5400000000000009</v>
      </c>
      <c r="K23" s="20">
        <f>VLOOKUP(K5,升星材料!$A$12:$D$73,4,0)</f>
        <v>9.5400000000000009</v>
      </c>
      <c r="L23" s="20">
        <f>VLOOKUP(L5,升星材料!$E$2:$G$6,3,0)</f>
        <v>53.35</v>
      </c>
      <c r="M23" s="20">
        <f>VLOOKUP(M5,升星材料!$E$2:$G$6,3,0)</f>
        <v>0</v>
      </c>
      <c r="N23" s="20">
        <f>VLOOKUP(N5,升星材料!$E$2:$G$6,3,0)</f>
        <v>0</v>
      </c>
      <c r="O23" s="20">
        <f>VLOOKUP(O5,升星材料!$E$2:$G$6,3,0)</f>
        <v>0</v>
      </c>
      <c r="P23" s="20">
        <f>VLOOKUP(P5,升星材料!$E$2:$G$6,3,0)</f>
        <v>0</v>
      </c>
      <c r="Q23" s="20">
        <f>VLOOKUP(Q5,升星材料!$I$2:$K$9,3,0)</f>
        <v>63.35</v>
      </c>
      <c r="R23" s="20">
        <f>VLOOKUP(R5,升星材料!$I$2:$K$9,3,0)</f>
        <v>63.35</v>
      </c>
      <c r="S23" s="20">
        <f>VLOOKUP(S5,升星材料!$I$2:$K$9,3,0)</f>
        <v>0</v>
      </c>
      <c r="T23" s="20">
        <f>VLOOKUP(T5,升星材料!$I$2:$K$9,3,0)</f>
        <v>0</v>
      </c>
      <c r="U23" s="20">
        <f>VLOOKUP(U5,升星材料!$I$2:$K$9,3,0)</f>
        <v>0</v>
      </c>
      <c r="V23" s="20">
        <f>VLOOKUP(V5,升星材料!$M$2:$O$6,3,0)</f>
        <v>0</v>
      </c>
      <c r="W23" s="20">
        <f>VLOOKUP(W5,升星材料!$M$2:$O$6,3,0)</f>
        <v>0</v>
      </c>
      <c r="X23" s="20">
        <f>VLOOKUP(X5,升星材料!$M$2:$O$6,3,0)</f>
        <v>0</v>
      </c>
      <c r="Y23" s="20">
        <f>VLOOKUP(Y5,升星材料!$M$2:$O$6,3,0)</f>
        <v>0</v>
      </c>
      <c r="Z23" s="20">
        <f>VLOOKUP(Z5,升星材料!$M$2:$O$6,3,0)</f>
        <v>0</v>
      </c>
      <c r="AA23" s="20">
        <f>VLOOKUP(AA5,升星材料!$M$8:$O$12,3,0)</f>
        <v>0</v>
      </c>
      <c r="AB23" s="20">
        <f>VLOOKUP(AB5,升星材料!$M$8:$O$12,3,0)</f>
        <v>0</v>
      </c>
      <c r="AC23" s="20">
        <f>VLOOKUP(AC5,升星材料!$M$8:$O$12,3,0)</f>
        <v>0</v>
      </c>
      <c r="AD23" s="20">
        <f>VLOOKUP(AD5,升星材料!$M$8:$O$12,3,0)</f>
        <v>0</v>
      </c>
      <c r="AE23" s="20">
        <f>VLOOKUP(AE5,升星材料!$M$8:$O$12,3,0)</f>
        <v>0</v>
      </c>
      <c r="AF23" s="20">
        <f>VLOOKUP(AF5,升星材料!$M$14:$O$18,3,0)</f>
        <v>0</v>
      </c>
      <c r="AG23" s="20">
        <f>VLOOKUP(AG5,升星材料!$M$14:$O$18,3,0)</f>
        <v>0</v>
      </c>
      <c r="AH23" s="20">
        <f>VLOOKUP(AH5,升星材料!$M$14:$O$18,3,0)</f>
        <v>0</v>
      </c>
      <c r="AI23" s="20">
        <f>VLOOKUP(AI5,升星材料!$M$14:$O$18,3,0)</f>
        <v>0</v>
      </c>
      <c r="AJ23" s="20">
        <f>VLOOKUP(AJ5,升星材料!$M$14:$O$18,3,0)</f>
        <v>0</v>
      </c>
      <c r="AK23" s="20">
        <f>VLOOKUP(AK5,升星材料!$F$11:$H$17,3,0)</f>
        <v>12</v>
      </c>
      <c r="AL23" s="20">
        <f>VLOOKUP(AL5,升星材料!$F$11:$H$17,3,0)</f>
        <v>12</v>
      </c>
      <c r="AM23" s="20">
        <f>VLOOKUP(AM5,升星材料!$F$11:$H$17,3,0)</f>
        <v>0</v>
      </c>
      <c r="AN23" s="20">
        <f>VLOOKUP(AN5,升星材料!$F$11:$H$17,3,0)</f>
        <v>0</v>
      </c>
      <c r="AO23" s="20">
        <f>VLOOKUP(AO5,升星材料!$F$11:$H$17,3,0)</f>
        <v>0</v>
      </c>
      <c r="AP23" s="20">
        <f>VLOOKUP(AP5,升星材料!$F$20:$I$36,4,0)</f>
        <v>0</v>
      </c>
      <c r="AQ23" s="20">
        <f>VLOOKUP(AQ5,升星材料!$F$20:$I$36,4,0)</f>
        <v>0</v>
      </c>
      <c r="AR23" s="20">
        <f>VLOOKUP(AR5,升星材料!$F$20:$I$36,4,0)</f>
        <v>0</v>
      </c>
      <c r="AS23" s="20">
        <f>VLOOKUP(AS5,升星材料!$F$20:$I$36,4,0)</f>
        <v>0</v>
      </c>
      <c r="AT23" s="20">
        <f>VLOOKUP(AT5,升星材料!$F$20:$I$36,4,0)</f>
        <v>0</v>
      </c>
      <c r="AU23" s="2">
        <f t="shared" si="1"/>
        <v>321.50000000000006</v>
      </c>
      <c r="AV23">
        <f t="shared" ref="AV23:AV35" si="3">AU23-AU22</f>
        <v>300.30000000000007</v>
      </c>
      <c r="AW23" s="2">
        <v>30</v>
      </c>
      <c r="AX23" s="2">
        <v>90</v>
      </c>
      <c r="AY23" s="2">
        <f t="shared" si="2"/>
        <v>120</v>
      </c>
      <c r="AZ23" s="2">
        <f t="shared" ref="AZ23:AZ35" si="4">AV23/AY22</f>
        <v>2.7300000000000004</v>
      </c>
    </row>
    <row r="24" spans="1:69" x14ac:dyDescent="0.2">
      <c r="A24" s="2">
        <v>4</v>
      </c>
      <c r="B24" s="20">
        <f>VLOOKUP(B6,升星材料!$A$2:$C$9,3,0)</f>
        <v>95.05</v>
      </c>
      <c r="C24" s="20">
        <f>VLOOKUP(C6,升星材料!$A$2:$C$9,3,0)</f>
        <v>95.05</v>
      </c>
      <c r="D24" s="20">
        <f>VLOOKUP(D6,升星材料!$A$2:$C$9,3,0)</f>
        <v>95.05</v>
      </c>
      <c r="E24" s="20">
        <f>VLOOKUP(E6,升星材料!$A$2:$C$9,3,0)</f>
        <v>95.05</v>
      </c>
      <c r="F24" s="20">
        <f>VLOOKUP(F6,升星材料!$A$2:$C$9,3,0)</f>
        <v>95.05</v>
      </c>
      <c r="G24" s="20">
        <f>VLOOKUP(G6,升星材料!$A$12:$D$73,4,0)</f>
        <v>9.5400000000000009</v>
      </c>
      <c r="H24" s="20">
        <f>VLOOKUP(H6,升星材料!$A$12:$D$73,4,0)</f>
        <v>9.5400000000000009</v>
      </c>
      <c r="I24" s="20">
        <f>VLOOKUP(I6,升星材料!$A$12:$D$73,4,0)</f>
        <v>9.5400000000000009</v>
      </c>
      <c r="J24" s="20">
        <f>VLOOKUP(J6,升星材料!$A$12:$D$73,4,0)</f>
        <v>9.5400000000000009</v>
      </c>
      <c r="K24" s="20">
        <f>VLOOKUP(K6,升星材料!$A$12:$D$73,4,0)</f>
        <v>9.5400000000000009</v>
      </c>
      <c r="L24" s="20">
        <f>VLOOKUP(L6,升星材料!$E$2:$G$6,3,0)</f>
        <v>53.35</v>
      </c>
      <c r="M24" s="20">
        <f>VLOOKUP(M6,升星材料!$E$2:$G$6,3,0)</f>
        <v>53.35</v>
      </c>
      <c r="N24" s="20">
        <f>VLOOKUP(N6,升星材料!$E$2:$G$6,3,0)</f>
        <v>53.35</v>
      </c>
      <c r="O24" s="20">
        <f>VLOOKUP(O6,升星材料!$E$2:$G$6,3,0)</f>
        <v>0</v>
      </c>
      <c r="P24" s="20">
        <f>VLOOKUP(P6,升星材料!$E$2:$G$6,3,0)</f>
        <v>0</v>
      </c>
      <c r="Q24" s="20">
        <f>VLOOKUP(Q6,升星材料!$I$2:$K$9,3,0)</f>
        <v>170.05</v>
      </c>
      <c r="R24" s="20">
        <f>VLOOKUP(R6,升星材料!$I$2:$K$9,3,0)</f>
        <v>170.05</v>
      </c>
      <c r="S24" s="20">
        <f>VLOOKUP(S6,升星材料!$I$2:$K$9,3,0)</f>
        <v>63.35</v>
      </c>
      <c r="T24" s="20">
        <f>VLOOKUP(T6,升星材料!$I$2:$K$9,3,0)</f>
        <v>63.35</v>
      </c>
      <c r="U24" s="20">
        <f>VLOOKUP(U6,升星材料!$I$2:$K$9,3,0)</f>
        <v>63.35</v>
      </c>
      <c r="V24" s="20">
        <f>VLOOKUP(V6,升星材料!$M$2:$O$6,3,0)</f>
        <v>0</v>
      </c>
      <c r="W24" s="20">
        <f>VLOOKUP(W6,升星材料!$M$2:$O$6,3,0)</f>
        <v>0</v>
      </c>
      <c r="X24" s="20">
        <f>VLOOKUP(X6,升星材料!$M$2:$O$6,3,0)</f>
        <v>0</v>
      </c>
      <c r="Y24" s="20">
        <f>VLOOKUP(Y6,升星材料!$M$2:$O$6,3,0)</f>
        <v>0</v>
      </c>
      <c r="Z24" s="20">
        <f>VLOOKUP(Z6,升星材料!$M$2:$O$6,3,0)</f>
        <v>0</v>
      </c>
      <c r="AA24" s="20">
        <f>VLOOKUP(AA6,升星材料!$M$8:$O$12,3,0)</f>
        <v>0</v>
      </c>
      <c r="AB24" s="20">
        <f>VLOOKUP(AB6,升星材料!$M$8:$O$12,3,0)</f>
        <v>0</v>
      </c>
      <c r="AC24" s="20">
        <f>VLOOKUP(AC6,升星材料!$M$8:$O$12,3,0)</f>
        <v>0</v>
      </c>
      <c r="AD24" s="20">
        <f>VLOOKUP(AD6,升星材料!$M$8:$O$12,3,0)</f>
        <v>0</v>
      </c>
      <c r="AE24" s="20">
        <f>VLOOKUP(AE6,升星材料!$M$8:$O$12,3,0)</f>
        <v>0</v>
      </c>
      <c r="AF24" s="20">
        <f>VLOOKUP(AF6,升星材料!$M$14:$O$18,3,0)</f>
        <v>0</v>
      </c>
      <c r="AG24" s="20">
        <f>VLOOKUP(AG6,升星材料!$M$14:$O$18,3,0)</f>
        <v>0</v>
      </c>
      <c r="AH24" s="20">
        <f>VLOOKUP(AH6,升星材料!$M$14:$O$18,3,0)</f>
        <v>0</v>
      </c>
      <c r="AI24" s="20">
        <f>VLOOKUP(AI6,升星材料!$M$14:$O$18,3,0)</f>
        <v>0</v>
      </c>
      <c r="AJ24" s="20">
        <f>VLOOKUP(AJ6,升星材料!$M$14:$O$18,3,0)</f>
        <v>0</v>
      </c>
      <c r="AK24" s="20">
        <f>VLOOKUP(AK6,升星材料!$F$11:$H$17,3,0)</f>
        <v>12</v>
      </c>
      <c r="AL24" s="20">
        <f>VLOOKUP(AL6,升星材料!$F$11:$H$17,3,0)</f>
        <v>12</v>
      </c>
      <c r="AM24" s="20">
        <f>VLOOKUP(AM6,升星材料!$F$11:$H$17,3,0)</f>
        <v>12</v>
      </c>
      <c r="AN24" s="20">
        <f>VLOOKUP(AN6,升星材料!$F$11:$H$17,3,0)</f>
        <v>12</v>
      </c>
      <c r="AO24" s="20">
        <f>VLOOKUP(AO6,升星材料!$F$11:$H$17,3,0)</f>
        <v>12</v>
      </c>
      <c r="AP24" s="20">
        <f>VLOOKUP(AP6,升星材料!$F$20:$I$36,4,0)</f>
        <v>0</v>
      </c>
      <c r="AQ24" s="20">
        <f>VLOOKUP(AQ6,升星材料!$F$20:$I$36,4,0)</f>
        <v>0</v>
      </c>
      <c r="AR24" s="20">
        <f>VLOOKUP(AR6,升星材料!$F$20:$I$36,4,0)</f>
        <v>0</v>
      </c>
      <c r="AS24" s="20">
        <f>VLOOKUP(AS6,升星材料!$F$20:$I$36,4,0)</f>
        <v>0</v>
      </c>
      <c r="AT24" s="20">
        <f>VLOOKUP(AT6,升星材料!$F$20:$I$36,4,0)</f>
        <v>0</v>
      </c>
      <c r="AU24" s="2">
        <f t="shared" si="1"/>
        <v>1277.1499999999999</v>
      </c>
      <c r="AV24">
        <f t="shared" si="3"/>
        <v>955.64999999999986</v>
      </c>
      <c r="AW24" s="2">
        <v>35</v>
      </c>
      <c r="AX24" s="2">
        <v>95</v>
      </c>
      <c r="AY24" s="2">
        <f t="shared" si="2"/>
        <v>130</v>
      </c>
      <c r="AZ24" s="2">
        <f t="shared" si="4"/>
        <v>7.9637499999999992</v>
      </c>
    </row>
    <row r="25" spans="1:69" x14ac:dyDescent="0.2">
      <c r="A25" s="2">
        <v>5</v>
      </c>
      <c r="B25" s="20">
        <f>VLOOKUP(B7,升星材料!$A$2:$C$9,3,0)</f>
        <v>248.45</v>
      </c>
      <c r="C25" s="20">
        <f>VLOOKUP(C7,升星材料!$A$2:$C$9,3,0)</f>
        <v>248.45</v>
      </c>
      <c r="D25" s="20">
        <f>VLOOKUP(D7,升星材料!$A$2:$C$9,3,0)</f>
        <v>95.05</v>
      </c>
      <c r="E25" s="20">
        <f>VLOOKUP(E7,升星材料!$A$2:$C$9,3,0)</f>
        <v>95.05</v>
      </c>
      <c r="F25" s="20">
        <f>VLOOKUP(F7,升星材料!$A$2:$C$9,3,0)</f>
        <v>95.05</v>
      </c>
      <c r="G25" s="20">
        <f>VLOOKUP(G7,升星材料!$A$12:$D$73,4,0)</f>
        <v>16.8</v>
      </c>
      <c r="H25" s="20">
        <f>VLOOKUP(H7,升星材料!$A$12:$D$73,4,0)</f>
        <v>16.8</v>
      </c>
      <c r="I25" s="20">
        <f>VLOOKUP(I7,升星材料!$A$12:$D$73,4,0)</f>
        <v>48.6</v>
      </c>
      <c r="J25" s="20">
        <f>VLOOKUP(J7,升星材料!$A$12:$D$73,4,0)</f>
        <v>48.6</v>
      </c>
      <c r="K25" s="20">
        <f>VLOOKUP(K7,升星材料!$A$12:$D$73,4,0)</f>
        <v>48.6</v>
      </c>
      <c r="L25" s="20">
        <f>VLOOKUP(L7,升星材料!$E$2:$G$6,3,0)</f>
        <v>53.35</v>
      </c>
      <c r="M25" s="20">
        <f>VLOOKUP(M7,升星材料!$E$2:$G$6,3,0)</f>
        <v>53.35</v>
      </c>
      <c r="N25" s="20">
        <f>VLOOKUP(N7,升星材料!$E$2:$G$6,3,0)</f>
        <v>53.35</v>
      </c>
      <c r="O25" s="20">
        <f>VLOOKUP(O7,升星材料!$E$2:$G$6,3,0)</f>
        <v>53.35</v>
      </c>
      <c r="P25" s="20">
        <f>VLOOKUP(P7,升星材料!$E$2:$G$6,3,0)</f>
        <v>53.35</v>
      </c>
      <c r="Q25" s="20">
        <f>VLOOKUP(Q7,升星材料!$I$2:$K$9,3,0)</f>
        <v>330.1</v>
      </c>
      <c r="R25" s="20">
        <f>VLOOKUP(R7,升星材料!$I$2:$K$9,3,0)</f>
        <v>330.1</v>
      </c>
      <c r="S25" s="20">
        <f>VLOOKUP(S7,升星材料!$I$2:$K$9,3,0)</f>
        <v>170.05</v>
      </c>
      <c r="T25" s="20">
        <f>VLOOKUP(T7,升星材料!$I$2:$K$9,3,0)</f>
        <v>170.05</v>
      </c>
      <c r="U25" s="20">
        <f>VLOOKUP(U7,升星材料!$I$2:$K$9,3,0)</f>
        <v>170.05</v>
      </c>
      <c r="V25" s="20">
        <f>VLOOKUP(V7,升星材料!$M$2:$O$6,3,0)</f>
        <v>66.7</v>
      </c>
      <c r="W25" s="20">
        <f>VLOOKUP(W7,升星材料!$M$2:$O$6,3,0)</f>
        <v>66.7</v>
      </c>
      <c r="X25" s="20">
        <f>VLOOKUP(X7,升星材料!$M$2:$O$6,3,0)</f>
        <v>0</v>
      </c>
      <c r="Y25" s="20">
        <f>VLOOKUP(Y7,升星材料!$M$2:$O$6,3,0)</f>
        <v>0</v>
      </c>
      <c r="Z25" s="20">
        <f>VLOOKUP(Z7,升星材料!$M$2:$O$6,3,0)</f>
        <v>0</v>
      </c>
      <c r="AA25" s="20">
        <f>VLOOKUP(AA7,升星材料!$M$8:$O$12,3,0)</f>
        <v>0</v>
      </c>
      <c r="AB25" s="20">
        <f>VLOOKUP(AB7,升星材料!$M$8:$O$12,3,0)</f>
        <v>0</v>
      </c>
      <c r="AC25" s="20">
        <f>VLOOKUP(AC7,升星材料!$M$8:$O$12,3,0)</f>
        <v>0</v>
      </c>
      <c r="AD25" s="20">
        <f>VLOOKUP(AD7,升星材料!$M$8:$O$12,3,0)</f>
        <v>0</v>
      </c>
      <c r="AE25" s="20">
        <f>VLOOKUP(AE7,升星材料!$M$8:$O$12,3,0)</f>
        <v>0</v>
      </c>
      <c r="AF25" s="20">
        <f>VLOOKUP(AF7,升星材料!$M$14:$O$18,3,0)</f>
        <v>0</v>
      </c>
      <c r="AG25" s="20">
        <f>VLOOKUP(AG7,升星材料!$M$14:$O$18,3,0)</f>
        <v>0</v>
      </c>
      <c r="AH25" s="20">
        <f>VLOOKUP(AH7,升星材料!$M$14:$O$18,3,0)</f>
        <v>0</v>
      </c>
      <c r="AI25" s="20">
        <f>VLOOKUP(AI7,升星材料!$M$14:$O$18,3,0)</f>
        <v>0</v>
      </c>
      <c r="AJ25" s="20">
        <f>VLOOKUP(AJ7,升星材料!$M$14:$O$18,3,0)</f>
        <v>0</v>
      </c>
      <c r="AK25" s="20">
        <f>VLOOKUP(AK7,升星材料!$F$11:$H$17,3,0)</f>
        <v>30</v>
      </c>
      <c r="AL25" s="20">
        <f>VLOOKUP(AL7,升星材料!$F$11:$H$17,3,0)</f>
        <v>30</v>
      </c>
      <c r="AM25" s="20">
        <f>VLOOKUP(AM7,升星材料!$F$11:$H$17,3,0)</f>
        <v>12</v>
      </c>
      <c r="AN25" s="20">
        <f>VLOOKUP(AN7,升星材料!$F$11:$H$17,3,0)</f>
        <v>12</v>
      </c>
      <c r="AO25" s="20">
        <f>VLOOKUP(AO7,升星材料!$F$11:$H$17,3,0)</f>
        <v>12</v>
      </c>
      <c r="AP25" s="20">
        <f>VLOOKUP(AP7,升星材料!$F$20:$I$36,4,0)</f>
        <v>18.974400000000003</v>
      </c>
      <c r="AQ25" s="20">
        <f>VLOOKUP(AQ7,升星材料!$F$20:$I$36,4,0)</f>
        <v>18.974400000000003</v>
      </c>
      <c r="AR25" s="20">
        <f>VLOOKUP(AR7,升星材料!$F$20:$I$36,4,0)</f>
        <v>4.0200000000000005</v>
      </c>
      <c r="AS25" s="20">
        <f>VLOOKUP(AS7,升星材料!$F$20:$I$36,4,0)</f>
        <v>4.0200000000000005</v>
      </c>
      <c r="AT25" s="20">
        <f>VLOOKUP(AT7,升星材料!$F$20:$I$36,4,0)</f>
        <v>4.0200000000000005</v>
      </c>
      <c r="AU25" s="2">
        <f t="shared" si="1"/>
        <v>2682.9587999999999</v>
      </c>
      <c r="AV25">
        <f t="shared" si="3"/>
        <v>1405.8088</v>
      </c>
      <c r="AW25" s="2">
        <v>40</v>
      </c>
      <c r="AX25" s="2">
        <v>100</v>
      </c>
      <c r="AY25" s="2">
        <f t="shared" si="2"/>
        <v>140</v>
      </c>
      <c r="AZ25" s="2">
        <f t="shared" si="4"/>
        <v>10.813913846153847</v>
      </c>
    </row>
    <row r="26" spans="1:69" x14ac:dyDescent="0.2">
      <c r="A26" s="2">
        <v>6</v>
      </c>
      <c r="B26" s="20">
        <f>VLOOKUP(B8,升星材料!$A$2:$C$9,3,0)</f>
        <v>248.45</v>
      </c>
      <c r="C26" s="20">
        <f>VLOOKUP(C8,升星材料!$A$2:$C$9,3,0)</f>
        <v>248.45</v>
      </c>
      <c r="D26" s="20">
        <f>VLOOKUP(D8,升星材料!$A$2:$C$9,3,0)</f>
        <v>248.45</v>
      </c>
      <c r="E26" s="20">
        <f>VLOOKUP(E8,升星材料!$A$2:$C$9,3,0)</f>
        <v>248.45</v>
      </c>
      <c r="F26" s="20">
        <f>VLOOKUP(F8,升星材料!$A$2:$C$9,3,0)</f>
        <v>248.45</v>
      </c>
      <c r="G26" s="20">
        <f>VLOOKUP(G8,升星材料!$A$12:$D$73,4,0)</f>
        <v>28</v>
      </c>
      <c r="H26" s="20">
        <f>VLOOKUP(H8,升星材料!$A$12:$D$73,4,0)</f>
        <v>28</v>
      </c>
      <c r="I26" s="20">
        <f>VLOOKUP(I8,升星材料!$A$12:$D$73,4,0)</f>
        <v>28</v>
      </c>
      <c r="J26" s="20">
        <f>VLOOKUP(J8,升星材料!$A$12:$D$73,4,0)</f>
        <v>28</v>
      </c>
      <c r="K26" s="20">
        <f>VLOOKUP(K8,升星材料!$A$12:$D$73,4,0)</f>
        <v>28</v>
      </c>
      <c r="L26" s="20">
        <f>VLOOKUP(L8,升星材料!$E$2:$G$6,3,0)</f>
        <v>313.40000000000003</v>
      </c>
      <c r="M26" s="20">
        <f>VLOOKUP(M8,升星材料!$E$2:$G$6,3,0)</f>
        <v>53.35</v>
      </c>
      <c r="N26" s="20">
        <f>VLOOKUP(N8,升星材料!$E$2:$G$6,3,0)</f>
        <v>53.35</v>
      </c>
      <c r="O26" s="20">
        <f>VLOOKUP(O8,升星材料!$E$2:$G$6,3,0)</f>
        <v>53.35</v>
      </c>
      <c r="P26" s="20">
        <f>VLOOKUP(P8,升星材料!$E$2:$G$6,3,0)</f>
        <v>53.35</v>
      </c>
      <c r="Q26" s="20">
        <f>VLOOKUP(Q8,升星材料!$I$2:$K$9,3,0)</f>
        <v>596.85</v>
      </c>
      <c r="R26" s="20">
        <f>VLOOKUP(R8,升星材料!$I$2:$K$9,3,0)</f>
        <v>596.85</v>
      </c>
      <c r="S26" s="20">
        <f>VLOOKUP(S8,升星材料!$I$2:$K$9,3,0)</f>
        <v>330.1</v>
      </c>
      <c r="T26" s="20">
        <f>VLOOKUP(T8,升星材料!$I$2:$K$9,3,0)</f>
        <v>330.1</v>
      </c>
      <c r="U26" s="20">
        <f>VLOOKUP(U8,升星材料!$I$2:$K$9,3,0)</f>
        <v>330.1</v>
      </c>
      <c r="V26" s="20">
        <f>VLOOKUP(V8,升星材料!$M$2:$O$6,3,0)</f>
        <v>66.7</v>
      </c>
      <c r="W26" s="20">
        <f>VLOOKUP(W8,升星材料!$M$2:$O$6,3,0)</f>
        <v>66.7</v>
      </c>
      <c r="X26" s="20">
        <f>VLOOKUP(X8,升星材料!$M$2:$O$6,3,0)</f>
        <v>66.7</v>
      </c>
      <c r="Y26" s="20">
        <f>VLOOKUP(Y8,升星材料!$M$2:$O$6,3,0)</f>
        <v>66.7</v>
      </c>
      <c r="Z26" s="20">
        <f>VLOOKUP(Z8,升星材料!$M$2:$O$6,3,0)</f>
        <v>66.7</v>
      </c>
      <c r="AA26" s="20">
        <f>VLOOKUP(AA8,升星材料!$M$8:$O$12,3,0)</f>
        <v>0</v>
      </c>
      <c r="AB26" s="20">
        <f>VLOOKUP(AB8,升星材料!$M$8:$O$12,3,0)</f>
        <v>0</v>
      </c>
      <c r="AC26" s="20">
        <f>VLOOKUP(AC8,升星材料!$M$8:$O$12,3,0)</f>
        <v>0</v>
      </c>
      <c r="AD26" s="20">
        <f>VLOOKUP(AD8,升星材料!$M$8:$O$12,3,0)</f>
        <v>0</v>
      </c>
      <c r="AE26" s="20">
        <f>VLOOKUP(AE8,升星材料!$M$8:$O$12,3,0)</f>
        <v>0</v>
      </c>
      <c r="AF26" s="20">
        <f>VLOOKUP(AF8,升星材料!$M$14:$O$18,3,0)</f>
        <v>0</v>
      </c>
      <c r="AG26" s="20">
        <f>VLOOKUP(AG8,升星材料!$M$14:$O$18,3,0)</f>
        <v>0</v>
      </c>
      <c r="AH26" s="20">
        <f>VLOOKUP(AH8,升星材料!$M$14:$O$18,3,0)</f>
        <v>0</v>
      </c>
      <c r="AI26" s="20">
        <f>VLOOKUP(AI8,升星材料!$M$14:$O$18,3,0)</f>
        <v>0</v>
      </c>
      <c r="AJ26" s="20">
        <f>VLOOKUP(AJ8,升星材料!$M$14:$O$18,3,0)</f>
        <v>0</v>
      </c>
      <c r="AK26" s="20">
        <f>VLOOKUP(AK8,升星材料!$F$11:$H$17,3,0)</f>
        <v>60</v>
      </c>
      <c r="AL26" s="20">
        <f>VLOOKUP(AL8,升星材料!$F$11:$H$17,3,0)</f>
        <v>60</v>
      </c>
      <c r="AM26" s="20">
        <f>VLOOKUP(AM8,升星材料!$F$11:$H$17,3,0)</f>
        <v>60</v>
      </c>
      <c r="AN26" s="20">
        <f>VLOOKUP(AN8,升星材料!$F$11:$H$17,3,0)</f>
        <v>60</v>
      </c>
      <c r="AO26" s="20">
        <f>VLOOKUP(AO8,升星材料!$F$11:$H$17,3,0)</f>
        <v>60</v>
      </c>
      <c r="AP26" s="20">
        <f>VLOOKUP(AP8,升星材料!$F$20:$I$36,4,0)</f>
        <v>72.159000000000006</v>
      </c>
      <c r="AQ26" s="20">
        <f>VLOOKUP(AQ8,升星材料!$F$20:$I$36,4,0)</f>
        <v>72.159000000000006</v>
      </c>
      <c r="AR26" s="20">
        <f>VLOOKUP(AR8,升星材料!$F$20:$I$36,4,0)</f>
        <v>18.974400000000003</v>
      </c>
      <c r="AS26" s="20">
        <f>VLOOKUP(AS8,升星材料!$F$20:$I$36,4,0)</f>
        <v>18.974400000000003</v>
      </c>
      <c r="AT26" s="20">
        <f>VLOOKUP(AT8,升星材料!$F$20:$I$36,4,0)</f>
        <v>18.974400000000003</v>
      </c>
      <c r="AU26" s="2">
        <f t="shared" si="1"/>
        <v>4933.7911999999978</v>
      </c>
      <c r="AV26">
        <f t="shared" si="3"/>
        <v>2250.832399999998</v>
      </c>
      <c r="AW26" s="2">
        <v>45</v>
      </c>
      <c r="AX26" s="2">
        <v>105</v>
      </c>
      <c r="AY26" s="2">
        <f t="shared" si="2"/>
        <v>150</v>
      </c>
      <c r="AZ26" s="2">
        <f t="shared" si="4"/>
        <v>16.077374285714271</v>
      </c>
    </row>
    <row r="27" spans="1:69" x14ac:dyDescent="0.2">
      <c r="A27" s="2">
        <v>7</v>
      </c>
      <c r="B27" s="20">
        <f>VLOOKUP(B9,升星材料!$A$2:$C$9,3,0)</f>
        <v>456.95</v>
      </c>
      <c r="C27" s="20">
        <f>VLOOKUP(C9,升星材料!$A$2:$C$9,3,0)</f>
        <v>248.45</v>
      </c>
      <c r="D27" s="20">
        <f>VLOOKUP(D9,升星材料!$A$2:$C$9,3,0)</f>
        <v>248.45</v>
      </c>
      <c r="E27" s="20">
        <f>VLOOKUP(E9,升星材料!$A$2:$C$9,3,0)</f>
        <v>248.45</v>
      </c>
      <c r="F27" s="20">
        <f>VLOOKUP(F9,升星材料!$A$2:$C$9,3,0)</f>
        <v>248.45</v>
      </c>
      <c r="G27" s="20">
        <f>VLOOKUP(G9,升星材料!$A$12:$D$73,4,0)</f>
        <v>16.8</v>
      </c>
      <c r="H27" s="20">
        <f>VLOOKUP(H9,升星材料!$A$12:$D$73,4,0)</f>
        <v>16.8</v>
      </c>
      <c r="I27" s="20">
        <f>VLOOKUP(I9,升星材料!$A$12:$D$73,4,0)</f>
        <v>149</v>
      </c>
      <c r="J27" s="20">
        <f>VLOOKUP(J9,升星材料!$A$12:$D$73,4,0)</f>
        <v>149</v>
      </c>
      <c r="K27" s="20">
        <f>VLOOKUP(K9,升星材料!$A$12:$D$73,4,0)</f>
        <v>48.6</v>
      </c>
      <c r="L27" s="20">
        <f>VLOOKUP(L9,升星材料!$E$2:$G$6,3,0)</f>
        <v>313.40000000000003</v>
      </c>
      <c r="M27" s="20">
        <f>VLOOKUP(M9,升星材料!$E$2:$G$6,3,0)</f>
        <v>313.40000000000003</v>
      </c>
      <c r="N27" s="20">
        <f>VLOOKUP(N9,升星材料!$E$2:$G$6,3,0)</f>
        <v>313.40000000000003</v>
      </c>
      <c r="O27" s="20">
        <f>VLOOKUP(O9,升星材料!$E$2:$G$6,3,0)</f>
        <v>313.40000000000003</v>
      </c>
      <c r="P27" s="20">
        <f>VLOOKUP(P9,升星材料!$E$2:$G$6,3,0)</f>
        <v>313.40000000000003</v>
      </c>
      <c r="Q27" s="20">
        <f>VLOOKUP(Q9,升星材料!$I$2:$K$9,3,0)</f>
        <v>596.85</v>
      </c>
      <c r="R27" s="20">
        <f>VLOOKUP(R9,升星材料!$I$2:$K$9,3,0)</f>
        <v>596.85</v>
      </c>
      <c r="S27" s="20">
        <f>VLOOKUP(S9,升星材料!$I$2:$K$9,3,0)</f>
        <v>596.85</v>
      </c>
      <c r="T27" s="20">
        <f>VLOOKUP(T9,升星材料!$I$2:$K$9,3,0)</f>
        <v>596.85</v>
      </c>
      <c r="U27" s="20">
        <f>VLOOKUP(U9,升星材料!$I$2:$K$9,3,0)</f>
        <v>596.85</v>
      </c>
      <c r="V27" s="20">
        <f>VLOOKUP(V9,升星材料!$M$2:$O$6,3,0)</f>
        <v>293.5</v>
      </c>
      <c r="W27" s="20">
        <f>VLOOKUP(W9,升星材料!$M$2:$O$6,3,0)</f>
        <v>293.5</v>
      </c>
      <c r="X27" s="20">
        <f>VLOOKUP(X9,升星材料!$M$2:$O$6,3,0)</f>
        <v>66.7</v>
      </c>
      <c r="Y27" s="20">
        <f>VLOOKUP(Y9,升星材料!$M$2:$O$6,3,0)</f>
        <v>66.7</v>
      </c>
      <c r="Z27" s="20">
        <f>VLOOKUP(Z9,升星材料!$M$2:$O$6,3,0)</f>
        <v>66.7</v>
      </c>
      <c r="AA27" s="20">
        <f>VLOOKUP(AA9,升星材料!$M$8:$O$12,3,0)</f>
        <v>413.6</v>
      </c>
      <c r="AB27" s="20">
        <f>VLOOKUP(AB9,升星材料!$M$8:$O$12,3,0)</f>
        <v>413.6</v>
      </c>
      <c r="AC27" s="20">
        <f>VLOOKUP(AC9,升星材料!$M$8:$O$12,3,0)</f>
        <v>0</v>
      </c>
      <c r="AD27" s="20">
        <f>VLOOKUP(AD9,升星材料!$M$8:$O$12,3,0)</f>
        <v>0</v>
      </c>
      <c r="AE27" s="20">
        <f>VLOOKUP(AE9,升星材料!$M$8:$O$12,3,0)</f>
        <v>0</v>
      </c>
      <c r="AF27" s="20">
        <f>VLOOKUP(AF9,升星材料!$M$14:$O$18,3,0)</f>
        <v>0</v>
      </c>
      <c r="AG27" s="20">
        <f>VLOOKUP(AG9,升星材料!$M$14:$O$18,3,0)</f>
        <v>0</v>
      </c>
      <c r="AH27" s="20">
        <f>VLOOKUP(AH9,升星材料!$M$14:$O$18,3,0)</f>
        <v>0</v>
      </c>
      <c r="AI27" s="20">
        <f>VLOOKUP(AI9,升星材料!$M$14:$O$18,3,0)</f>
        <v>0</v>
      </c>
      <c r="AJ27" s="20">
        <f>VLOOKUP(AJ9,升星材料!$M$14:$O$18,3,0)</f>
        <v>0</v>
      </c>
      <c r="AK27" s="20">
        <f>VLOOKUP(AK9,升星材料!$F$11:$H$17,3,0)</f>
        <v>60</v>
      </c>
      <c r="AL27" s="20">
        <f>VLOOKUP(AL9,升星材料!$F$11:$H$17,3,0)</f>
        <v>60</v>
      </c>
      <c r="AM27" s="20">
        <f>VLOOKUP(AM9,升星材料!$F$11:$H$17,3,0)</f>
        <v>60</v>
      </c>
      <c r="AN27" s="20">
        <f>VLOOKUP(AN9,升星材料!$F$11:$H$17,3,0)</f>
        <v>60</v>
      </c>
      <c r="AO27" s="20">
        <f>VLOOKUP(AO9,升星材料!$F$11:$H$17,3,0)</f>
        <v>60</v>
      </c>
      <c r="AP27" s="20">
        <f>VLOOKUP(AP9,升星材料!$F$20:$I$36,4,0)</f>
        <v>72.159000000000006</v>
      </c>
      <c r="AQ27" s="20">
        <f>VLOOKUP(AQ9,升星材料!$F$20:$I$36,4,0)</f>
        <v>72.159000000000006</v>
      </c>
      <c r="AR27" s="20">
        <f>VLOOKUP(AR9,升星材料!$F$20:$I$36,4,0)</f>
        <v>72.159000000000006</v>
      </c>
      <c r="AS27" s="20">
        <f>VLOOKUP(AS9,升星材料!$F$20:$I$36,4,0)</f>
        <v>72.159000000000006</v>
      </c>
      <c r="AT27" s="20">
        <f>VLOOKUP(AT9,升星材料!$F$20:$I$36,4,0)</f>
        <v>72.159000000000006</v>
      </c>
      <c r="AU27" s="2">
        <f t="shared" si="1"/>
        <v>8664.2950000000001</v>
      </c>
      <c r="AV27">
        <f t="shared" si="3"/>
        <v>3730.5038000000022</v>
      </c>
      <c r="AW27" s="2">
        <v>50</v>
      </c>
      <c r="AX27" s="2">
        <v>110</v>
      </c>
      <c r="AY27" s="2">
        <f t="shared" si="2"/>
        <v>160</v>
      </c>
      <c r="AZ27" s="2">
        <f t="shared" si="4"/>
        <v>24.870025333333349</v>
      </c>
    </row>
    <row r="28" spans="1:69" x14ac:dyDescent="0.2">
      <c r="A28" s="2">
        <v>8</v>
      </c>
      <c r="B28" s="20">
        <f>VLOOKUP(B10,升星材料!$A$2:$C$9,3,0)</f>
        <v>456.95</v>
      </c>
      <c r="C28" s="20">
        <f>VLOOKUP(C10,升星材料!$A$2:$C$9,3,0)</f>
        <v>456.95</v>
      </c>
      <c r="D28" s="20">
        <f>VLOOKUP(D10,升星材料!$A$2:$C$9,3,0)</f>
        <v>456.95</v>
      </c>
      <c r="E28" s="20">
        <f>VLOOKUP(E10,升星材料!$A$2:$C$9,3,0)</f>
        <v>456.95</v>
      </c>
      <c r="F28" s="20">
        <f>VLOOKUP(F10,升星材料!$A$2:$C$9,3,0)</f>
        <v>248.45</v>
      </c>
      <c r="G28" s="20">
        <f>VLOOKUP(G10,升星材料!$A$12:$D$73,4,0)</f>
        <v>28</v>
      </c>
      <c r="H28" s="20">
        <f>VLOOKUP(H10,升星材料!$A$12:$D$73,4,0)</f>
        <v>28</v>
      </c>
      <c r="I28" s="20">
        <f>VLOOKUP(I10,升星材料!$A$12:$D$73,4,0)</f>
        <v>28</v>
      </c>
      <c r="J28" s="20">
        <f>VLOOKUP(J10,升星材料!$A$12:$D$73,4,0)</f>
        <v>28</v>
      </c>
      <c r="K28" s="20">
        <f>VLOOKUP(K10,升星材料!$A$12:$D$73,4,0)</f>
        <v>149</v>
      </c>
      <c r="L28" s="20">
        <f>VLOOKUP(L10,升星材料!$E$2:$G$6,3,0)</f>
        <v>313.40000000000003</v>
      </c>
      <c r="M28" s="20">
        <f>VLOOKUP(M10,升星材料!$E$2:$G$6,3,0)</f>
        <v>313.40000000000003</v>
      </c>
      <c r="N28" s="20">
        <f>VLOOKUP(N10,升星材料!$E$2:$G$6,3,0)</f>
        <v>313.40000000000003</v>
      </c>
      <c r="O28" s="20">
        <f>VLOOKUP(O10,升星材料!$E$2:$G$6,3,0)</f>
        <v>313.40000000000003</v>
      </c>
      <c r="P28" s="20">
        <f>VLOOKUP(P10,升星材料!$E$2:$G$6,3,0)</f>
        <v>313.40000000000003</v>
      </c>
      <c r="Q28" s="20">
        <f>VLOOKUP(Q10,升星材料!$I$2:$K$9,3,0)</f>
        <v>927</v>
      </c>
      <c r="R28" s="20">
        <f>VLOOKUP(R10,升星材料!$I$2:$K$9,3,0)</f>
        <v>927</v>
      </c>
      <c r="S28" s="20">
        <f>VLOOKUP(S10,升星材料!$I$2:$K$9,3,0)</f>
        <v>596.85</v>
      </c>
      <c r="T28" s="20">
        <f>VLOOKUP(T10,升星材料!$I$2:$K$9,3,0)</f>
        <v>596.85</v>
      </c>
      <c r="U28" s="20">
        <f>VLOOKUP(U10,升星材料!$I$2:$K$9,3,0)</f>
        <v>596.85</v>
      </c>
      <c r="V28" s="20">
        <f>VLOOKUP(V10,升星材料!$M$2:$O$6,3,0)</f>
        <v>293.5</v>
      </c>
      <c r="W28" s="20">
        <f>VLOOKUP(W10,升星材料!$M$2:$O$6,3,0)</f>
        <v>293.5</v>
      </c>
      <c r="X28" s="20">
        <f>VLOOKUP(X10,升星材料!$M$2:$O$6,3,0)</f>
        <v>293.5</v>
      </c>
      <c r="Y28" s="20">
        <f>VLOOKUP(Y10,升星材料!$M$2:$O$6,3,0)</f>
        <v>293.5</v>
      </c>
      <c r="Z28" s="20">
        <f>VLOOKUP(Z10,升星材料!$M$2:$O$6,3,0)</f>
        <v>293.5</v>
      </c>
      <c r="AA28" s="20">
        <f>VLOOKUP(AA10,升星材料!$M$8:$O$12,3,0)</f>
        <v>413.6</v>
      </c>
      <c r="AB28" s="20">
        <f>VLOOKUP(AB10,升星材料!$M$8:$O$12,3,0)</f>
        <v>413.6</v>
      </c>
      <c r="AC28" s="20">
        <f>VLOOKUP(AC10,升星材料!$M$8:$O$12,3,0)</f>
        <v>413.6</v>
      </c>
      <c r="AD28" s="20">
        <f>VLOOKUP(AD10,升星材料!$M$8:$O$12,3,0)</f>
        <v>413.6</v>
      </c>
      <c r="AE28" s="20">
        <f>VLOOKUP(AE10,升星材料!$M$8:$O$12,3,0)</f>
        <v>413.6</v>
      </c>
      <c r="AF28" s="20">
        <f>VLOOKUP(AF10,升星材料!$M$14:$O$18,3,0)</f>
        <v>0</v>
      </c>
      <c r="AG28" s="20">
        <f>VLOOKUP(AG10,升星材料!$M$14:$O$18,3,0)</f>
        <v>0</v>
      </c>
      <c r="AH28" s="20">
        <f>VLOOKUP(AH10,升星材料!$M$14:$O$18,3,0)</f>
        <v>0</v>
      </c>
      <c r="AI28" s="20">
        <f>VLOOKUP(AI10,升星材料!$M$14:$O$18,3,0)</f>
        <v>0</v>
      </c>
      <c r="AJ28" s="20">
        <f>VLOOKUP(AJ10,升星材料!$M$14:$O$18,3,0)</f>
        <v>0</v>
      </c>
      <c r="AK28" s="20">
        <f>VLOOKUP(AK10,升星材料!$F$11:$H$17,3,0)</f>
        <v>60</v>
      </c>
      <c r="AL28" s="20">
        <f>VLOOKUP(AL10,升星材料!$F$11:$H$17,3,0)</f>
        <v>60</v>
      </c>
      <c r="AM28" s="20">
        <f>VLOOKUP(AM10,升星材料!$F$11:$H$17,3,0)</f>
        <v>60</v>
      </c>
      <c r="AN28" s="20">
        <f>VLOOKUP(AN10,升星材料!$F$11:$H$17,3,0)</f>
        <v>60</v>
      </c>
      <c r="AO28" s="20">
        <f>VLOOKUP(AO10,升星材料!$F$11:$H$17,3,0)</f>
        <v>60</v>
      </c>
      <c r="AP28" s="20">
        <f>VLOOKUP(AP10,升星材料!$F$20:$I$36,4,0)</f>
        <v>233.07960000000003</v>
      </c>
      <c r="AQ28" s="20">
        <f>VLOOKUP(AQ10,升星材料!$F$20:$I$36,4,0)</f>
        <v>233.07960000000003</v>
      </c>
      <c r="AR28" s="20">
        <f>VLOOKUP(AR10,升星材料!$F$20:$I$36,4,0)</f>
        <v>233.07960000000003</v>
      </c>
      <c r="AS28" s="20">
        <f>VLOOKUP(AS10,升星材料!$F$20:$I$36,4,0)</f>
        <v>233.07960000000003</v>
      </c>
      <c r="AT28" s="20">
        <f>VLOOKUP(AT10,升星材料!$F$20:$I$36,4,0)</f>
        <v>233.07960000000003</v>
      </c>
      <c r="AU28" s="2">
        <f t="shared" si="1"/>
        <v>12557.698000000008</v>
      </c>
      <c r="AV28">
        <f t="shared" si="3"/>
        <v>3893.4030000000075</v>
      </c>
      <c r="AW28" s="2">
        <v>55</v>
      </c>
      <c r="AX28" s="2">
        <v>115</v>
      </c>
      <c r="AY28" s="2">
        <f t="shared" si="2"/>
        <v>170</v>
      </c>
      <c r="AZ28" s="2">
        <f t="shared" si="4"/>
        <v>24.333768750000047</v>
      </c>
    </row>
    <row r="29" spans="1:69" x14ac:dyDescent="0.2">
      <c r="A29" s="2">
        <v>9</v>
      </c>
      <c r="B29" s="20">
        <f>VLOOKUP(B11,升星材料!$A$2:$C$9,3,0)</f>
        <v>456.95</v>
      </c>
      <c r="C29" s="20">
        <f>VLOOKUP(C11,升星材料!$A$2:$C$9,3,0)</f>
        <v>456.95</v>
      </c>
      <c r="D29" s="20">
        <f>VLOOKUP(D11,升星材料!$A$2:$C$9,3,0)</f>
        <v>456.95</v>
      </c>
      <c r="E29" s="20">
        <f>VLOOKUP(E11,升星材料!$A$2:$C$9,3,0)</f>
        <v>456.95</v>
      </c>
      <c r="F29" s="20">
        <f>VLOOKUP(F11,升星材料!$A$2:$C$9,3,0)</f>
        <v>456.95</v>
      </c>
      <c r="G29" s="20">
        <f>VLOOKUP(G11,升星材料!$A$12:$D$73,4,0)</f>
        <v>149</v>
      </c>
      <c r="H29" s="20">
        <f>VLOOKUP(H11,升星材料!$A$12:$D$73,4,0)</f>
        <v>149</v>
      </c>
      <c r="I29" s="20">
        <f>VLOOKUP(I11,升星材料!$A$12:$D$73,4,0)</f>
        <v>48.6</v>
      </c>
      <c r="J29" s="20">
        <f>VLOOKUP(J11,升星材料!$A$12:$D$73,4,0)</f>
        <v>48.6</v>
      </c>
      <c r="K29" s="20">
        <f>VLOOKUP(K11,升星材料!$A$12:$D$73,4,0)</f>
        <v>48.6</v>
      </c>
      <c r="L29" s="20">
        <f>VLOOKUP(L11,升星材料!$E$2:$G$6,3,0)</f>
        <v>843.55</v>
      </c>
      <c r="M29" s="20">
        <f>VLOOKUP(M11,升星材料!$E$2:$G$6,3,0)</f>
        <v>843.55</v>
      </c>
      <c r="N29" s="20">
        <f>VLOOKUP(N11,升星材料!$E$2:$G$6,3,0)</f>
        <v>313.40000000000003</v>
      </c>
      <c r="O29" s="20">
        <f>VLOOKUP(O11,升星材料!$E$2:$G$6,3,0)</f>
        <v>313.40000000000003</v>
      </c>
      <c r="P29" s="20">
        <f>VLOOKUP(P11,升星材料!$E$2:$G$6,3,0)</f>
        <v>313.40000000000003</v>
      </c>
      <c r="Q29" s="20">
        <f>VLOOKUP(Q11,升星材料!$I$2:$K$9,3,0)</f>
        <v>927</v>
      </c>
      <c r="R29" s="20">
        <f>VLOOKUP(R11,升星材料!$I$2:$K$9,3,0)</f>
        <v>927</v>
      </c>
      <c r="S29" s="20">
        <f>VLOOKUP(S11,升星材料!$I$2:$K$9,3,0)</f>
        <v>927</v>
      </c>
      <c r="T29" s="20">
        <f>VLOOKUP(T11,升星材料!$I$2:$K$9,3,0)</f>
        <v>927</v>
      </c>
      <c r="U29" s="20">
        <f>VLOOKUP(U11,升星材料!$I$2:$K$9,3,0)</f>
        <v>927</v>
      </c>
      <c r="V29" s="20">
        <f>VLOOKUP(V11,升星材料!$M$2:$O$6,3,0)</f>
        <v>653.70000000000005</v>
      </c>
      <c r="W29" s="20">
        <f>VLOOKUP(W11,升星材料!$M$2:$O$6,3,0)</f>
        <v>293.5</v>
      </c>
      <c r="X29" s="20">
        <f>VLOOKUP(X11,升星材料!$M$2:$O$6,3,0)</f>
        <v>293.5</v>
      </c>
      <c r="Y29" s="20">
        <f>VLOOKUP(Y11,升星材料!$M$2:$O$6,3,0)</f>
        <v>293.5</v>
      </c>
      <c r="Z29" s="20">
        <f>VLOOKUP(Z11,升星材料!$M$2:$O$6,3,0)</f>
        <v>293.5</v>
      </c>
      <c r="AA29" s="20">
        <f>VLOOKUP(AA11,升星材料!$M$8:$O$12,3,0)</f>
        <v>1094</v>
      </c>
      <c r="AB29" s="20">
        <f>VLOOKUP(AB11,升星材料!$M$8:$O$12,3,0)</f>
        <v>1094</v>
      </c>
      <c r="AC29" s="20">
        <f>VLOOKUP(AC11,升星材料!$M$8:$O$12,3,0)</f>
        <v>413.6</v>
      </c>
      <c r="AD29" s="20">
        <f>VLOOKUP(AD11,升星材料!$M$8:$O$12,3,0)</f>
        <v>413.6</v>
      </c>
      <c r="AE29" s="20">
        <f>VLOOKUP(AE11,升星材料!$M$8:$O$12,3,0)</f>
        <v>413.6</v>
      </c>
      <c r="AF29" s="20">
        <f>VLOOKUP(AF11,升星材料!$M$14:$O$18,3,0)</f>
        <v>0</v>
      </c>
      <c r="AG29" s="20">
        <f>VLOOKUP(AG11,升星材料!$M$14:$O$18,3,0)</f>
        <v>0</v>
      </c>
      <c r="AH29" s="20">
        <f>VLOOKUP(AH11,升星材料!$M$14:$O$18,3,0)</f>
        <v>0</v>
      </c>
      <c r="AI29" s="20">
        <f>VLOOKUP(AI11,升星材料!$M$14:$O$18,3,0)</f>
        <v>0</v>
      </c>
      <c r="AJ29" s="20">
        <f>VLOOKUP(AJ11,升星材料!$M$14:$O$18,3,0)</f>
        <v>0</v>
      </c>
      <c r="AK29" s="20">
        <f>VLOOKUP(AK11,升星材料!$F$11:$H$17,3,0)</f>
        <v>1200</v>
      </c>
      <c r="AL29" s="20">
        <f>VLOOKUP(AL11,升星材料!$F$11:$H$17,3,0)</f>
        <v>60</v>
      </c>
      <c r="AM29" s="20">
        <f>VLOOKUP(AM11,升星材料!$F$11:$H$17,3,0)</f>
        <v>60</v>
      </c>
      <c r="AN29" s="20">
        <f>VLOOKUP(AN11,升星材料!$F$11:$H$17,3,0)</f>
        <v>60</v>
      </c>
      <c r="AO29" s="20">
        <f>VLOOKUP(AO11,升星材料!$F$11:$H$17,3,0)</f>
        <v>60</v>
      </c>
      <c r="AP29" s="20">
        <f>VLOOKUP(AP11,升星材料!$F$20:$I$36,4,0)</f>
        <v>233.07960000000003</v>
      </c>
      <c r="AQ29" s="20">
        <f>VLOOKUP(AQ11,升星材料!$F$20:$I$36,4,0)</f>
        <v>233.07960000000003</v>
      </c>
      <c r="AR29" s="20">
        <f>VLOOKUP(AR11,升星材料!$F$20:$I$36,4,0)</f>
        <v>233.07960000000003</v>
      </c>
      <c r="AS29" s="20">
        <f>VLOOKUP(AS11,升星材料!$F$20:$I$36,4,0)</f>
        <v>233.07960000000003</v>
      </c>
      <c r="AT29" s="20">
        <f>VLOOKUP(AT11,升星材料!$F$20:$I$36,4,0)</f>
        <v>233.07960000000003</v>
      </c>
      <c r="AU29" s="2">
        <f t="shared" si="1"/>
        <v>17861.748000000003</v>
      </c>
      <c r="AV29">
        <f t="shared" si="3"/>
        <v>5304.0499999999956</v>
      </c>
      <c r="AW29" s="2">
        <v>60</v>
      </c>
      <c r="AX29" s="2">
        <v>120</v>
      </c>
      <c r="AY29" s="2">
        <f t="shared" si="2"/>
        <v>180</v>
      </c>
      <c r="AZ29" s="2">
        <f t="shared" si="4"/>
        <v>31.200294117647033</v>
      </c>
    </row>
    <row r="30" spans="1:69" x14ac:dyDescent="0.2">
      <c r="A30" s="2">
        <v>10</v>
      </c>
      <c r="B30" s="20">
        <f>VLOOKUP(B12,升星材料!$A$2:$C$9,3,0)</f>
        <v>907.45</v>
      </c>
      <c r="C30" s="20">
        <f>VLOOKUP(C12,升星材料!$A$2:$C$9,3,0)</f>
        <v>907.45</v>
      </c>
      <c r="D30" s="20">
        <f>VLOOKUP(D12,升星材料!$A$2:$C$9,3,0)</f>
        <v>456.95</v>
      </c>
      <c r="E30" s="20">
        <f>VLOOKUP(E12,升星材料!$A$2:$C$9,3,0)</f>
        <v>456.95</v>
      </c>
      <c r="F30" s="20">
        <f>VLOOKUP(F12,升星材料!$A$2:$C$9,3,0)</f>
        <v>456.95</v>
      </c>
      <c r="G30" s="20">
        <f>VLOOKUP(G12,升星材料!$A$12:$D$73,4,0)</f>
        <v>48.6</v>
      </c>
      <c r="H30" s="20">
        <f>VLOOKUP(H12,升星材料!$A$12:$D$73,4,0)</f>
        <v>48.6</v>
      </c>
      <c r="I30" s="20">
        <f>VLOOKUP(I12,升星材料!$A$12:$D$73,4,0)</f>
        <v>465.40000000000003</v>
      </c>
      <c r="J30" s="20">
        <f>VLOOKUP(J12,升星材料!$A$12:$D$73,4,0)</f>
        <v>465.40000000000003</v>
      </c>
      <c r="K30" s="20">
        <f>VLOOKUP(K12,升星材料!$A$12:$D$73,4,0)</f>
        <v>149</v>
      </c>
      <c r="L30" s="20">
        <f>VLOOKUP(L12,升星材料!$E$2:$G$6,3,0)</f>
        <v>843.55</v>
      </c>
      <c r="M30" s="20">
        <f>VLOOKUP(M12,升星材料!$E$2:$G$6,3,0)</f>
        <v>843.55</v>
      </c>
      <c r="N30" s="20">
        <f>VLOOKUP(N12,升星材料!$E$2:$G$6,3,0)</f>
        <v>843.55</v>
      </c>
      <c r="O30" s="20">
        <f>VLOOKUP(O12,升星材料!$E$2:$G$6,3,0)</f>
        <v>843.55</v>
      </c>
      <c r="P30" s="20">
        <f>VLOOKUP(P12,升星材料!$E$2:$G$6,3,0)</f>
        <v>843.55</v>
      </c>
      <c r="Q30" s="20">
        <f>VLOOKUP(Q12,升星材料!$I$2:$K$9,3,0)</f>
        <v>1477.25</v>
      </c>
      <c r="R30" s="20">
        <f>VLOOKUP(R12,升星材料!$I$2:$K$9,3,0)</f>
        <v>1477.25</v>
      </c>
      <c r="S30" s="20">
        <f>VLOOKUP(S12,升星材料!$I$2:$K$9,3,0)</f>
        <v>927</v>
      </c>
      <c r="T30" s="20">
        <f>VLOOKUP(T12,升星材料!$I$2:$K$9,3,0)</f>
        <v>927</v>
      </c>
      <c r="U30" s="20">
        <f>VLOOKUP(U12,升星材料!$I$2:$K$9,3,0)</f>
        <v>927</v>
      </c>
      <c r="V30" s="20">
        <f>VLOOKUP(V12,升星材料!$M$2:$O$6,3,0)</f>
        <v>653.70000000000005</v>
      </c>
      <c r="W30" s="20">
        <f>VLOOKUP(W12,升星材料!$M$2:$O$6,3,0)</f>
        <v>653.70000000000005</v>
      </c>
      <c r="X30" s="20">
        <f>VLOOKUP(X12,升星材料!$M$2:$O$6,3,0)</f>
        <v>653.70000000000005</v>
      </c>
      <c r="Y30" s="20">
        <f>VLOOKUP(Y12,升星材料!$M$2:$O$6,3,0)</f>
        <v>293.5</v>
      </c>
      <c r="Z30" s="20">
        <f>VLOOKUP(Z12,升星材料!$M$2:$O$6,3,0)</f>
        <v>293.5</v>
      </c>
      <c r="AA30" s="20">
        <f>VLOOKUP(AA12,升星材料!$M$8:$O$12,3,0)</f>
        <v>1094</v>
      </c>
      <c r="AB30" s="20">
        <f>VLOOKUP(AB12,升星材料!$M$8:$O$12,3,0)</f>
        <v>1094</v>
      </c>
      <c r="AC30" s="20">
        <f>VLOOKUP(AC12,升星材料!$M$8:$O$12,3,0)</f>
        <v>1094</v>
      </c>
      <c r="AD30" s="20">
        <f>VLOOKUP(AD12,升星材料!$M$8:$O$12,3,0)</f>
        <v>1094</v>
      </c>
      <c r="AE30" s="20">
        <f>VLOOKUP(AE12,升星材料!$M$8:$O$12,3,0)</f>
        <v>1094</v>
      </c>
      <c r="AF30" s="20">
        <f>VLOOKUP(AF12,升星材料!$M$14:$O$18,3,0)</f>
        <v>0</v>
      </c>
      <c r="AG30" s="20">
        <f>VLOOKUP(AG12,升星材料!$M$14:$O$18,3,0)</f>
        <v>0</v>
      </c>
      <c r="AH30" s="20">
        <f>VLOOKUP(AH12,升星材料!$M$14:$O$18,3,0)</f>
        <v>0</v>
      </c>
      <c r="AI30" s="20">
        <f>VLOOKUP(AI12,升星材料!$M$14:$O$18,3,0)</f>
        <v>0</v>
      </c>
      <c r="AJ30" s="20">
        <f>VLOOKUP(AJ12,升星材料!$M$14:$O$18,3,0)</f>
        <v>0</v>
      </c>
      <c r="AK30" s="20">
        <f>VLOOKUP(AK12,升星材料!$F$11:$H$17,3,0)</f>
        <v>1200</v>
      </c>
      <c r="AL30" s="20">
        <f>VLOOKUP(AL12,升星材料!$F$11:$H$17,3,0)</f>
        <v>1200</v>
      </c>
      <c r="AM30" s="20">
        <f>VLOOKUP(AM12,升星材料!$F$11:$H$17,3,0)</f>
        <v>1200</v>
      </c>
      <c r="AN30" s="20">
        <f>VLOOKUP(AN12,升星材料!$F$11:$H$17,3,0)</f>
        <v>60</v>
      </c>
      <c r="AO30" s="20">
        <f>VLOOKUP(AO12,升星材料!$F$11:$H$17,3,0)</f>
        <v>60</v>
      </c>
      <c r="AP30" s="20">
        <f>VLOOKUP(AP12,升星材料!$F$20:$I$36,4,0)</f>
        <v>233.07960000000003</v>
      </c>
      <c r="AQ30" s="20">
        <f>VLOOKUP(AQ12,升星材料!$F$20:$I$36,4,0)</f>
        <v>233.07960000000003</v>
      </c>
      <c r="AR30" s="20">
        <f>VLOOKUP(AR12,升星材料!$F$20:$I$36,4,0)</f>
        <v>233.07960000000003</v>
      </c>
      <c r="AS30" s="20">
        <f>VLOOKUP(AS12,升星材料!$F$20:$I$36,4,0)</f>
        <v>233.07960000000003</v>
      </c>
      <c r="AT30" s="20">
        <f>VLOOKUP(AT12,升星材料!$F$20:$I$36,4,0)</f>
        <v>233.07960000000003</v>
      </c>
      <c r="AU30" s="2">
        <f t="shared" si="1"/>
        <v>27229.498000000007</v>
      </c>
      <c r="AV30">
        <f t="shared" si="3"/>
        <v>9367.7500000000036</v>
      </c>
      <c r="AW30" s="2">
        <v>65</v>
      </c>
      <c r="AX30" s="2">
        <v>125</v>
      </c>
      <c r="AY30" s="2">
        <f t="shared" si="2"/>
        <v>190</v>
      </c>
      <c r="AZ30" s="2">
        <f t="shared" si="4"/>
        <v>52.043055555555576</v>
      </c>
    </row>
    <row r="31" spans="1:69" x14ac:dyDescent="0.2">
      <c r="A31" s="2">
        <v>11</v>
      </c>
      <c r="B31" s="20">
        <f>VLOOKUP(B13,升星材料!$A$2:$C$9,3,0)</f>
        <v>907.45</v>
      </c>
      <c r="C31" s="20">
        <f>VLOOKUP(C13,升星材料!$A$2:$C$9,3,0)</f>
        <v>907.45</v>
      </c>
      <c r="D31" s="20">
        <f>VLOOKUP(D13,升星材料!$A$2:$C$9,3,0)</f>
        <v>907.45</v>
      </c>
      <c r="E31" s="20">
        <f>VLOOKUP(E13,升星材料!$A$2:$C$9,3,0)</f>
        <v>907.45</v>
      </c>
      <c r="F31" s="20">
        <f>VLOOKUP(F13,升星材料!$A$2:$C$9,3,0)</f>
        <v>456.95</v>
      </c>
      <c r="G31" s="20">
        <f>VLOOKUP(G13,升星材料!$A$12:$D$73,4,0)</f>
        <v>149</v>
      </c>
      <c r="H31" s="20">
        <f>VLOOKUP(H13,升星材料!$A$12:$D$73,4,0)</f>
        <v>149</v>
      </c>
      <c r="I31" s="20">
        <f>VLOOKUP(I13,升星材料!$A$12:$D$73,4,0)</f>
        <v>149</v>
      </c>
      <c r="J31" s="20">
        <f>VLOOKUP(J13,升星材料!$A$12:$D$73,4,0)</f>
        <v>149</v>
      </c>
      <c r="K31" s="20">
        <f>VLOOKUP(K13,升星材料!$A$12:$D$73,4,0)</f>
        <v>465.40000000000003</v>
      </c>
      <c r="L31" s="20">
        <f>VLOOKUP(L13,升星材料!$E$2:$G$6,3,0)</f>
        <v>843.55</v>
      </c>
      <c r="M31" s="20">
        <f>VLOOKUP(M13,升星材料!$E$2:$G$6,3,0)</f>
        <v>843.55</v>
      </c>
      <c r="N31" s="20">
        <f>VLOOKUP(N13,升星材料!$E$2:$G$6,3,0)</f>
        <v>843.55</v>
      </c>
      <c r="O31" s="20">
        <f>VLOOKUP(O13,升星材料!$E$2:$G$6,3,0)</f>
        <v>843.55</v>
      </c>
      <c r="P31" s="20">
        <f>VLOOKUP(P13,升星材料!$E$2:$G$6,3,0)</f>
        <v>843.55</v>
      </c>
      <c r="Q31" s="20">
        <f>VLOOKUP(Q13,升星材料!$I$2:$K$9,3,0)</f>
        <v>1477.25</v>
      </c>
      <c r="R31" s="20">
        <f>VLOOKUP(R13,升星材料!$I$2:$K$9,3,0)</f>
        <v>1477.25</v>
      </c>
      <c r="S31" s="20">
        <f>VLOOKUP(S13,升星材料!$I$2:$K$9,3,0)</f>
        <v>1477.25</v>
      </c>
      <c r="T31" s="20">
        <f>VLOOKUP(T13,升星材料!$I$2:$K$9,3,0)</f>
        <v>1477.25</v>
      </c>
      <c r="U31" s="20">
        <f>VLOOKUP(U13,升星材料!$I$2:$K$9,3,0)</f>
        <v>1477.25</v>
      </c>
      <c r="V31" s="20">
        <f>VLOOKUP(V13,升星材料!$M$2:$O$6,3,0)</f>
        <v>653.70000000000005</v>
      </c>
      <c r="W31" s="20">
        <f>VLOOKUP(W13,升星材料!$M$2:$O$6,3,0)</f>
        <v>653.70000000000005</v>
      </c>
      <c r="X31" s="20">
        <f>VLOOKUP(X13,升星材料!$M$2:$O$6,3,0)</f>
        <v>653.70000000000005</v>
      </c>
      <c r="Y31" s="20">
        <f>VLOOKUP(Y13,升星材料!$M$2:$O$6,3,0)</f>
        <v>653.70000000000005</v>
      </c>
      <c r="Z31" s="20">
        <f>VLOOKUP(Z13,升星材料!$M$2:$O$6,3,0)</f>
        <v>653.70000000000005</v>
      </c>
      <c r="AA31" s="20">
        <f>VLOOKUP(AA13,升星材料!$M$8:$O$12,3,0)</f>
        <v>2188</v>
      </c>
      <c r="AB31" s="20">
        <f>VLOOKUP(AB13,升星材料!$M$8:$O$12,3,0)</f>
        <v>1094</v>
      </c>
      <c r="AC31" s="20">
        <f>VLOOKUP(AC13,升星材料!$M$8:$O$12,3,0)</f>
        <v>1094</v>
      </c>
      <c r="AD31" s="20">
        <f>VLOOKUP(AD13,升星材料!$M$8:$O$12,3,0)</f>
        <v>1094</v>
      </c>
      <c r="AE31" s="20">
        <f>VLOOKUP(AE13,升星材料!$M$8:$O$12,3,0)</f>
        <v>1094</v>
      </c>
      <c r="AF31" s="20">
        <f>VLOOKUP(AF13,升星材料!$M$14:$O$18,3,0)</f>
        <v>1627.6</v>
      </c>
      <c r="AG31" s="20">
        <f>VLOOKUP(AG13,升星材料!$M$14:$O$18,3,0)</f>
        <v>1627.6</v>
      </c>
      <c r="AH31" s="20">
        <f>VLOOKUP(AH13,升星材料!$M$14:$O$18,3,0)</f>
        <v>1627.6</v>
      </c>
      <c r="AI31" s="20">
        <f>VLOOKUP(AI13,升星材料!$M$14:$O$18,3,0)</f>
        <v>1627.6</v>
      </c>
      <c r="AJ31" s="20">
        <f>VLOOKUP(AJ13,升星材料!$M$14:$O$18,3,0)</f>
        <v>1627.6</v>
      </c>
      <c r="AK31" s="20">
        <f>VLOOKUP(AK13,升星材料!$F$11:$H$17,3,0)</f>
        <v>1200</v>
      </c>
      <c r="AL31" s="20">
        <f>VLOOKUP(AL13,升星材料!$F$11:$H$17,3,0)</f>
        <v>1200</v>
      </c>
      <c r="AM31" s="20">
        <f>VLOOKUP(AM13,升星材料!$F$11:$H$17,3,0)</f>
        <v>1200</v>
      </c>
      <c r="AN31" s="20">
        <f>VLOOKUP(AN13,升星材料!$F$11:$H$17,3,0)</f>
        <v>1200</v>
      </c>
      <c r="AO31" s="20">
        <f>VLOOKUP(AO13,升星材料!$F$11:$H$17,3,0)</f>
        <v>1200</v>
      </c>
      <c r="AP31" s="20">
        <f>VLOOKUP(AP13,升星材料!$F$20:$I$36,4,0)</f>
        <v>1006.809</v>
      </c>
      <c r="AQ31" s="20">
        <f>VLOOKUP(AQ13,升星材料!$F$20:$I$36,4,0)</f>
        <v>1006.809</v>
      </c>
      <c r="AR31" s="20">
        <f>VLOOKUP(AR13,升星材料!$F$20:$I$36,4,0)</f>
        <v>233.07960000000003</v>
      </c>
      <c r="AS31" s="20">
        <f>VLOOKUP(AS13,升星材料!$F$20:$I$36,4,0)</f>
        <v>233.07960000000003</v>
      </c>
      <c r="AT31" s="20">
        <f>VLOOKUP(AT13,升星材料!$F$20:$I$36,4,0)</f>
        <v>233.07960000000003</v>
      </c>
      <c r="AU31" s="2">
        <f t="shared" si="1"/>
        <v>43446.506799999996</v>
      </c>
      <c r="AV31">
        <f t="shared" si="3"/>
        <v>16217.008799999989</v>
      </c>
      <c r="AW31" s="2">
        <v>70</v>
      </c>
      <c r="AX31" s="2">
        <v>130</v>
      </c>
      <c r="AY31" s="2">
        <f t="shared" si="2"/>
        <v>200</v>
      </c>
      <c r="AZ31" s="2">
        <f t="shared" si="4"/>
        <v>85.352677894736786</v>
      </c>
    </row>
    <row r="32" spans="1:69" x14ac:dyDescent="0.2">
      <c r="A32" s="2">
        <v>12</v>
      </c>
      <c r="B32" s="20">
        <f>VLOOKUP(B14,升星材料!$A$2:$C$9,3,0)</f>
        <v>907.45</v>
      </c>
      <c r="C32" s="20">
        <f>VLOOKUP(C14,升星材料!$A$2:$C$9,3,0)</f>
        <v>907.45</v>
      </c>
      <c r="D32" s="20">
        <f>VLOOKUP(D14,升星材料!$A$2:$C$9,3,0)</f>
        <v>907.45</v>
      </c>
      <c r="E32" s="20">
        <f>VLOOKUP(E14,升星材料!$A$2:$C$9,3,0)</f>
        <v>907.45</v>
      </c>
      <c r="F32" s="20">
        <f>VLOOKUP(F14,升星材料!$A$2:$C$9,3,0)</f>
        <v>907.45</v>
      </c>
      <c r="G32" s="20">
        <f>VLOOKUP(G14,升星材料!$A$12:$D$73,4,0)</f>
        <v>263.60000000000002</v>
      </c>
      <c r="H32" s="20">
        <f>VLOOKUP(H14,升星材料!$A$12:$D$73,4,0)</f>
        <v>263.60000000000002</v>
      </c>
      <c r="I32" s="20">
        <f>VLOOKUP(I14,升星材料!$A$12:$D$73,4,0)</f>
        <v>263.60000000000002</v>
      </c>
      <c r="J32" s="20">
        <f>VLOOKUP(J14,升星材料!$A$12:$D$73,4,0)</f>
        <v>263.60000000000002</v>
      </c>
      <c r="K32" s="20">
        <f>VLOOKUP(K14,升星材料!$A$12:$D$73,4,0)</f>
        <v>149</v>
      </c>
      <c r="L32" s="20">
        <f>VLOOKUP(L14,升星材料!$E$2:$G$6,3,0)</f>
        <v>843.55</v>
      </c>
      <c r="M32" s="20">
        <f>VLOOKUP(M14,升星材料!$E$2:$G$6,3,0)</f>
        <v>843.55</v>
      </c>
      <c r="N32" s="20">
        <f>VLOOKUP(N14,升星材料!$E$2:$G$6,3,0)</f>
        <v>843.55</v>
      </c>
      <c r="O32" s="20">
        <f>VLOOKUP(O14,升星材料!$E$2:$G$6,3,0)</f>
        <v>843.55</v>
      </c>
      <c r="P32" s="20">
        <f>VLOOKUP(P14,升星材料!$E$2:$G$6,3,0)</f>
        <v>843.55</v>
      </c>
      <c r="Q32" s="20">
        <f>VLOOKUP(Q14,升星材料!$I$2:$K$9,3,0)</f>
        <v>1477.25</v>
      </c>
      <c r="R32" s="20">
        <f>VLOOKUP(R14,升星材料!$I$2:$K$9,3,0)</f>
        <v>1477.25</v>
      </c>
      <c r="S32" s="20">
        <f>VLOOKUP(S14,升星材料!$I$2:$K$9,3,0)</f>
        <v>1477.25</v>
      </c>
      <c r="T32" s="20">
        <f>VLOOKUP(T14,升星材料!$I$2:$K$9,3,0)</f>
        <v>1477.25</v>
      </c>
      <c r="U32" s="20">
        <f>VLOOKUP(U14,升星材料!$I$2:$K$9,3,0)</f>
        <v>1477.25</v>
      </c>
      <c r="V32" s="20">
        <f>VLOOKUP(V14,升星材料!$M$2:$O$6,3,0)</f>
        <v>653.70000000000005</v>
      </c>
      <c r="W32" s="20">
        <f>VLOOKUP(W14,升星材料!$M$2:$O$6,3,0)</f>
        <v>653.70000000000005</v>
      </c>
      <c r="X32" s="20">
        <f>VLOOKUP(X14,升星材料!$M$2:$O$6,3,0)</f>
        <v>653.70000000000005</v>
      </c>
      <c r="Y32" s="20">
        <f>VLOOKUP(Y14,升星材料!$M$2:$O$6,3,0)</f>
        <v>653.70000000000005</v>
      </c>
      <c r="Z32" s="20">
        <f>VLOOKUP(Z14,升星材料!$M$2:$O$6,3,0)</f>
        <v>653.70000000000005</v>
      </c>
      <c r="AA32" s="20">
        <f>VLOOKUP(AA14,升星材料!$M$8:$O$12,3,0)</f>
        <v>2188</v>
      </c>
      <c r="AB32" s="20">
        <f>VLOOKUP(AB14,升星材料!$M$8:$O$12,3,0)</f>
        <v>2188</v>
      </c>
      <c r="AC32" s="20">
        <f>VLOOKUP(AC14,升星材料!$M$8:$O$12,3,0)</f>
        <v>2188</v>
      </c>
      <c r="AD32" s="20">
        <f>VLOOKUP(AD14,升星材料!$M$8:$O$12,3,0)</f>
        <v>1094</v>
      </c>
      <c r="AE32" s="20">
        <f>VLOOKUP(AE14,升星材料!$M$8:$O$12,3,0)</f>
        <v>1094</v>
      </c>
      <c r="AF32" s="20">
        <f>VLOOKUP(AF14,升星材料!$M$14:$O$18,3,0)</f>
        <v>4349.2</v>
      </c>
      <c r="AG32" s="20">
        <f>VLOOKUP(AG14,升星材料!$M$14:$O$18,3,0)</f>
        <v>4349.2</v>
      </c>
      <c r="AH32" s="20">
        <f>VLOOKUP(AH14,升星材料!$M$14:$O$18,3,0)</f>
        <v>1627.6</v>
      </c>
      <c r="AI32" s="20">
        <f>VLOOKUP(AI14,升星材料!$M$14:$O$18,3,0)</f>
        <v>1627.6</v>
      </c>
      <c r="AJ32" s="20">
        <f>VLOOKUP(AJ14,升星材料!$M$14:$O$18,3,0)</f>
        <v>1627.6</v>
      </c>
      <c r="AK32" s="20">
        <f>VLOOKUP(AK14,升星材料!$F$11:$H$17,3,0)</f>
        <v>9600</v>
      </c>
      <c r="AL32" s="20">
        <f>VLOOKUP(AL14,升星材料!$F$11:$H$17,3,0)</f>
        <v>1200</v>
      </c>
      <c r="AM32" s="20">
        <f>VLOOKUP(AM14,升星材料!$F$11:$H$17,3,0)</f>
        <v>1200</v>
      </c>
      <c r="AN32" s="20">
        <f>VLOOKUP(AN14,升星材料!$F$11:$H$17,3,0)</f>
        <v>1200</v>
      </c>
      <c r="AO32" s="20">
        <f>VLOOKUP(AO14,升星材料!$F$11:$H$17,3,0)</f>
        <v>1200</v>
      </c>
      <c r="AP32" s="20">
        <f>VLOOKUP(AP14,升星材料!$F$20:$I$36,4,0)</f>
        <v>1006.809</v>
      </c>
      <c r="AQ32" s="20">
        <f>VLOOKUP(AQ14,升星材料!$F$20:$I$36,4,0)</f>
        <v>1006.809</v>
      </c>
      <c r="AR32" s="20">
        <f>VLOOKUP(AR14,升星材料!$F$20:$I$36,4,0)</f>
        <v>1006.809</v>
      </c>
      <c r="AS32" s="20">
        <f>VLOOKUP(AS14,升星材料!$F$20:$I$36,4,0)</f>
        <v>233.07960000000003</v>
      </c>
      <c r="AT32" s="20">
        <f>VLOOKUP(AT14,升星材料!$F$20:$I$36,4,0)</f>
        <v>233.07960000000003</v>
      </c>
      <c r="AU32" s="2">
        <f t="shared" si="1"/>
        <v>60844.936199999996</v>
      </c>
      <c r="AV32">
        <f t="shared" si="3"/>
        <v>17398.429400000001</v>
      </c>
      <c r="AW32" s="2">
        <v>75</v>
      </c>
      <c r="AX32" s="2">
        <v>135</v>
      </c>
      <c r="AY32" s="2">
        <f t="shared" si="2"/>
        <v>210</v>
      </c>
      <c r="AZ32" s="2">
        <f t="shared" si="4"/>
        <v>86.992147000000003</v>
      </c>
    </row>
    <row r="33" spans="1:52" x14ac:dyDescent="0.2">
      <c r="A33" s="2">
        <v>13</v>
      </c>
      <c r="B33" s="20">
        <f>VLOOKUP(B15,升星材料!$A$2:$C$9,3,0)</f>
        <v>907.45</v>
      </c>
      <c r="C33" s="20">
        <f>VLOOKUP(C15,升星材料!$A$2:$C$9,3,0)</f>
        <v>907.45</v>
      </c>
      <c r="D33" s="20">
        <f>VLOOKUP(D15,升星材料!$A$2:$C$9,3,0)</f>
        <v>907.45</v>
      </c>
      <c r="E33" s="20">
        <f>VLOOKUP(E15,升星材料!$A$2:$C$9,3,0)</f>
        <v>907.45</v>
      </c>
      <c r="F33" s="20">
        <f>VLOOKUP(F15,升星材料!$A$2:$C$9,3,0)</f>
        <v>907.45</v>
      </c>
      <c r="G33" s="20">
        <f>VLOOKUP(G15,升星材料!$A$12:$D$73,4,0)</f>
        <v>465.40000000000003</v>
      </c>
      <c r="H33" s="20">
        <f>VLOOKUP(H15,升星材料!$A$12:$D$73,4,0)</f>
        <v>465.40000000000003</v>
      </c>
      <c r="I33" s="20">
        <f>VLOOKUP(I15,升星材料!$A$12:$D$73,4,0)</f>
        <v>465.40000000000003</v>
      </c>
      <c r="J33" s="20">
        <f>VLOOKUP(J15,升星材料!$A$12:$D$73,4,0)</f>
        <v>465.40000000000003</v>
      </c>
      <c r="K33" s="20">
        <f>VLOOKUP(K15,升星材料!$A$12:$D$73,4,0)</f>
        <v>465.40000000000003</v>
      </c>
      <c r="L33" s="20">
        <f>VLOOKUP(L15,升星材料!$E$2:$G$6,3,0)</f>
        <v>843.55</v>
      </c>
      <c r="M33" s="20">
        <f>VLOOKUP(M15,升星材料!$E$2:$G$6,3,0)</f>
        <v>843.55</v>
      </c>
      <c r="N33" s="20">
        <f>VLOOKUP(N15,升星材料!$E$2:$G$6,3,0)</f>
        <v>843.55</v>
      </c>
      <c r="O33" s="20">
        <f>VLOOKUP(O15,升星材料!$E$2:$G$6,3,0)</f>
        <v>843.55</v>
      </c>
      <c r="P33" s="20">
        <f>VLOOKUP(P15,升星材料!$E$2:$G$6,3,0)</f>
        <v>843.55</v>
      </c>
      <c r="Q33" s="20">
        <f>VLOOKUP(Q15,升星材料!$I$2:$K$9,3,0)</f>
        <v>1477.25</v>
      </c>
      <c r="R33" s="20">
        <f>VLOOKUP(R15,升星材料!$I$2:$K$9,3,0)</f>
        <v>1477.25</v>
      </c>
      <c r="S33" s="20">
        <f>VLOOKUP(S15,升星材料!$I$2:$K$9,3,0)</f>
        <v>1477.25</v>
      </c>
      <c r="T33" s="20">
        <f>VLOOKUP(T15,升星材料!$I$2:$K$9,3,0)</f>
        <v>1477.25</v>
      </c>
      <c r="U33" s="20">
        <f>VLOOKUP(U15,升星材料!$I$2:$K$9,3,0)</f>
        <v>1477.25</v>
      </c>
      <c r="V33" s="20">
        <f>VLOOKUP(V15,升星材料!$M$2:$O$6,3,0)</f>
        <v>653.70000000000005</v>
      </c>
      <c r="W33" s="20">
        <f>VLOOKUP(W15,升星材料!$M$2:$O$6,3,0)</f>
        <v>653.70000000000005</v>
      </c>
      <c r="X33" s="20">
        <f>VLOOKUP(X15,升星材料!$M$2:$O$6,3,0)</f>
        <v>653.70000000000005</v>
      </c>
      <c r="Y33" s="20">
        <f>VLOOKUP(Y15,升星材料!$M$2:$O$6,3,0)</f>
        <v>653.70000000000005</v>
      </c>
      <c r="Z33" s="20">
        <f>VLOOKUP(Z15,升星材料!$M$2:$O$6,3,0)</f>
        <v>653.70000000000005</v>
      </c>
      <c r="AA33" s="20">
        <f>VLOOKUP(AA15,升星材料!$M$8:$O$12,3,0)</f>
        <v>2188</v>
      </c>
      <c r="AB33" s="20">
        <f>VLOOKUP(AB15,升星材料!$M$8:$O$12,3,0)</f>
        <v>2188</v>
      </c>
      <c r="AC33" s="20">
        <f>VLOOKUP(AC15,升星材料!$M$8:$O$12,3,0)</f>
        <v>2188</v>
      </c>
      <c r="AD33" s="20">
        <f>VLOOKUP(AD15,升星材料!$M$8:$O$12,3,0)</f>
        <v>2188</v>
      </c>
      <c r="AE33" s="20">
        <f>VLOOKUP(AE15,升星材料!$M$8:$O$12,3,0)</f>
        <v>2188</v>
      </c>
      <c r="AF33" s="20">
        <f>VLOOKUP(AF15,升星材料!$M$14:$O$18,3,0)</f>
        <v>4349.2</v>
      </c>
      <c r="AG33" s="20">
        <f>VLOOKUP(AG15,升星材料!$M$14:$O$18,3,0)</f>
        <v>4349.2</v>
      </c>
      <c r="AH33" s="20">
        <f>VLOOKUP(AH15,升星材料!$M$14:$O$18,3,0)</f>
        <v>4349.2</v>
      </c>
      <c r="AI33" s="20">
        <f>VLOOKUP(AI15,升星材料!$M$14:$O$18,3,0)</f>
        <v>4349.2</v>
      </c>
      <c r="AJ33" s="20">
        <f>VLOOKUP(AJ15,升星材料!$M$14:$O$18,3,0)</f>
        <v>4349.2</v>
      </c>
      <c r="AK33" s="20">
        <f>VLOOKUP(AK15,升星材料!$F$11:$H$17,3,0)</f>
        <v>9600</v>
      </c>
      <c r="AL33" s="20">
        <f>VLOOKUP(AL15,升星材料!$F$11:$H$17,3,0)</f>
        <v>9600</v>
      </c>
      <c r="AM33" s="20">
        <f>VLOOKUP(AM15,升星材料!$F$11:$H$17,3,0)</f>
        <v>1200</v>
      </c>
      <c r="AN33" s="20">
        <f>VLOOKUP(AN15,升星材料!$F$11:$H$17,3,0)</f>
        <v>1200</v>
      </c>
      <c r="AO33" s="20">
        <f>VLOOKUP(AO15,升星材料!$F$11:$H$17,3,0)</f>
        <v>1200</v>
      </c>
      <c r="AP33" s="20">
        <f>VLOOKUP(AP15,升星材料!$F$20:$I$36,4,0)</f>
        <v>1006.809</v>
      </c>
      <c r="AQ33" s="20">
        <f>VLOOKUP(AQ15,升星材料!$F$20:$I$36,4,0)</f>
        <v>1006.809</v>
      </c>
      <c r="AR33" s="20">
        <f>VLOOKUP(AR15,升星材料!$F$20:$I$36,4,0)</f>
        <v>1006.809</v>
      </c>
      <c r="AS33" s="20">
        <f>VLOOKUP(AS15,升星材料!$F$20:$I$36,4,0)</f>
        <v>1006.809</v>
      </c>
      <c r="AT33" s="20">
        <f>VLOOKUP(AT15,升星材料!$F$20:$I$36,4,0)</f>
        <v>1006.809</v>
      </c>
      <c r="AU33" s="2">
        <f t="shared" si="1"/>
        <v>82269.794999999955</v>
      </c>
      <c r="AV33">
        <f t="shared" si="3"/>
        <v>21424.858799999958</v>
      </c>
      <c r="AW33" s="2">
        <v>80</v>
      </c>
      <c r="AX33" s="2">
        <v>140</v>
      </c>
      <c r="AY33" s="2">
        <f t="shared" si="2"/>
        <v>220</v>
      </c>
      <c r="AZ33" s="2">
        <f t="shared" si="4"/>
        <v>102.02313714285694</v>
      </c>
    </row>
    <row r="34" spans="1:52" x14ac:dyDescent="0.2">
      <c r="A34" s="2">
        <v>14</v>
      </c>
      <c r="B34" s="20">
        <f>VLOOKUP(B16,升星材料!$A$2:$C$9,3,0)</f>
        <v>907.45</v>
      </c>
      <c r="C34" s="20">
        <f>VLOOKUP(C16,升星材料!$A$2:$C$9,3,0)</f>
        <v>907.45</v>
      </c>
      <c r="D34" s="20">
        <f>VLOOKUP(D16,升星材料!$A$2:$C$9,3,0)</f>
        <v>907.45</v>
      </c>
      <c r="E34" s="20">
        <f>VLOOKUP(E16,升星材料!$A$2:$C$9,3,0)</f>
        <v>907.45</v>
      </c>
      <c r="F34" s="20">
        <f>VLOOKUP(F16,升星材料!$A$2:$C$9,3,0)</f>
        <v>907.45</v>
      </c>
      <c r="G34" s="20">
        <f>VLOOKUP(G16,升星材料!$A$12:$D$73,4,0)</f>
        <v>821.6</v>
      </c>
      <c r="H34" s="20">
        <f>VLOOKUP(H16,升星材料!$A$12:$D$73,4,0)</f>
        <v>821.6</v>
      </c>
      <c r="I34" s="20">
        <f>VLOOKUP(I16,升星材料!$A$12:$D$73,4,0)</f>
        <v>821.6</v>
      </c>
      <c r="J34" s="20">
        <f>VLOOKUP(J16,升星材料!$A$12:$D$73,4,0)</f>
        <v>821.6</v>
      </c>
      <c r="K34" s="20">
        <f>VLOOKUP(K16,升星材料!$A$12:$D$73,4,0)</f>
        <v>821.6</v>
      </c>
      <c r="L34" s="20">
        <f>VLOOKUP(L16,升星材料!$E$2:$G$6,3,0)</f>
        <v>843.55</v>
      </c>
      <c r="M34" s="20">
        <f>VLOOKUP(M16,升星材料!$E$2:$G$6,3,0)</f>
        <v>843.55</v>
      </c>
      <c r="N34" s="20">
        <f>VLOOKUP(N16,升星材料!$E$2:$G$6,3,0)</f>
        <v>843.55</v>
      </c>
      <c r="O34" s="20">
        <f>VLOOKUP(O16,升星材料!$E$2:$G$6,3,0)</f>
        <v>843.55</v>
      </c>
      <c r="P34" s="20">
        <f>VLOOKUP(P16,升星材料!$E$2:$G$6,3,0)</f>
        <v>843.55</v>
      </c>
      <c r="Q34" s="20">
        <f>VLOOKUP(Q16,升星材料!$I$2:$K$9,3,0)</f>
        <v>1477.25</v>
      </c>
      <c r="R34" s="20">
        <f>VLOOKUP(R16,升星材料!$I$2:$K$9,3,0)</f>
        <v>1477.25</v>
      </c>
      <c r="S34" s="20">
        <f>VLOOKUP(S16,升星材料!$I$2:$K$9,3,0)</f>
        <v>1477.25</v>
      </c>
      <c r="T34" s="20">
        <f>VLOOKUP(T16,升星材料!$I$2:$K$9,3,0)</f>
        <v>1477.25</v>
      </c>
      <c r="U34" s="20">
        <f>VLOOKUP(U16,升星材料!$I$2:$K$9,3,0)</f>
        <v>1477.25</v>
      </c>
      <c r="V34" s="20">
        <f>VLOOKUP(V16,升星材料!$M$2:$O$6,3,0)</f>
        <v>653.70000000000005</v>
      </c>
      <c r="W34" s="20">
        <f>VLOOKUP(W16,升星材料!$M$2:$O$6,3,0)</f>
        <v>653.70000000000005</v>
      </c>
      <c r="X34" s="20">
        <f>VLOOKUP(X16,升星材料!$M$2:$O$6,3,0)</f>
        <v>653.70000000000005</v>
      </c>
      <c r="Y34" s="20">
        <f>VLOOKUP(Y16,升星材料!$M$2:$O$6,3,0)</f>
        <v>653.70000000000005</v>
      </c>
      <c r="Z34" s="20">
        <f>VLOOKUP(Z16,升星材料!$M$2:$O$6,3,0)</f>
        <v>653.70000000000005</v>
      </c>
      <c r="AA34" s="20">
        <f>VLOOKUP(AA16,升星材料!$M$8:$O$12,3,0)</f>
        <v>2188</v>
      </c>
      <c r="AB34" s="20">
        <f>VLOOKUP(AB16,升星材料!$M$8:$O$12,3,0)</f>
        <v>2188</v>
      </c>
      <c r="AC34" s="20">
        <f>VLOOKUP(AC16,升星材料!$M$8:$O$12,3,0)</f>
        <v>2188</v>
      </c>
      <c r="AD34" s="20">
        <f>VLOOKUP(AD16,升星材料!$M$8:$O$12,3,0)</f>
        <v>2188</v>
      </c>
      <c r="AE34" s="20">
        <f>VLOOKUP(AE16,升星材料!$M$8:$O$12,3,0)</f>
        <v>2188</v>
      </c>
      <c r="AF34" s="20">
        <f>VLOOKUP(AF16,升星材料!$M$14:$O$18,3,0)</f>
        <v>8698.4</v>
      </c>
      <c r="AG34" s="20">
        <f>VLOOKUP(AG16,升星材料!$M$14:$O$18,3,0)</f>
        <v>8698.4</v>
      </c>
      <c r="AH34" s="20">
        <f>VLOOKUP(AH16,升星材料!$M$14:$O$18,3,0)</f>
        <v>4349.2</v>
      </c>
      <c r="AI34" s="20">
        <f>VLOOKUP(AI16,升星材料!$M$14:$O$18,3,0)</f>
        <v>4349.2</v>
      </c>
      <c r="AJ34" s="20">
        <f>VLOOKUP(AJ16,升星材料!$M$14:$O$18,3,0)</f>
        <v>4349.2</v>
      </c>
      <c r="AK34" s="20">
        <f>VLOOKUP(AK16,升星材料!$F$11:$H$17,3,0)</f>
        <v>9600</v>
      </c>
      <c r="AL34" s="20">
        <f>VLOOKUP(AL16,升星材料!$F$11:$H$17,3,0)</f>
        <v>9600</v>
      </c>
      <c r="AM34" s="20">
        <f>VLOOKUP(AM16,升星材料!$F$11:$H$17,3,0)</f>
        <v>9600</v>
      </c>
      <c r="AN34" s="20">
        <f>VLOOKUP(AN16,升星材料!$F$11:$H$17,3,0)</f>
        <v>9600</v>
      </c>
      <c r="AO34" s="20">
        <f>VLOOKUP(AO16,升星材料!$F$11:$H$17,3,0)</f>
        <v>1200</v>
      </c>
      <c r="AP34" s="20">
        <f>VLOOKUP(AP16,升星材料!$F$20:$I$36,4,0)</f>
        <v>4630.8792000000003</v>
      </c>
      <c r="AQ34" s="20">
        <f>VLOOKUP(AQ16,升星材料!$F$20:$I$36,4,0)</f>
        <v>4630.8792000000003</v>
      </c>
      <c r="AR34" s="20">
        <f>VLOOKUP(AR16,升星材料!$F$20:$I$36,4,0)</f>
        <v>1006.809</v>
      </c>
      <c r="AS34" s="20">
        <f>VLOOKUP(AS16,升星材料!$F$20:$I$36,4,0)</f>
        <v>1006.809</v>
      </c>
      <c r="AT34" s="20">
        <f>VLOOKUP(AT16,升星材料!$F$20:$I$36,4,0)</f>
        <v>1006.809</v>
      </c>
      <c r="AU34" s="2">
        <f t="shared" si="1"/>
        <v>116798.33539999997</v>
      </c>
      <c r="AV34">
        <f t="shared" si="3"/>
        <v>34528.540400000013</v>
      </c>
      <c r="AW34" s="2">
        <v>80</v>
      </c>
      <c r="AX34" s="2">
        <v>140</v>
      </c>
      <c r="AY34" s="2">
        <f t="shared" si="2"/>
        <v>220</v>
      </c>
      <c r="AZ34" s="2">
        <f t="shared" si="4"/>
        <v>156.94791090909098</v>
      </c>
    </row>
    <row r="35" spans="1:52" x14ac:dyDescent="0.2">
      <c r="A35" s="2">
        <v>15</v>
      </c>
      <c r="B35" s="20">
        <f>VLOOKUP(B17,升星材料!$A$2:$C$9,3,0)</f>
        <v>907.45</v>
      </c>
      <c r="C35" s="20">
        <f>VLOOKUP(C17,升星材料!$A$2:$C$9,3,0)</f>
        <v>907.45</v>
      </c>
      <c r="D35" s="20">
        <f>VLOOKUP(D17,升星材料!$A$2:$C$9,3,0)</f>
        <v>907.45</v>
      </c>
      <c r="E35" s="20">
        <f>VLOOKUP(E17,升星材料!$A$2:$C$9,3,0)</f>
        <v>907.45</v>
      </c>
      <c r="F35" s="20">
        <f>VLOOKUP(F17,升星材料!$A$2:$C$9,3,0)</f>
        <v>907.45</v>
      </c>
      <c r="G35" s="20">
        <f>VLOOKUP(G17,升星材料!$A$12:$D$73,4,0)</f>
        <v>1448.6000000000001</v>
      </c>
      <c r="H35" s="20">
        <f>VLOOKUP(H17,升星材料!$A$12:$D$73,4,0)</f>
        <v>1448.6000000000001</v>
      </c>
      <c r="I35" s="20">
        <f>VLOOKUP(I17,升星材料!$A$12:$D$73,4,0)</f>
        <v>1448.6000000000001</v>
      </c>
      <c r="J35" s="20">
        <f>VLOOKUP(J17,升星材料!$A$12:$D$73,4,0)</f>
        <v>1448.6000000000001</v>
      </c>
      <c r="K35" s="20">
        <f>VLOOKUP(K17,升星材料!$A$12:$D$73,4,0)</f>
        <v>1448.6000000000001</v>
      </c>
      <c r="L35" s="20">
        <f>VLOOKUP(L17,升星材料!$E$2:$G$6,3,0)</f>
        <v>843.55</v>
      </c>
      <c r="M35" s="20">
        <f>VLOOKUP(M17,升星材料!$E$2:$G$6,3,0)</f>
        <v>843.55</v>
      </c>
      <c r="N35" s="20">
        <f>VLOOKUP(N17,升星材料!$E$2:$G$6,3,0)</f>
        <v>843.55</v>
      </c>
      <c r="O35" s="20">
        <f>VLOOKUP(O17,升星材料!$E$2:$G$6,3,0)</f>
        <v>843.55</v>
      </c>
      <c r="P35" s="20">
        <f>VLOOKUP(P17,升星材料!$E$2:$G$6,3,0)</f>
        <v>843.55</v>
      </c>
      <c r="Q35" s="20">
        <f>VLOOKUP(Q17,升星材料!$I$2:$K$9,3,0)</f>
        <v>1477.25</v>
      </c>
      <c r="R35" s="20">
        <f>VLOOKUP(R17,升星材料!$I$2:$K$9,3,0)</f>
        <v>1477.25</v>
      </c>
      <c r="S35" s="20">
        <f>VLOOKUP(S17,升星材料!$I$2:$K$9,3,0)</f>
        <v>1477.25</v>
      </c>
      <c r="T35" s="20">
        <f>VLOOKUP(T17,升星材料!$I$2:$K$9,3,0)</f>
        <v>1477.25</v>
      </c>
      <c r="U35" s="20">
        <f>VLOOKUP(U17,升星材料!$I$2:$K$9,3,0)</f>
        <v>1477.25</v>
      </c>
      <c r="V35" s="20">
        <f>VLOOKUP(V17,升星材料!$M$2:$O$6,3,0)</f>
        <v>653.70000000000005</v>
      </c>
      <c r="W35" s="20">
        <f>VLOOKUP(W17,升星材料!$M$2:$O$6,3,0)</f>
        <v>653.70000000000005</v>
      </c>
      <c r="X35" s="20">
        <f>VLOOKUP(X17,升星材料!$M$2:$O$6,3,0)</f>
        <v>653.70000000000005</v>
      </c>
      <c r="Y35" s="20">
        <f>VLOOKUP(Y17,升星材料!$M$2:$O$6,3,0)</f>
        <v>653.70000000000005</v>
      </c>
      <c r="Z35" s="20">
        <f>VLOOKUP(Z17,升星材料!$M$2:$O$6,3,0)</f>
        <v>653.70000000000005</v>
      </c>
      <c r="AA35" s="20">
        <f>VLOOKUP(AA17,升星材料!$M$8:$O$12,3,0)</f>
        <v>2188</v>
      </c>
      <c r="AB35" s="20">
        <f>VLOOKUP(AB17,升星材料!$M$8:$O$12,3,0)</f>
        <v>2188</v>
      </c>
      <c r="AC35" s="20">
        <f>VLOOKUP(AC17,升星材料!$M$8:$O$12,3,0)</f>
        <v>2188</v>
      </c>
      <c r="AD35" s="20">
        <f>VLOOKUP(AD17,升星材料!$M$8:$O$12,3,0)</f>
        <v>2188</v>
      </c>
      <c r="AE35" s="20">
        <f>VLOOKUP(AE17,升星材料!$M$8:$O$12,3,0)</f>
        <v>2188</v>
      </c>
      <c r="AF35" s="20">
        <f>VLOOKUP(AF17,升星材料!$M$14:$O$18,3,0)</f>
        <v>8698.4</v>
      </c>
      <c r="AG35" s="20">
        <f>VLOOKUP(AG17,升星材料!$M$14:$O$18,3,0)</f>
        <v>8698.4</v>
      </c>
      <c r="AH35" s="20">
        <f>VLOOKUP(AH17,升星材料!$M$14:$O$18,3,0)</f>
        <v>8698.4</v>
      </c>
      <c r="AI35" s="20">
        <f>VLOOKUP(AI17,升星材料!$M$14:$O$18,3,0)</f>
        <v>8698.4</v>
      </c>
      <c r="AJ35" s="20">
        <f>VLOOKUP(AJ17,升星材料!$M$14:$O$18,3,0)</f>
        <v>8698.4</v>
      </c>
      <c r="AK35" s="20">
        <f>VLOOKUP(AK17,升星材料!$F$11:$H$17,3,0)</f>
        <v>9600</v>
      </c>
      <c r="AL35" s="20">
        <f>VLOOKUP(AL17,升星材料!$F$11:$H$17,3,0)</f>
        <v>9600</v>
      </c>
      <c r="AM35" s="20">
        <f>VLOOKUP(AM17,升星材料!$F$11:$H$17,3,0)</f>
        <v>9600</v>
      </c>
      <c r="AN35" s="20">
        <f>VLOOKUP(AN17,升星材料!$F$11:$H$17,3,0)</f>
        <v>9600</v>
      </c>
      <c r="AO35" s="20">
        <f>VLOOKUP(AO17,升星材料!$F$11:$H$17,3,0)</f>
        <v>9600</v>
      </c>
      <c r="AP35" s="20">
        <f>VLOOKUP(AP17,升星材料!$F$20:$I$36,4,0)</f>
        <v>4630.8792000000003</v>
      </c>
      <c r="AQ35" s="20">
        <f>VLOOKUP(AQ17,升星材料!$F$20:$I$36,4,0)</f>
        <v>4630.8792000000003</v>
      </c>
      <c r="AR35" s="20">
        <f>VLOOKUP(AR17,升星材料!$F$20:$I$36,4,0)</f>
        <v>4630.8792000000003</v>
      </c>
      <c r="AS35" s="20">
        <f>VLOOKUP(AS17,升星材料!$F$20:$I$36,4,0)</f>
        <v>4630.8792000000003</v>
      </c>
      <c r="AT35" s="20">
        <f>VLOOKUP(AT17,升星材料!$F$20:$I$36,4,0)</f>
        <v>4630.8792000000003</v>
      </c>
      <c r="AU35" s="2">
        <f t="shared" si="1"/>
        <v>152254.14599999998</v>
      </c>
      <c r="AV35">
        <f t="shared" si="3"/>
        <v>35455.810600000012</v>
      </c>
      <c r="AW35" s="2">
        <v>80</v>
      </c>
      <c r="AX35" s="2">
        <v>140</v>
      </c>
      <c r="AY35" s="2">
        <f t="shared" si="2"/>
        <v>220</v>
      </c>
      <c r="AZ35" s="2">
        <f t="shared" si="4"/>
        <v>161.16277545454551</v>
      </c>
    </row>
  </sheetData>
  <mergeCells count="24">
    <mergeCell ref="AA20:AE20"/>
    <mergeCell ref="AF20:AJ20"/>
    <mergeCell ref="AK20:AO20"/>
    <mergeCell ref="AP20:AT20"/>
    <mergeCell ref="B20:F20"/>
    <mergeCell ref="G20:K20"/>
    <mergeCell ref="L20:P20"/>
    <mergeCell ref="Q20:U20"/>
    <mergeCell ref="V20:Z20"/>
    <mergeCell ref="BO1:BP1"/>
    <mergeCell ref="AV1:AZ1"/>
    <mergeCell ref="BB1:BD1"/>
    <mergeCell ref="BE1:BI1"/>
    <mergeCell ref="BJ1:BK1"/>
    <mergeCell ref="BL1:BN1"/>
    <mergeCell ref="B1:F1"/>
    <mergeCell ref="Q1:U1"/>
    <mergeCell ref="AP1:AT1"/>
    <mergeCell ref="L1:P1"/>
    <mergeCell ref="AK1:AO1"/>
    <mergeCell ref="AF1:AJ1"/>
    <mergeCell ref="V1:Z1"/>
    <mergeCell ref="AA1:AE1"/>
    <mergeCell ref="G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workbookViewId="0">
      <selection activeCell="L22" sqref="L22"/>
    </sheetView>
  </sheetViews>
  <sheetFormatPr baseColWidth="10" defaultRowHeight="16" x14ac:dyDescent="0.2"/>
  <cols>
    <col min="19" max="19" width="13.1640625" style="2" customWidth="1"/>
    <col min="20" max="20" width="12.5" style="2" bestFit="1" customWidth="1"/>
    <col min="21" max="21" width="6.5" style="2" bestFit="1" customWidth="1"/>
    <col min="22" max="22" width="6.5" style="2" customWidth="1"/>
    <col min="23" max="23" width="13.5" style="2" bestFit="1" customWidth="1"/>
    <col min="24" max="24" width="8.83203125" style="2" bestFit="1" customWidth="1"/>
    <col min="25" max="25" width="8.83203125" style="2" customWidth="1"/>
    <col min="26" max="26" width="13.5" style="2" bestFit="1" customWidth="1"/>
    <col min="27" max="27" width="8.83203125" style="2" bestFit="1" customWidth="1"/>
    <col min="28" max="28" width="8.83203125" style="2" customWidth="1"/>
    <col min="29" max="29" width="9.5" style="2" bestFit="1" customWidth="1"/>
    <col min="32" max="33" width="10.83203125" style="2"/>
    <col min="37" max="37" width="10.83203125" style="2"/>
    <col min="40" max="40" width="13.5" style="1" bestFit="1" customWidth="1"/>
  </cols>
  <sheetData>
    <row r="1" spans="1:41" x14ac:dyDescent="0.2">
      <c r="A1" s="6" t="s">
        <v>148</v>
      </c>
      <c r="E1" s="6" t="s">
        <v>152</v>
      </c>
      <c r="I1" s="6" t="s">
        <v>153</v>
      </c>
      <c r="M1" s="3" t="s">
        <v>155</v>
      </c>
      <c r="N1" s="2"/>
      <c r="O1" s="2"/>
      <c r="P1" s="2"/>
      <c r="Q1" s="2"/>
      <c r="R1" s="2"/>
      <c r="T1" s="5" t="s">
        <v>19</v>
      </c>
      <c r="U1" s="2" t="s">
        <v>8</v>
      </c>
      <c r="V1" s="2" t="s">
        <v>59</v>
      </c>
      <c r="W1" s="2" t="s">
        <v>9</v>
      </c>
      <c r="X1" s="2" t="s">
        <v>66</v>
      </c>
      <c r="Y1" s="2" t="s">
        <v>59</v>
      </c>
      <c r="Z1" s="2" t="s">
        <v>10</v>
      </c>
      <c r="AA1" s="2" t="s">
        <v>66</v>
      </c>
      <c r="AB1" s="2" t="s">
        <v>67</v>
      </c>
      <c r="AC1" s="2" t="s">
        <v>11</v>
      </c>
      <c r="AD1" s="2" t="s">
        <v>66</v>
      </c>
      <c r="AE1" s="2" t="s">
        <v>67</v>
      </c>
      <c r="AF1" s="2" t="s">
        <v>63</v>
      </c>
      <c r="AJ1" s="2"/>
      <c r="AN1" s="1" t="s">
        <v>30</v>
      </c>
      <c r="AO1" s="2">
        <v>6.7000000000000002E-3</v>
      </c>
    </row>
    <row r="2" spans="1:41" x14ac:dyDescent="0.2">
      <c r="A2" s="2" t="s">
        <v>44</v>
      </c>
      <c r="B2" s="2" t="s">
        <v>59</v>
      </c>
      <c r="C2" t="s">
        <v>68</v>
      </c>
      <c r="E2" t="s">
        <v>90</v>
      </c>
      <c r="F2" s="2" t="s">
        <v>59</v>
      </c>
      <c r="G2" t="s">
        <v>68</v>
      </c>
      <c r="I2" s="2" t="s">
        <v>154</v>
      </c>
      <c r="J2" s="2" t="s">
        <v>59</v>
      </c>
      <c r="K2" t="s">
        <v>68</v>
      </c>
      <c r="M2" s="2" t="s">
        <v>156</v>
      </c>
      <c r="N2" s="2" t="s">
        <v>59</v>
      </c>
      <c r="O2" s="2" t="s">
        <v>68</v>
      </c>
      <c r="T2" s="2" t="s">
        <v>12</v>
      </c>
      <c r="U2" s="2">
        <v>500</v>
      </c>
      <c r="V2" s="2">
        <f>U2*$AO$1</f>
        <v>3.35</v>
      </c>
      <c r="W2" s="2" t="s">
        <v>45</v>
      </c>
      <c r="X2" s="2">
        <v>5</v>
      </c>
      <c r="Y2" s="2">
        <f>VLOOKUP(W2,$AN$1:$AO$32,2,0)*X2</f>
        <v>10</v>
      </c>
      <c r="AD2" s="2"/>
      <c r="AE2" s="2"/>
      <c r="AF2" s="2">
        <f>V2+Y2+AB2+AE2</f>
        <v>13.35</v>
      </c>
      <c r="AJ2" s="2"/>
      <c r="AN2" s="1" t="s">
        <v>58</v>
      </c>
      <c r="AO2" s="2">
        <v>2E-3</v>
      </c>
    </row>
    <row r="3" spans="1:41" x14ac:dyDescent="0.2">
      <c r="A3" s="2">
        <v>0</v>
      </c>
      <c r="B3" s="2">
        <v>0</v>
      </c>
      <c r="C3">
        <v>0</v>
      </c>
      <c r="E3">
        <v>1</v>
      </c>
      <c r="F3" s="2">
        <v>0</v>
      </c>
      <c r="G3" s="2">
        <f>SUM($F$3:F3)</f>
        <v>0</v>
      </c>
      <c r="I3" s="2">
        <v>0</v>
      </c>
      <c r="J3" s="2">
        <v>0</v>
      </c>
      <c r="K3" s="2">
        <v>0</v>
      </c>
      <c r="M3" s="2">
        <v>0</v>
      </c>
      <c r="N3" s="2">
        <v>0</v>
      </c>
      <c r="O3" s="2">
        <v>0</v>
      </c>
      <c r="T3" s="2" t="s">
        <v>13</v>
      </c>
      <c r="U3" s="2">
        <v>1000</v>
      </c>
      <c r="V3" s="2">
        <f t="shared" ref="V3:V6" si="0">U3*$AO$1</f>
        <v>6.7</v>
      </c>
      <c r="W3" s="2" t="s">
        <v>45</v>
      </c>
      <c r="X3" s="2">
        <v>5</v>
      </c>
      <c r="Y3" s="2">
        <f t="shared" ref="Y3:Y6" si="1">VLOOKUP(W3,$AN$1:$AO$32,2,0)*X3</f>
        <v>10</v>
      </c>
      <c r="Z3" s="2" t="s">
        <v>46</v>
      </c>
      <c r="AA3" s="2">
        <v>5</v>
      </c>
      <c r="AB3" s="2">
        <f t="shared" ref="AB3:AB6" si="2">VLOOKUP(Z3,$AN$1:$AO$32,2,0)*AA3</f>
        <v>15</v>
      </c>
      <c r="AC3" s="2" t="s">
        <v>14</v>
      </c>
      <c r="AD3" s="2">
        <v>5</v>
      </c>
      <c r="AE3" s="2">
        <f t="shared" ref="AE3:AE6" si="3">VLOOKUP(AC3,$AN$1:$AO$32,2,0)*AD3</f>
        <v>50</v>
      </c>
      <c r="AF3" s="2">
        <f t="shared" ref="AF3:AF6" si="4">V3+Y3+AB3+AE3</f>
        <v>81.7</v>
      </c>
      <c r="AJ3" s="2"/>
      <c r="AN3" s="1" t="s">
        <v>50</v>
      </c>
      <c r="AO3" s="2">
        <v>2</v>
      </c>
    </row>
    <row r="4" spans="1:41" x14ac:dyDescent="0.2">
      <c r="A4" s="2">
        <v>1</v>
      </c>
      <c r="B4" s="2">
        <v>0</v>
      </c>
      <c r="C4">
        <f>SUM($B$4:B4)</f>
        <v>0</v>
      </c>
      <c r="E4">
        <v>2</v>
      </c>
      <c r="F4" s="2">
        <f>Z14</f>
        <v>53.35</v>
      </c>
      <c r="G4" s="2">
        <f>SUM($F$3:F4)</f>
        <v>53.35</v>
      </c>
      <c r="I4" s="2">
        <v>1</v>
      </c>
      <c r="J4" s="2">
        <f>Z13</f>
        <v>63.35</v>
      </c>
      <c r="K4" s="2">
        <f>SUM($J$4:J4)</f>
        <v>63.35</v>
      </c>
      <c r="M4" s="2">
        <v>1</v>
      </c>
      <c r="N4" s="2">
        <f>Z24*2</f>
        <v>66.7</v>
      </c>
      <c r="O4" s="2">
        <f>SUM($N$4:N4)</f>
        <v>66.7</v>
      </c>
      <c r="T4" s="2" t="s">
        <v>15</v>
      </c>
      <c r="U4" s="2">
        <v>2000</v>
      </c>
      <c r="V4" s="2">
        <f t="shared" si="0"/>
        <v>13.4</v>
      </c>
      <c r="W4" s="2" t="s">
        <v>46</v>
      </c>
      <c r="X4" s="2">
        <v>5</v>
      </c>
      <c r="Y4" s="2">
        <f t="shared" si="1"/>
        <v>15</v>
      </c>
      <c r="Z4" s="2" t="s">
        <v>47</v>
      </c>
      <c r="AA4" s="2">
        <v>5</v>
      </c>
      <c r="AB4" s="2">
        <f t="shared" si="2"/>
        <v>25</v>
      </c>
      <c r="AC4" s="2" t="s">
        <v>14</v>
      </c>
      <c r="AD4" s="2">
        <v>10</v>
      </c>
      <c r="AE4" s="2">
        <f t="shared" si="3"/>
        <v>100</v>
      </c>
      <c r="AF4" s="2">
        <f t="shared" si="4"/>
        <v>153.4</v>
      </c>
      <c r="AJ4" s="2"/>
      <c r="AN4" s="1" t="s">
        <v>51</v>
      </c>
      <c r="AO4" s="2">
        <v>3</v>
      </c>
    </row>
    <row r="5" spans="1:41" x14ac:dyDescent="0.2">
      <c r="A5" s="2">
        <v>2</v>
      </c>
      <c r="B5" s="2">
        <f>AF2</f>
        <v>13.35</v>
      </c>
      <c r="C5">
        <f>SUM($B$4:B5)</f>
        <v>13.35</v>
      </c>
      <c r="E5">
        <v>3</v>
      </c>
      <c r="F5" s="2">
        <f>Z17</f>
        <v>260.05</v>
      </c>
      <c r="G5" s="2">
        <f>SUM($F$3:F5)</f>
        <v>313.40000000000003</v>
      </c>
      <c r="I5" s="2">
        <v>2</v>
      </c>
      <c r="J5" s="2">
        <f>Z15</f>
        <v>106.7</v>
      </c>
      <c r="K5" s="2">
        <f>SUM($J$4:J5)</f>
        <v>170.05</v>
      </c>
      <c r="M5" s="2">
        <v>2</v>
      </c>
      <c r="N5" s="2">
        <f>Z25*2</f>
        <v>226.8</v>
      </c>
      <c r="O5" s="2">
        <f>SUM($N$4:N5)</f>
        <v>293.5</v>
      </c>
      <c r="T5" s="2" t="s">
        <v>16</v>
      </c>
      <c r="U5" s="2">
        <v>5000</v>
      </c>
      <c r="V5" s="2">
        <f t="shared" si="0"/>
        <v>33.5</v>
      </c>
      <c r="W5" s="2" t="s">
        <v>47</v>
      </c>
      <c r="X5" s="2">
        <v>5</v>
      </c>
      <c r="Y5" s="2">
        <f t="shared" si="1"/>
        <v>25</v>
      </c>
      <c r="Z5" s="2" t="s">
        <v>48</v>
      </c>
      <c r="AA5" s="2">
        <v>5</v>
      </c>
      <c r="AB5" s="2">
        <f t="shared" si="2"/>
        <v>50</v>
      </c>
      <c r="AC5" s="2" t="s">
        <v>17</v>
      </c>
      <c r="AD5" s="2">
        <v>5</v>
      </c>
      <c r="AE5" s="2">
        <f t="shared" si="3"/>
        <v>100</v>
      </c>
      <c r="AF5" s="2">
        <f t="shared" si="4"/>
        <v>208.5</v>
      </c>
      <c r="AJ5" s="2"/>
      <c r="AN5" s="1" t="s">
        <v>52</v>
      </c>
      <c r="AO5" s="2">
        <v>5</v>
      </c>
    </row>
    <row r="6" spans="1:41" x14ac:dyDescent="0.2">
      <c r="A6" s="2">
        <v>3</v>
      </c>
      <c r="B6" s="2">
        <f>AF3</f>
        <v>81.7</v>
      </c>
      <c r="C6">
        <f>SUM($B$4:B6)</f>
        <v>95.05</v>
      </c>
      <c r="E6">
        <v>4</v>
      </c>
      <c r="F6" s="2">
        <f>Z20</f>
        <v>530.15</v>
      </c>
      <c r="G6" s="2">
        <f>SUM($F$3:F6)</f>
        <v>843.55</v>
      </c>
      <c r="I6" s="2">
        <v>3</v>
      </c>
      <c r="J6" s="2">
        <f>Z16</f>
        <v>160.05000000000001</v>
      </c>
      <c r="K6" s="2">
        <f>SUM($J$4:J6)</f>
        <v>330.1</v>
      </c>
      <c r="M6" s="2">
        <v>3</v>
      </c>
      <c r="N6" s="2">
        <f>Z26*2</f>
        <v>360.2</v>
      </c>
      <c r="O6" s="2">
        <f>SUM($N$4:N6)</f>
        <v>653.70000000000005</v>
      </c>
      <c r="T6" s="2" t="s">
        <v>18</v>
      </c>
      <c r="U6" s="2">
        <v>15000</v>
      </c>
      <c r="V6" s="2">
        <f t="shared" si="0"/>
        <v>100.5</v>
      </c>
      <c r="W6" s="2" t="s">
        <v>48</v>
      </c>
      <c r="X6" s="2">
        <v>5</v>
      </c>
      <c r="Y6" s="2">
        <f t="shared" si="1"/>
        <v>50</v>
      </c>
      <c r="Z6" s="2" t="s">
        <v>49</v>
      </c>
      <c r="AA6" s="2">
        <v>5</v>
      </c>
      <c r="AB6" s="2">
        <f t="shared" si="2"/>
        <v>100</v>
      </c>
      <c r="AC6" s="2" t="s">
        <v>17</v>
      </c>
      <c r="AD6" s="2">
        <v>10</v>
      </c>
      <c r="AE6" s="2">
        <f t="shared" si="3"/>
        <v>200</v>
      </c>
      <c r="AF6" s="2">
        <f t="shared" si="4"/>
        <v>450.5</v>
      </c>
      <c r="AJ6" s="2"/>
      <c r="AN6" s="1" t="s">
        <v>53</v>
      </c>
      <c r="AO6" s="2">
        <v>10</v>
      </c>
    </row>
    <row r="7" spans="1:41" x14ac:dyDescent="0.2">
      <c r="A7" s="2">
        <v>4</v>
      </c>
      <c r="B7" s="2">
        <f>AF4</f>
        <v>153.4</v>
      </c>
      <c r="C7">
        <f>SUM($B$4:B7)</f>
        <v>248.45</v>
      </c>
      <c r="I7" s="2">
        <v>4</v>
      </c>
      <c r="J7" s="2">
        <f>Z18</f>
        <v>266.75</v>
      </c>
      <c r="K7" s="2">
        <f>SUM($J$4:J7)</f>
        <v>596.85</v>
      </c>
      <c r="M7" s="2"/>
      <c r="N7" s="2"/>
      <c r="O7" s="2"/>
      <c r="AD7" s="2"/>
      <c r="AE7" s="2"/>
      <c r="AN7" s="1" t="s">
        <v>54</v>
      </c>
      <c r="AO7" s="2">
        <v>20</v>
      </c>
    </row>
    <row r="8" spans="1:41" x14ac:dyDescent="0.2">
      <c r="A8" s="2">
        <v>5</v>
      </c>
      <c r="B8" s="2">
        <f>AF5</f>
        <v>208.5</v>
      </c>
      <c r="C8">
        <f>SUM($B$4:B8)</f>
        <v>456.95</v>
      </c>
      <c r="I8" s="2">
        <v>5</v>
      </c>
      <c r="J8" s="2">
        <f>Z19</f>
        <v>330.15</v>
      </c>
      <c r="K8" s="2">
        <f>SUM($J$4:J8)</f>
        <v>927</v>
      </c>
      <c r="M8" s="2" t="s">
        <v>157</v>
      </c>
      <c r="N8" s="2" t="s">
        <v>59</v>
      </c>
      <c r="O8" s="2" t="s">
        <v>68</v>
      </c>
      <c r="AD8" s="2"/>
      <c r="AE8" s="2"/>
      <c r="AN8" s="1" t="s">
        <v>61</v>
      </c>
      <c r="AO8" s="2">
        <v>10</v>
      </c>
    </row>
    <row r="9" spans="1:41" x14ac:dyDescent="0.2">
      <c r="A9" s="2">
        <v>6</v>
      </c>
      <c r="B9" s="2">
        <f>AF6</f>
        <v>450.5</v>
      </c>
      <c r="C9">
        <f>SUM($B$4:B9)</f>
        <v>907.45</v>
      </c>
      <c r="I9" s="2">
        <v>6</v>
      </c>
      <c r="J9" s="2">
        <f>Z21</f>
        <v>550.25</v>
      </c>
      <c r="K9" s="2">
        <f>SUM($J$4:J9)</f>
        <v>1477.25</v>
      </c>
      <c r="M9" s="2">
        <v>0</v>
      </c>
      <c r="N9" s="2">
        <v>0</v>
      </c>
      <c r="O9" s="2">
        <v>0</v>
      </c>
      <c r="AD9" s="2"/>
      <c r="AE9" s="2"/>
      <c r="AN9" s="1" t="s">
        <v>62</v>
      </c>
      <c r="AO9" s="2">
        <v>20</v>
      </c>
    </row>
    <row r="10" spans="1:41" x14ac:dyDescent="0.2">
      <c r="F10" s="3" t="s">
        <v>146</v>
      </c>
      <c r="G10" s="2"/>
      <c r="H10" s="2"/>
      <c r="M10" s="2">
        <v>1</v>
      </c>
      <c r="N10" s="2">
        <f>Z27*2</f>
        <v>413.6</v>
      </c>
      <c r="O10" s="2">
        <f>SUM($N$10:N10)</f>
        <v>413.6</v>
      </c>
      <c r="AC10" s="2" t="s">
        <v>149</v>
      </c>
      <c r="AD10" s="2"/>
      <c r="AE10" s="2"/>
      <c r="AN10" s="1" t="s">
        <v>27</v>
      </c>
      <c r="AO10" s="2">
        <v>20</v>
      </c>
    </row>
    <row r="11" spans="1:41" x14ac:dyDescent="0.2">
      <c r="A11" s="6" t="s">
        <v>150</v>
      </c>
      <c r="F11" s="2" t="s">
        <v>139</v>
      </c>
      <c r="G11" s="2" t="s">
        <v>59</v>
      </c>
      <c r="H11" s="2" t="s">
        <v>145</v>
      </c>
      <c r="M11" s="2">
        <v>2</v>
      </c>
      <c r="N11" s="2">
        <f t="shared" ref="N11:N12" si="5">Z28*2</f>
        <v>680.4</v>
      </c>
      <c r="O11" s="2">
        <f>SUM($N$10:N11)</f>
        <v>1094</v>
      </c>
      <c r="AC11" s="2">
        <v>1</v>
      </c>
      <c r="AD11" s="2">
        <v>0</v>
      </c>
      <c r="AN11" s="1" t="s">
        <v>64</v>
      </c>
      <c r="AO11" s="2">
        <v>50</v>
      </c>
    </row>
    <row r="12" spans="1:41" x14ac:dyDescent="0.2">
      <c r="A12" s="2" t="s">
        <v>32</v>
      </c>
      <c r="B12" s="2" t="s">
        <v>58</v>
      </c>
      <c r="C12" s="2" t="s">
        <v>151</v>
      </c>
      <c r="D12" s="2" t="s">
        <v>59</v>
      </c>
      <c r="F12" s="2">
        <v>0</v>
      </c>
      <c r="G12" s="2">
        <v>0</v>
      </c>
      <c r="H12" s="2">
        <f>G12*6</f>
        <v>0</v>
      </c>
      <c r="M12" s="2">
        <v>3</v>
      </c>
      <c r="N12" s="2">
        <f t="shared" si="5"/>
        <v>1094</v>
      </c>
      <c r="O12" s="2">
        <f>SUM($N$10:N12)</f>
        <v>2188</v>
      </c>
      <c r="S12" s="3" t="s">
        <v>20</v>
      </c>
      <c r="T12" s="2" t="s">
        <v>26</v>
      </c>
      <c r="U12" s="2" t="s">
        <v>30</v>
      </c>
      <c r="V12" s="2" t="s">
        <v>59</v>
      </c>
      <c r="W12" s="2" t="s">
        <v>25</v>
      </c>
      <c r="X12" s="2" t="s">
        <v>65</v>
      </c>
      <c r="Y12" s="2" t="s">
        <v>59</v>
      </c>
      <c r="Z12" s="2" t="s">
        <v>63</v>
      </c>
      <c r="AA12" s="2" t="s">
        <v>68</v>
      </c>
      <c r="AC12" s="2">
        <v>2</v>
      </c>
      <c r="AD12" s="2"/>
      <c r="AN12" s="1" t="s">
        <v>29</v>
      </c>
      <c r="AO12" s="2">
        <v>100</v>
      </c>
    </row>
    <row r="13" spans="1:41" x14ac:dyDescent="0.2">
      <c r="A13" s="2">
        <v>0</v>
      </c>
      <c r="B13" s="2">
        <v>0</v>
      </c>
      <c r="C13" s="2">
        <v>0</v>
      </c>
      <c r="D13" s="2">
        <v>0</v>
      </c>
      <c r="F13" s="2">
        <v>1</v>
      </c>
      <c r="G13" s="2">
        <v>2</v>
      </c>
      <c r="H13" s="2">
        <f t="shared" ref="H13:H17" si="6">G13*6</f>
        <v>12</v>
      </c>
      <c r="M13" s="2"/>
      <c r="N13" s="2"/>
      <c r="O13" s="2"/>
      <c r="T13" s="2">
        <v>1</v>
      </c>
      <c r="U13" s="2">
        <v>500</v>
      </c>
      <c r="V13" s="2">
        <f>U13*$AO$1</f>
        <v>3.35</v>
      </c>
      <c r="W13" s="2" t="s">
        <v>27</v>
      </c>
      <c r="X13" s="2">
        <v>3</v>
      </c>
      <c r="Y13" s="2">
        <f>VLOOKUP(W13,$AN$1:$AO$32,2,0)*X13</f>
        <v>60</v>
      </c>
      <c r="Z13" s="2">
        <f>V13+Y13</f>
        <v>63.35</v>
      </c>
      <c r="AA13" s="2">
        <f>SUM($Z$13:Z13)</f>
        <v>63.35</v>
      </c>
      <c r="AC13" s="2">
        <v>3</v>
      </c>
      <c r="AD13" s="2"/>
      <c r="AN13" s="1" t="s">
        <v>23</v>
      </c>
      <c r="AO13" s="2">
        <v>50</v>
      </c>
    </row>
    <row r="14" spans="1:41" x14ac:dyDescent="0.2">
      <c r="A14" s="2">
        <v>1</v>
      </c>
      <c r="B14" s="2">
        <v>0</v>
      </c>
      <c r="C14" s="2">
        <f>SUM($B$14:B14)</f>
        <v>0</v>
      </c>
      <c r="D14" s="2">
        <f>C14*$AO$2</f>
        <v>0</v>
      </c>
      <c r="F14" s="2">
        <v>2</v>
      </c>
      <c r="G14" s="2">
        <v>5</v>
      </c>
      <c r="H14" s="2">
        <f t="shared" si="6"/>
        <v>30</v>
      </c>
      <c r="M14" s="2" t="s">
        <v>158</v>
      </c>
      <c r="N14" s="2" t="s">
        <v>59</v>
      </c>
      <c r="O14" s="2" t="s">
        <v>68</v>
      </c>
      <c r="T14" s="2" t="s">
        <v>6</v>
      </c>
      <c r="U14" s="2">
        <v>500</v>
      </c>
      <c r="V14" s="2">
        <f t="shared" ref="V14:V21" si="7">U14*$AO$1</f>
        <v>3.35</v>
      </c>
      <c r="W14" s="2" t="s">
        <v>23</v>
      </c>
      <c r="X14" s="2">
        <v>1</v>
      </c>
      <c r="Y14" s="2">
        <f t="shared" ref="Y14:Y21" si="8">VLOOKUP(W14,$AN$1:$AO$32,2,0)*X14</f>
        <v>50</v>
      </c>
      <c r="Z14" s="2">
        <f t="shared" ref="Z14:Z21" si="9">V14+Y14</f>
        <v>53.35</v>
      </c>
      <c r="AA14" s="2">
        <f>SUM($Z$13:Z14)</f>
        <v>116.7</v>
      </c>
      <c r="AC14" s="2">
        <v>4</v>
      </c>
      <c r="AD14" s="2"/>
      <c r="AN14" s="1" t="s">
        <v>24</v>
      </c>
      <c r="AO14" s="2">
        <v>100</v>
      </c>
    </row>
    <row r="15" spans="1:41" x14ac:dyDescent="0.2">
      <c r="A15" s="2">
        <v>2</v>
      </c>
      <c r="B15" s="2">
        <v>60</v>
      </c>
      <c r="C15" s="2">
        <f>SUM($B$14:B15)</f>
        <v>60</v>
      </c>
      <c r="D15" s="2">
        <f t="shared" ref="D15:D73" si="10">C15*$AO$2</f>
        <v>0.12</v>
      </c>
      <c r="F15" s="2">
        <v>3</v>
      </c>
      <c r="G15" s="2">
        <v>10</v>
      </c>
      <c r="H15" s="2">
        <f t="shared" si="6"/>
        <v>60</v>
      </c>
      <c r="M15" s="2">
        <v>0</v>
      </c>
      <c r="N15" s="2">
        <v>0</v>
      </c>
      <c r="O15" s="2">
        <v>0</v>
      </c>
      <c r="T15" s="2">
        <v>2</v>
      </c>
      <c r="U15" s="2">
        <v>1000</v>
      </c>
      <c r="V15" s="2">
        <f t="shared" si="7"/>
        <v>6.7</v>
      </c>
      <c r="W15" s="2" t="s">
        <v>27</v>
      </c>
      <c r="X15" s="2">
        <v>5</v>
      </c>
      <c r="Y15" s="2">
        <f t="shared" si="8"/>
        <v>100</v>
      </c>
      <c r="Z15" s="2">
        <f t="shared" si="9"/>
        <v>106.7</v>
      </c>
      <c r="AA15" s="2">
        <f>SUM($Z$13:Z15)</f>
        <v>223.4</v>
      </c>
      <c r="AD15" s="2"/>
      <c r="AN15" s="1" t="s">
        <v>55</v>
      </c>
      <c r="AO15" s="2">
        <v>10</v>
      </c>
    </row>
    <row r="16" spans="1:41" x14ac:dyDescent="0.2">
      <c r="A16" s="2">
        <v>3</v>
      </c>
      <c r="B16" s="2">
        <v>80</v>
      </c>
      <c r="C16" s="2">
        <f>SUM($B$14:B16)</f>
        <v>140</v>
      </c>
      <c r="D16" s="2">
        <f t="shared" si="10"/>
        <v>0.28000000000000003</v>
      </c>
      <c r="F16" s="2">
        <v>4</v>
      </c>
      <c r="G16" s="2">
        <v>200</v>
      </c>
      <c r="H16" s="2">
        <f t="shared" si="6"/>
        <v>1200</v>
      </c>
      <c r="M16" s="2">
        <v>1</v>
      </c>
      <c r="N16" s="2">
        <f>Z30*2</f>
        <v>1627.6</v>
      </c>
      <c r="O16" s="2">
        <f>SUM($N$16:N16)</f>
        <v>1627.6</v>
      </c>
      <c r="T16" s="2">
        <v>3</v>
      </c>
      <c r="U16" s="2">
        <v>1500</v>
      </c>
      <c r="V16" s="2">
        <f t="shared" si="7"/>
        <v>10.050000000000001</v>
      </c>
      <c r="W16" s="2" t="s">
        <v>28</v>
      </c>
      <c r="X16" s="2">
        <v>3</v>
      </c>
      <c r="Y16" s="2">
        <f t="shared" si="8"/>
        <v>150</v>
      </c>
      <c r="Z16" s="2">
        <f t="shared" si="9"/>
        <v>160.05000000000001</v>
      </c>
      <c r="AA16" s="2">
        <f>SUM($Z$13:Z16)</f>
        <v>383.45000000000005</v>
      </c>
      <c r="AD16" s="2"/>
      <c r="AN16" s="1" t="s">
        <v>56</v>
      </c>
      <c r="AO16" s="2">
        <v>30</v>
      </c>
    </row>
    <row r="17" spans="1:41" x14ac:dyDescent="0.2">
      <c r="A17" s="2">
        <v>4</v>
      </c>
      <c r="B17" s="2">
        <v>100</v>
      </c>
      <c r="C17" s="2">
        <f>SUM($B$14:B17)</f>
        <v>240</v>
      </c>
      <c r="D17" s="2">
        <f t="shared" si="10"/>
        <v>0.48</v>
      </c>
      <c r="F17" s="2">
        <v>5</v>
      </c>
      <c r="G17" s="2">
        <v>1600</v>
      </c>
      <c r="H17" s="2">
        <f t="shared" si="6"/>
        <v>9600</v>
      </c>
      <c r="M17" s="2">
        <v>2</v>
      </c>
      <c r="N17" s="2">
        <f t="shared" ref="N17:N18" si="11">Z31*2</f>
        <v>2721.6</v>
      </c>
      <c r="O17" s="2">
        <f>SUM($N$16:N17)</f>
        <v>4349.2</v>
      </c>
      <c r="T17" s="2" t="s">
        <v>21</v>
      </c>
      <c r="U17" s="2">
        <v>1500</v>
      </c>
      <c r="V17" s="2">
        <f t="shared" si="7"/>
        <v>10.050000000000001</v>
      </c>
      <c r="W17" s="2" t="s">
        <v>23</v>
      </c>
      <c r="X17" s="2">
        <v>5</v>
      </c>
      <c r="Y17" s="2">
        <f t="shared" si="8"/>
        <v>250</v>
      </c>
      <c r="Z17" s="2">
        <f t="shared" si="9"/>
        <v>260.05</v>
      </c>
      <c r="AA17" s="2">
        <f>SUM($Z$13:Z17)</f>
        <v>643.5</v>
      </c>
      <c r="AD17" s="2"/>
      <c r="AN17" s="1" t="s">
        <v>57</v>
      </c>
      <c r="AO17" s="2">
        <v>120</v>
      </c>
    </row>
    <row r="18" spans="1:41" x14ac:dyDescent="0.2">
      <c r="A18" s="2">
        <v>5</v>
      </c>
      <c r="B18" s="2">
        <v>130</v>
      </c>
      <c r="C18" s="2">
        <f>SUM($B$14:B18)</f>
        <v>370</v>
      </c>
      <c r="D18" s="2">
        <f t="shared" si="10"/>
        <v>0.74</v>
      </c>
      <c r="G18" s="1"/>
      <c r="M18" s="2">
        <v>3</v>
      </c>
      <c r="N18" s="2">
        <f t="shared" si="11"/>
        <v>4349.2</v>
      </c>
      <c r="O18" s="2">
        <f>SUM($N$16:N18)</f>
        <v>8698.4</v>
      </c>
      <c r="T18" s="2">
        <v>4</v>
      </c>
      <c r="U18" s="2">
        <v>2500</v>
      </c>
      <c r="V18" s="2">
        <f t="shared" si="7"/>
        <v>16.75</v>
      </c>
      <c r="W18" s="2" t="s">
        <v>28</v>
      </c>
      <c r="X18" s="2">
        <v>5</v>
      </c>
      <c r="Y18" s="2">
        <f t="shared" si="8"/>
        <v>250</v>
      </c>
      <c r="Z18" s="2">
        <f t="shared" si="9"/>
        <v>266.75</v>
      </c>
      <c r="AA18" s="2">
        <f>SUM($Z$13:Z18)</f>
        <v>910.25</v>
      </c>
      <c r="AD18" s="2"/>
      <c r="AN18" s="1" t="s">
        <v>60</v>
      </c>
      <c r="AO18" s="2">
        <v>10</v>
      </c>
    </row>
    <row r="19" spans="1:41" x14ac:dyDescent="0.2">
      <c r="A19" s="2">
        <v>6</v>
      </c>
      <c r="B19" s="2">
        <v>170</v>
      </c>
      <c r="C19" s="2">
        <f>SUM($B$14:B19)</f>
        <v>540</v>
      </c>
      <c r="D19" s="2">
        <f t="shared" si="10"/>
        <v>1.08</v>
      </c>
      <c r="F19" s="6" t="s">
        <v>147</v>
      </c>
      <c r="G19" s="1"/>
      <c r="T19" s="2">
        <v>5</v>
      </c>
      <c r="U19" s="2">
        <v>4500</v>
      </c>
      <c r="V19" s="2">
        <f t="shared" si="7"/>
        <v>30.150000000000002</v>
      </c>
      <c r="W19" s="2" t="s">
        <v>29</v>
      </c>
      <c r="X19" s="2">
        <v>3</v>
      </c>
      <c r="Y19" s="2">
        <f t="shared" si="8"/>
        <v>300</v>
      </c>
      <c r="Z19" s="2">
        <f t="shared" si="9"/>
        <v>330.15</v>
      </c>
      <c r="AA19" s="2">
        <f>SUM($Z$13:Z19)</f>
        <v>1240.4000000000001</v>
      </c>
      <c r="AD19" s="2"/>
    </row>
    <row r="20" spans="1:41" x14ac:dyDescent="0.2">
      <c r="A20" s="2">
        <v>7</v>
      </c>
      <c r="B20" s="2">
        <v>220</v>
      </c>
      <c r="C20" s="2">
        <f>SUM($B$14:B20)</f>
        <v>760</v>
      </c>
      <c r="D20" s="2">
        <f t="shared" si="10"/>
        <v>1.52</v>
      </c>
      <c r="F20" s="2" t="s">
        <v>32</v>
      </c>
      <c r="G20" s="2" t="s">
        <v>80</v>
      </c>
      <c r="H20" s="2" t="s">
        <v>59</v>
      </c>
      <c r="I20" s="2" t="s">
        <v>145</v>
      </c>
      <c r="T20" s="2" t="s">
        <v>22</v>
      </c>
      <c r="U20" s="2">
        <v>4500</v>
      </c>
      <c r="V20" s="2">
        <f t="shared" si="7"/>
        <v>30.150000000000002</v>
      </c>
      <c r="W20" s="2" t="s">
        <v>24</v>
      </c>
      <c r="X20" s="2">
        <v>5</v>
      </c>
      <c r="Y20" s="2">
        <f t="shared" si="8"/>
        <v>500</v>
      </c>
      <c r="Z20" s="2">
        <f t="shared" si="9"/>
        <v>530.15</v>
      </c>
      <c r="AA20" s="2">
        <f>SUM($Z$13:Z20)</f>
        <v>1770.5500000000002</v>
      </c>
      <c r="AD20" s="2"/>
    </row>
    <row r="21" spans="1:41" x14ac:dyDescent="0.2">
      <c r="A21" s="2">
        <v>8</v>
      </c>
      <c r="B21" s="2">
        <v>290</v>
      </c>
      <c r="C21" s="2">
        <f>SUM($B$14:B21)</f>
        <v>1050</v>
      </c>
      <c r="D21" s="2">
        <f t="shared" si="10"/>
        <v>2.1</v>
      </c>
      <c r="F21" s="2">
        <v>0</v>
      </c>
      <c r="G21" s="11">
        <v>0</v>
      </c>
      <c r="H21" s="2">
        <f t="shared" ref="H21:H36" si="12">G21*$AO$1</f>
        <v>0</v>
      </c>
      <c r="I21" s="2">
        <f>H21*6</f>
        <v>0</v>
      </c>
      <c r="T21" s="2">
        <v>6</v>
      </c>
      <c r="U21" s="2">
        <v>7500</v>
      </c>
      <c r="V21" s="2">
        <f t="shared" si="7"/>
        <v>50.25</v>
      </c>
      <c r="W21" s="2" t="s">
        <v>29</v>
      </c>
      <c r="X21" s="2">
        <v>5</v>
      </c>
      <c r="Y21" s="2">
        <f t="shared" si="8"/>
        <v>500</v>
      </c>
      <c r="Z21" s="2">
        <f t="shared" si="9"/>
        <v>550.25</v>
      </c>
      <c r="AA21" s="2">
        <f>SUM($Z$13:Z21)</f>
        <v>2320.8000000000002</v>
      </c>
      <c r="AD21" s="2"/>
    </row>
    <row r="22" spans="1:41" x14ac:dyDescent="0.2">
      <c r="A22" s="2">
        <v>9</v>
      </c>
      <c r="B22" s="2">
        <v>380</v>
      </c>
      <c r="C22" s="2">
        <f>SUM($B$14:B22)</f>
        <v>1430</v>
      </c>
      <c r="D22" s="2">
        <f t="shared" si="10"/>
        <v>2.86</v>
      </c>
      <c r="F22" s="2">
        <v>1</v>
      </c>
      <c r="G22" s="11">
        <v>100</v>
      </c>
      <c r="H22" s="2">
        <f t="shared" si="12"/>
        <v>0.67</v>
      </c>
      <c r="I22" s="2">
        <f t="shared" ref="I22:I36" si="13">H22*6</f>
        <v>4.0200000000000005</v>
      </c>
      <c r="AD22" s="2"/>
    </row>
    <row r="23" spans="1:41" x14ac:dyDescent="0.2">
      <c r="A23" s="2">
        <v>10</v>
      </c>
      <c r="B23" s="2">
        <v>490</v>
      </c>
      <c r="C23" s="2">
        <f>SUM($B$14:B23)</f>
        <v>1920</v>
      </c>
      <c r="D23" s="2">
        <f t="shared" si="10"/>
        <v>3.84</v>
      </c>
      <c r="F23" s="2">
        <v>2</v>
      </c>
      <c r="G23" s="11">
        <v>244</v>
      </c>
      <c r="H23" s="2">
        <f t="shared" si="12"/>
        <v>1.6348</v>
      </c>
      <c r="I23" s="2">
        <f t="shared" si="13"/>
        <v>9.8087999999999997</v>
      </c>
      <c r="S23" s="3" t="s">
        <v>31</v>
      </c>
      <c r="T23" s="2" t="s">
        <v>32</v>
      </c>
      <c r="U23" s="2" t="s">
        <v>30</v>
      </c>
      <c r="V23" s="2" t="s">
        <v>59</v>
      </c>
      <c r="W23" s="2" t="s">
        <v>25</v>
      </c>
      <c r="X23" s="2" t="s">
        <v>65</v>
      </c>
      <c r="Y23" s="2" t="s">
        <v>59</v>
      </c>
      <c r="Z23" s="2" t="s">
        <v>63</v>
      </c>
      <c r="AA23" s="2" t="s">
        <v>68</v>
      </c>
      <c r="AD23" s="2"/>
    </row>
    <row r="24" spans="1:41" x14ac:dyDescent="0.2">
      <c r="A24" s="2">
        <v>11</v>
      </c>
      <c r="B24" s="2">
        <v>510</v>
      </c>
      <c r="C24" s="2">
        <f>SUM($B$14:B24)</f>
        <v>2430</v>
      </c>
      <c r="D24" s="2">
        <f t="shared" si="10"/>
        <v>4.8600000000000003</v>
      </c>
      <c r="F24" s="2">
        <v>3</v>
      </c>
      <c r="G24" s="11">
        <v>472</v>
      </c>
      <c r="H24" s="2">
        <f t="shared" si="12"/>
        <v>3.1624000000000003</v>
      </c>
      <c r="I24" s="2">
        <f t="shared" si="13"/>
        <v>18.974400000000003</v>
      </c>
      <c r="S24" s="2" t="s">
        <v>33</v>
      </c>
      <c r="T24" s="2">
        <v>1</v>
      </c>
      <c r="U24" s="2">
        <v>500</v>
      </c>
      <c r="V24" s="2">
        <f>U24*$AO$1</f>
        <v>3.35</v>
      </c>
      <c r="W24" s="2" t="s">
        <v>39</v>
      </c>
      <c r="X24" s="2">
        <v>3</v>
      </c>
      <c r="Y24" s="2">
        <f>VLOOKUP(W24,$AN$1:$AO$32,2,0)*X24</f>
        <v>30</v>
      </c>
      <c r="Z24" s="2">
        <f>V24+Y24</f>
        <v>33.35</v>
      </c>
      <c r="AA24" s="2">
        <f>SUM($Z$24:Z24)</f>
        <v>33.35</v>
      </c>
      <c r="AD24" s="2"/>
    </row>
    <row r="25" spans="1:41" x14ac:dyDescent="0.2">
      <c r="A25" s="2">
        <v>12</v>
      </c>
      <c r="B25" s="2">
        <v>540</v>
      </c>
      <c r="C25" s="2">
        <f>SUM($B$14:B25)</f>
        <v>2970</v>
      </c>
      <c r="D25" s="2">
        <f t="shared" si="10"/>
        <v>5.94</v>
      </c>
      <c r="F25" s="2">
        <v>4</v>
      </c>
      <c r="G25" s="11">
        <v>758</v>
      </c>
      <c r="H25" s="2">
        <f t="shared" si="12"/>
        <v>5.0785999999999998</v>
      </c>
      <c r="I25" s="2">
        <f t="shared" si="13"/>
        <v>30.471599999999999</v>
      </c>
      <c r="S25" s="2" t="s">
        <v>33</v>
      </c>
      <c r="T25" s="2">
        <v>2</v>
      </c>
      <c r="U25" s="2">
        <v>1000</v>
      </c>
      <c r="V25" s="2">
        <f t="shared" ref="V25:V41" si="14">U25*$AO$1</f>
        <v>6.7</v>
      </c>
      <c r="W25" s="2" t="s">
        <v>39</v>
      </c>
      <c r="X25" s="2">
        <v>5</v>
      </c>
      <c r="Y25" s="2">
        <f t="shared" ref="Y25:Y41" si="15">VLOOKUP(W25,$AN$1:$AO$32,2,0)*X25</f>
        <v>50</v>
      </c>
      <c r="Z25" s="2">
        <f t="shared" ref="Z25:Z32" si="16">V25+Y25+Z34</f>
        <v>113.4</v>
      </c>
      <c r="AA25" s="2">
        <f>SUM($Z$24:Z25)</f>
        <v>146.75</v>
      </c>
      <c r="AD25" s="2"/>
    </row>
    <row r="26" spans="1:41" x14ac:dyDescent="0.2">
      <c r="A26" s="2">
        <v>13</v>
      </c>
      <c r="B26" s="2">
        <v>570</v>
      </c>
      <c r="C26" s="2">
        <f>SUM($B$14:B26)</f>
        <v>3540</v>
      </c>
      <c r="D26" s="2">
        <f t="shared" si="10"/>
        <v>7.08</v>
      </c>
      <c r="F26" s="2">
        <v>5</v>
      </c>
      <c r="G26" s="11">
        <v>1175</v>
      </c>
      <c r="H26" s="2">
        <f t="shared" si="12"/>
        <v>7.8725000000000005</v>
      </c>
      <c r="I26" s="2">
        <f t="shared" si="13"/>
        <v>47.234999999999999</v>
      </c>
      <c r="S26" s="2" t="s">
        <v>33</v>
      </c>
      <c r="T26" s="2">
        <v>3</v>
      </c>
      <c r="U26" s="2">
        <v>1500</v>
      </c>
      <c r="V26" s="2">
        <f t="shared" si="14"/>
        <v>10.050000000000001</v>
      </c>
      <c r="W26" s="2" t="s">
        <v>39</v>
      </c>
      <c r="X26" s="2">
        <v>8</v>
      </c>
      <c r="Y26" s="2">
        <f t="shared" si="15"/>
        <v>80</v>
      </c>
      <c r="Z26" s="2">
        <f t="shared" si="16"/>
        <v>180.1</v>
      </c>
      <c r="AA26" s="2">
        <f>SUM($Z$24:Z26)</f>
        <v>326.85000000000002</v>
      </c>
      <c r="AD26" s="2"/>
    </row>
    <row r="27" spans="1:41" x14ac:dyDescent="0.2">
      <c r="A27" s="2">
        <v>14</v>
      </c>
      <c r="B27" s="2">
        <v>600</v>
      </c>
      <c r="C27" s="2">
        <f>SUM($B$14:B27)</f>
        <v>4140</v>
      </c>
      <c r="D27" s="2">
        <f t="shared" si="10"/>
        <v>8.2799999999999994</v>
      </c>
      <c r="F27" s="2">
        <v>6</v>
      </c>
      <c r="G27" s="11">
        <v>1795</v>
      </c>
      <c r="H27" s="2">
        <f t="shared" si="12"/>
        <v>12.0265</v>
      </c>
      <c r="I27" s="2">
        <f t="shared" si="13"/>
        <v>72.159000000000006</v>
      </c>
      <c r="S27" s="2" t="s">
        <v>34</v>
      </c>
      <c r="T27" s="2">
        <v>1</v>
      </c>
      <c r="U27" s="2">
        <v>2000</v>
      </c>
      <c r="V27" s="2">
        <f t="shared" si="14"/>
        <v>13.4</v>
      </c>
      <c r="W27" s="2" t="s">
        <v>40</v>
      </c>
      <c r="X27" s="2">
        <v>3</v>
      </c>
      <c r="Y27" s="2">
        <f t="shared" si="15"/>
        <v>90</v>
      </c>
      <c r="Z27" s="2">
        <f t="shared" si="16"/>
        <v>206.8</v>
      </c>
      <c r="AA27" s="2">
        <f>SUM($Z$24:Z27)</f>
        <v>533.65000000000009</v>
      </c>
      <c r="AD27" s="2"/>
    </row>
    <row r="28" spans="1:41" x14ac:dyDescent="0.2">
      <c r="A28" s="2">
        <v>15</v>
      </c>
      <c r="B28" s="2">
        <v>630</v>
      </c>
      <c r="C28" s="2">
        <f>SUM($B$14:B28)</f>
        <v>4770</v>
      </c>
      <c r="D28" s="2">
        <f t="shared" si="10"/>
        <v>9.5400000000000009</v>
      </c>
      <c r="F28" s="2">
        <v>7</v>
      </c>
      <c r="G28" s="11">
        <v>2575</v>
      </c>
      <c r="H28" s="2">
        <f t="shared" si="12"/>
        <v>17.252500000000001</v>
      </c>
      <c r="I28" s="2">
        <f t="shared" si="13"/>
        <v>103.51500000000001</v>
      </c>
      <c r="S28" s="2" t="s">
        <v>34</v>
      </c>
      <c r="T28" s="2">
        <v>2</v>
      </c>
      <c r="U28" s="2">
        <v>3000</v>
      </c>
      <c r="V28" s="2">
        <f t="shared" si="14"/>
        <v>20.100000000000001</v>
      </c>
      <c r="W28" s="2" t="s">
        <v>40</v>
      </c>
      <c r="X28" s="2">
        <v>5</v>
      </c>
      <c r="Y28" s="2">
        <f t="shared" si="15"/>
        <v>150</v>
      </c>
      <c r="Z28" s="2">
        <f t="shared" si="16"/>
        <v>340.2</v>
      </c>
      <c r="AA28" s="2">
        <f>SUM($Z$24:Z28)</f>
        <v>873.85000000000014</v>
      </c>
      <c r="AD28" s="2"/>
    </row>
    <row r="29" spans="1:41" x14ac:dyDescent="0.2">
      <c r="A29" s="2">
        <v>16</v>
      </c>
      <c r="B29" s="2">
        <v>660</v>
      </c>
      <c r="C29" s="2">
        <f>SUM($B$14:B29)</f>
        <v>5430</v>
      </c>
      <c r="D29" s="2">
        <f t="shared" si="10"/>
        <v>10.86</v>
      </c>
      <c r="F29" s="2">
        <v>8</v>
      </c>
      <c r="G29" s="11">
        <v>3800</v>
      </c>
      <c r="H29" s="2">
        <f t="shared" si="12"/>
        <v>25.46</v>
      </c>
      <c r="I29" s="2">
        <f t="shared" si="13"/>
        <v>152.76</v>
      </c>
      <c r="S29" s="2" t="s">
        <v>34</v>
      </c>
      <c r="T29" s="2">
        <v>3</v>
      </c>
      <c r="U29" s="2">
        <v>5000</v>
      </c>
      <c r="V29" s="2">
        <f t="shared" si="14"/>
        <v>33.5</v>
      </c>
      <c r="W29" s="2" t="s">
        <v>40</v>
      </c>
      <c r="X29" s="2">
        <v>8</v>
      </c>
      <c r="Y29" s="2">
        <f t="shared" si="15"/>
        <v>240</v>
      </c>
      <c r="Z29" s="2">
        <f t="shared" si="16"/>
        <v>547</v>
      </c>
      <c r="AA29" s="2">
        <f>SUM($Z$24:Z29)</f>
        <v>1420.8500000000001</v>
      </c>
      <c r="AD29" s="2"/>
    </row>
    <row r="30" spans="1:41" x14ac:dyDescent="0.2">
      <c r="A30" s="2">
        <v>17</v>
      </c>
      <c r="B30" s="2">
        <v>690</v>
      </c>
      <c r="C30" s="2">
        <f>SUM($B$14:B30)</f>
        <v>6120</v>
      </c>
      <c r="D30" s="2">
        <f t="shared" si="10"/>
        <v>12.24</v>
      </c>
      <c r="F30" s="2">
        <v>9</v>
      </c>
      <c r="G30" s="11">
        <v>5798</v>
      </c>
      <c r="H30" s="2">
        <f t="shared" si="12"/>
        <v>38.846600000000002</v>
      </c>
      <c r="I30" s="2">
        <f t="shared" si="13"/>
        <v>233.07960000000003</v>
      </c>
      <c r="S30" s="2" t="s">
        <v>35</v>
      </c>
      <c r="T30" s="2">
        <v>1</v>
      </c>
      <c r="U30" s="2">
        <v>7000</v>
      </c>
      <c r="V30" s="2">
        <f t="shared" si="14"/>
        <v>46.9</v>
      </c>
      <c r="W30" s="2" t="s">
        <v>41</v>
      </c>
      <c r="X30" s="2">
        <v>3</v>
      </c>
      <c r="Y30" s="2">
        <f t="shared" si="15"/>
        <v>360</v>
      </c>
      <c r="Z30" s="2">
        <f t="shared" si="16"/>
        <v>813.8</v>
      </c>
      <c r="AA30" s="2">
        <f>SUM($Z$24:Z30)</f>
        <v>2234.65</v>
      </c>
      <c r="AD30" s="2"/>
    </row>
    <row r="31" spans="1:41" x14ac:dyDescent="0.2">
      <c r="A31" s="2">
        <v>18</v>
      </c>
      <c r="B31" s="2">
        <v>720</v>
      </c>
      <c r="C31" s="2">
        <f>SUM($B$14:B31)</f>
        <v>6840</v>
      </c>
      <c r="D31" s="2">
        <f t="shared" si="10"/>
        <v>13.68</v>
      </c>
      <c r="F31" s="2">
        <v>10</v>
      </c>
      <c r="G31" s="11">
        <v>8295</v>
      </c>
      <c r="H31" s="2">
        <f t="shared" si="12"/>
        <v>55.576500000000003</v>
      </c>
      <c r="I31" s="2">
        <f t="shared" si="13"/>
        <v>333.459</v>
      </c>
      <c r="S31" s="2" t="s">
        <v>35</v>
      </c>
      <c r="T31" s="2">
        <v>2</v>
      </c>
      <c r="U31" s="2">
        <v>12000</v>
      </c>
      <c r="V31" s="2">
        <f t="shared" si="14"/>
        <v>80.400000000000006</v>
      </c>
      <c r="W31" s="2" t="s">
        <v>41</v>
      </c>
      <c r="X31" s="2">
        <v>5</v>
      </c>
      <c r="Y31" s="2">
        <f t="shared" si="15"/>
        <v>600</v>
      </c>
      <c r="Z31" s="2">
        <f t="shared" si="16"/>
        <v>1360.8</v>
      </c>
      <c r="AA31" s="2">
        <f>SUM($Z$24:Z31)</f>
        <v>3595.45</v>
      </c>
      <c r="AD31" s="2"/>
    </row>
    <row r="32" spans="1:41" x14ac:dyDescent="0.2">
      <c r="A32" s="2">
        <v>19</v>
      </c>
      <c r="B32" s="2">
        <v>760</v>
      </c>
      <c r="C32" s="2">
        <f>SUM($B$14:B32)</f>
        <v>7600</v>
      </c>
      <c r="D32" s="2">
        <f t="shared" si="10"/>
        <v>15.200000000000001</v>
      </c>
      <c r="F32" s="2">
        <v>11</v>
      </c>
      <c r="G32" s="11">
        <v>13045</v>
      </c>
      <c r="H32" s="2">
        <f t="shared" si="12"/>
        <v>87.401499999999999</v>
      </c>
      <c r="I32" s="2">
        <f t="shared" si="13"/>
        <v>524.40899999999999</v>
      </c>
      <c r="S32" s="2" t="s">
        <v>35</v>
      </c>
      <c r="T32" s="2">
        <v>3</v>
      </c>
      <c r="U32" s="2">
        <v>19000</v>
      </c>
      <c r="V32" s="2">
        <f t="shared" si="14"/>
        <v>127.30000000000001</v>
      </c>
      <c r="W32" s="2" t="s">
        <v>41</v>
      </c>
      <c r="X32" s="2">
        <v>8</v>
      </c>
      <c r="Y32" s="2">
        <f t="shared" si="15"/>
        <v>960</v>
      </c>
      <c r="Z32" s="2">
        <f t="shared" si="16"/>
        <v>2174.6</v>
      </c>
      <c r="AA32" s="2">
        <f>SUM($Z$24:Z32)</f>
        <v>5770.0499999999993</v>
      </c>
      <c r="AD32" s="2"/>
    </row>
    <row r="33" spans="1:36" x14ac:dyDescent="0.2">
      <c r="A33" s="2">
        <v>20</v>
      </c>
      <c r="B33" s="2">
        <v>800</v>
      </c>
      <c r="C33" s="2">
        <f>SUM($B$14:B33)</f>
        <v>8400</v>
      </c>
      <c r="D33" s="2">
        <f t="shared" si="10"/>
        <v>16.8</v>
      </c>
      <c r="F33" s="2">
        <v>12</v>
      </c>
      <c r="G33" s="11">
        <v>25045</v>
      </c>
      <c r="H33" s="2">
        <f t="shared" si="12"/>
        <v>167.8015</v>
      </c>
      <c r="I33" s="2">
        <f t="shared" si="13"/>
        <v>1006.809</v>
      </c>
      <c r="S33" s="2" t="s">
        <v>36</v>
      </c>
      <c r="T33" s="2">
        <v>1</v>
      </c>
      <c r="U33" s="2">
        <v>500</v>
      </c>
      <c r="V33" s="2">
        <f>U33*$AO$1</f>
        <v>3.35</v>
      </c>
      <c r="W33" s="2" t="s">
        <v>39</v>
      </c>
      <c r="X33" s="2">
        <v>3</v>
      </c>
      <c r="Y33" s="2">
        <f t="shared" si="15"/>
        <v>30</v>
      </c>
      <c r="Z33" s="2">
        <f>V33+Y33</f>
        <v>33.35</v>
      </c>
      <c r="AD33" s="2"/>
    </row>
    <row r="34" spans="1:36" x14ac:dyDescent="0.2">
      <c r="A34" s="2">
        <v>21</v>
      </c>
      <c r="B34" s="2">
        <v>900</v>
      </c>
      <c r="C34" s="2">
        <f>SUM($B$14:B34)</f>
        <v>9300</v>
      </c>
      <c r="D34" s="2">
        <f t="shared" si="10"/>
        <v>18.600000000000001</v>
      </c>
      <c r="F34" s="2">
        <v>13</v>
      </c>
      <c r="G34" s="11">
        <v>40045</v>
      </c>
      <c r="H34" s="2">
        <f t="shared" si="12"/>
        <v>268.30150000000003</v>
      </c>
      <c r="I34" s="2">
        <f t="shared" si="13"/>
        <v>1609.8090000000002</v>
      </c>
      <c r="S34" s="2" t="s">
        <v>36</v>
      </c>
      <c r="T34" s="2">
        <v>2</v>
      </c>
      <c r="U34" s="2">
        <v>1000</v>
      </c>
      <c r="V34" s="2">
        <f t="shared" si="14"/>
        <v>6.7</v>
      </c>
      <c r="W34" s="2" t="s">
        <v>39</v>
      </c>
      <c r="X34" s="2">
        <v>5</v>
      </c>
      <c r="Y34" s="2">
        <f t="shared" si="15"/>
        <v>50</v>
      </c>
      <c r="Z34" s="2">
        <f t="shared" ref="Z34:Z41" si="17">V34+Y34</f>
        <v>56.7</v>
      </c>
      <c r="AD34" s="2"/>
    </row>
    <row r="35" spans="1:36" x14ac:dyDescent="0.2">
      <c r="A35" s="2">
        <v>22</v>
      </c>
      <c r="B35" s="2">
        <v>1000</v>
      </c>
      <c r="C35" s="2">
        <f>SUM($B$14:B35)</f>
        <v>10300</v>
      </c>
      <c r="D35" s="2">
        <f t="shared" si="10"/>
        <v>20.6</v>
      </c>
      <c r="F35" s="2">
        <v>14</v>
      </c>
      <c r="G35" s="11">
        <v>67196</v>
      </c>
      <c r="H35" s="2">
        <f t="shared" si="12"/>
        <v>450.21320000000003</v>
      </c>
      <c r="I35" s="2">
        <f t="shared" si="13"/>
        <v>2701.2791999999999</v>
      </c>
      <c r="S35" s="2" t="s">
        <v>36</v>
      </c>
      <c r="T35" s="2">
        <v>3</v>
      </c>
      <c r="U35" s="2">
        <v>1500</v>
      </c>
      <c r="V35" s="2">
        <f t="shared" si="14"/>
        <v>10.050000000000001</v>
      </c>
      <c r="W35" s="2" t="s">
        <v>39</v>
      </c>
      <c r="X35" s="2">
        <v>8</v>
      </c>
      <c r="Y35" s="2">
        <f t="shared" si="15"/>
        <v>80</v>
      </c>
      <c r="Z35" s="2">
        <f t="shared" si="17"/>
        <v>90.05</v>
      </c>
      <c r="AD35" s="2"/>
    </row>
    <row r="36" spans="1:36" x14ac:dyDescent="0.2">
      <c r="A36" s="2">
        <v>23</v>
      </c>
      <c r="B36" s="2">
        <v>1100</v>
      </c>
      <c r="C36" s="2">
        <f>SUM($B$14:B36)</f>
        <v>11400</v>
      </c>
      <c r="D36" s="2">
        <f t="shared" si="10"/>
        <v>22.8</v>
      </c>
      <c r="F36" s="2">
        <v>15</v>
      </c>
      <c r="G36" s="11">
        <v>115196</v>
      </c>
      <c r="H36" s="2">
        <f t="shared" si="12"/>
        <v>771.81320000000005</v>
      </c>
      <c r="I36" s="2">
        <f t="shared" si="13"/>
        <v>4630.8792000000003</v>
      </c>
      <c r="S36" s="2" t="s">
        <v>37</v>
      </c>
      <c r="T36" s="2">
        <v>1</v>
      </c>
      <c r="U36" s="2">
        <v>2000</v>
      </c>
      <c r="V36" s="2">
        <f t="shared" si="14"/>
        <v>13.4</v>
      </c>
      <c r="W36" s="2" t="s">
        <v>40</v>
      </c>
      <c r="X36" s="2">
        <v>3</v>
      </c>
      <c r="Y36" s="2">
        <f t="shared" si="15"/>
        <v>90</v>
      </c>
      <c r="Z36" s="2">
        <f t="shared" si="17"/>
        <v>103.4</v>
      </c>
      <c r="AD36" s="2"/>
    </row>
    <row r="37" spans="1:36" x14ac:dyDescent="0.2">
      <c r="A37" s="2">
        <v>24</v>
      </c>
      <c r="B37" s="2">
        <v>1200</v>
      </c>
      <c r="C37" s="2">
        <f>SUM($B$14:B37)</f>
        <v>12600</v>
      </c>
      <c r="D37" s="2">
        <f t="shared" si="10"/>
        <v>25.2</v>
      </c>
      <c r="S37" s="2" t="s">
        <v>37</v>
      </c>
      <c r="T37" s="2">
        <v>2</v>
      </c>
      <c r="U37" s="2">
        <v>3000</v>
      </c>
      <c r="V37" s="2">
        <f t="shared" si="14"/>
        <v>20.100000000000001</v>
      </c>
      <c r="W37" s="2" t="s">
        <v>40</v>
      </c>
      <c r="X37" s="2">
        <v>5</v>
      </c>
      <c r="Y37" s="2">
        <f t="shared" si="15"/>
        <v>150</v>
      </c>
      <c r="Z37" s="2">
        <f t="shared" si="17"/>
        <v>170.1</v>
      </c>
      <c r="AD37" s="2"/>
    </row>
    <row r="38" spans="1:36" x14ac:dyDescent="0.2">
      <c r="A38" s="2">
        <v>25</v>
      </c>
      <c r="B38" s="2">
        <v>1400</v>
      </c>
      <c r="C38" s="2">
        <f>SUM($B$14:B38)</f>
        <v>14000</v>
      </c>
      <c r="D38" s="2">
        <f t="shared" si="10"/>
        <v>28</v>
      </c>
      <c r="S38" s="2" t="s">
        <v>37</v>
      </c>
      <c r="T38" s="2">
        <v>3</v>
      </c>
      <c r="U38" s="2">
        <v>5000</v>
      </c>
      <c r="V38" s="2">
        <f t="shared" si="14"/>
        <v>33.5</v>
      </c>
      <c r="W38" s="2" t="s">
        <v>40</v>
      </c>
      <c r="X38" s="2">
        <v>8</v>
      </c>
      <c r="Y38" s="2">
        <f t="shared" si="15"/>
        <v>240</v>
      </c>
      <c r="Z38" s="2">
        <f t="shared" si="17"/>
        <v>273.5</v>
      </c>
      <c r="AD38" s="2"/>
      <c r="AE38" s="2"/>
      <c r="AG38" s="11"/>
      <c r="AH38" s="2"/>
      <c r="AJ38" s="2"/>
    </row>
    <row r="39" spans="1:36" x14ac:dyDescent="0.2">
      <c r="A39" s="2">
        <v>26</v>
      </c>
      <c r="B39" s="2">
        <v>1600</v>
      </c>
      <c r="C39" s="2">
        <f>SUM($B$14:B39)</f>
        <v>15600</v>
      </c>
      <c r="D39" s="2">
        <f t="shared" si="10"/>
        <v>31.2</v>
      </c>
      <c r="S39" s="2" t="s">
        <v>38</v>
      </c>
      <c r="T39" s="2">
        <v>1</v>
      </c>
      <c r="U39" s="2">
        <v>7000</v>
      </c>
      <c r="V39" s="2">
        <f t="shared" si="14"/>
        <v>46.9</v>
      </c>
      <c r="W39" s="2" t="s">
        <v>41</v>
      </c>
      <c r="X39" s="2">
        <v>3</v>
      </c>
      <c r="Y39" s="2">
        <f t="shared" si="15"/>
        <v>360</v>
      </c>
      <c r="Z39" s="2">
        <f t="shared" si="17"/>
        <v>406.9</v>
      </c>
      <c r="AD39" s="2"/>
      <c r="AE39" s="2"/>
      <c r="AG39" s="11"/>
      <c r="AH39" s="2"/>
      <c r="AJ39" s="2"/>
    </row>
    <row r="40" spans="1:36" x14ac:dyDescent="0.2">
      <c r="A40" s="2">
        <v>27</v>
      </c>
      <c r="B40" s="2">
        <v>1800</v>
      </c>
      <c r="C40" s="2">
        <f>SUM($B$14:B40)</f>
        <v>17400</v>
      </c>
      <c r="D40" s="2">
        <f t="shared" si="10"/>
        <v>34.800000000000004</v>
      </c>
      <c r="S40" s="2" t="s">
        <v>38</v>
      </c>
      <c r="T40" s="2">
        <v>2</v>
      </c>
      <c r="U40" s="2">
        <v>12000</v>
      </c>
      <c r="V40" s="2">
        <f t="shared" si="14"/>
        <v>80.400000000000006</v>
      </c>
      <c r="W40" s="2" t="s">
        <v>41</v>
      </c>
      <c r="X40" s="2">
        <v>5</v>
      </c>
      <c r="Y40" s="2">
        <f t="shared" si="15"/>
        <v>600</v>
      </c>
      <c r="Z40" s="2">
        <f t="shared" si="17"/>
        <v>680.4</v>
      </c>
      <c r="AD40" s="2"/>
      <c r="AE40" s="2"/>
      <c r="AG40" s="11"/>
      <c r="AH40" s="2"/>
      <c r="AJ40" s="2"/>
    </row>
    <row r="41" spans="1:36" x14ac:dyDescent="0.2">
      <c r="A41" s="2">
        <v>28</v>
      </c>
      <c r="B41" s="2">
        <v>2000</v>
      </c>
      <c r="C41" s="2">
        <f>SUM($B$14:B41)</f>
        <v>19400</v>
      </c>
      <c r="D41" s="2">
        <f t="shared" si="10"/>
        <v>38.800000000000004</v>
      </c>
      <c r="S41" s="2" t="s">
        <v>38</v>
      </c>
      <c r="T41" s="2">
        <v>3</v>
      </c>
      <c r="U41" s="2">
        <v>19000</v>
      </c>
      <c r="V41" s="2">
        <f t="shared" si="14"/>
        <v>127.30000000000001</v>
      </c>
      <c r="W41" s="2" t="s">
        <v>41</v>
      </c>
      <c r="X41" s="2">
        <v>8</v>
      </c>
      <c r="Y41" s="2">
        <f t="shared" si="15"/>
        <v>960</v>
      </c>
      <c r="Z41" s="2">
        <f t="shared" si="17"/>
        <v>1087.3</v>
      </c>
      <c r="AD41" s="2"/>
      <c r="AE41" s="2"/>
      <c r="AG41" s="11"/>
      <c r="AH41" s="2"/>
      <c r="AJ41" s="2"/>
    </row>
    <row r="42" spans="1:36" x14ac:dyDescent="0.2">
      <c r="A42" s="2">
        <v>29</v>
      </c>
      <c r="B42" s="2">
        <v>2300</v>
      </c>
      <c r="C42" s="2">
        <f>SUM($B$14:B42)</f>
        <v>21700</v>
      </c>
      <c r="D42" s="2">
        <f t="shared" si="10"/>
        <v>43.4</v>
      </c>
      <c r="AD42" s="2"/>
      <c r="AE42" s="2"/>
      <c r="AG42" s="11"/>
      <c r="AH42" s="2"/>
      <c r="AJ42" s="2"/>
    </row>
    <row r="43" spans="1:36" x14ac:dyDescent="0.2">
      <c r="A43" s="2">
        <v>30</v>
      </c>
      <c r="B43" s="2">
        <v>2600</v>
      </c>
      <c r="C43" s="2">
        <f>SUM($B$14:B43)</f>
        <v>24300</v>
      </c>
      <c r="D43" s="2">
        <f t="shared" si="10"/>
        <v>48.6</v>
      </c>
      <c r="AD43" s="2"/>
      <c r="AE43" s="2"/>
      <c r="AG43" s="11"/>
      <c r="AH43" s="2"/>
      <c r="AJ43" s="2"/>
    </row>
    <row r="44" spans="1:36" x14ac:dyDescent="0.2">
      <c r="A44" s="2">
        <v>31</v>
      </c>
      <c r="B44" s="2">
        <v>2900</v>
      </c>
      <c r="C44" s="2">
        <f>SUM($B$14:B44)</f>
        <v>27200</v>
      </c>
      <c r="D44" s="2">
        <f t="shared" si="10"/>
        <v>54.4</v>
      </c>
      <c r="AD44" s="2"/>
      <c r="AE44" s="2"/>
      <c r="AG44" s="11"/>
      <c r="AH44" s="2"/>
      <c r="AJ44" s="2"/>
    </row>
    <row r="45" spans="1:36" x14ac:dyDescent="0.2">
      <c r="A45" s="2">
        <v>32</v>
      </c>
      <c r="B45" s="2">
        <v>3200</v>
      </c>
      <c r="C45" s="2">
        <f>SUM($B$14:B45)</f>
        <v>30400</v>
      </c>
      <c r="D45" s="2">
        <f t="shared" si="10"/>
        <v>60.800000000000004</v>
      </c>
      <c r="AD45" s="2"/>
      <c r="AE45" s="2"/>
      <c r="AG45" s="11"/>
      <c r="AH45" s="2"/>
      <c r="AJ45" s="2"/>
    </row>
    <row r="46" spans="1:36" x14ac:dyDescent="0.2">
      <c r="A46" s="2">
        <v>33</v>
      </c>
      <c r="B46" s="2">
        <v>3600</v>
      </c>
      <c r="C46" s="2">
        <f>SUM($B$14:B46)</f>
        <v>34000</v>
      </c>
      <c r="D46" s="2">
        <f t="shared" si="10"/>
        <v>68</v>
      </c>
      <c r="AD46" s="2"/>
      <c r="AE46" s="2"/>
      <c r="AG46" s="11"/>
      <c r="AH46" s="2"/>
      <c r="AJ46" s="2"/>
    </row>
    <row r="47" spans="1:36" x14ac:dyDescent="0.2">
      <c r="A47" s="2">
        <v>34</v>
      </c>
      <c r="B47" s="2">
        <v>4000</v>
      </c>
      <c r="C47" s="2">
        <f>SUM($B$14:B47)</f>
        <v>38000</v>
      </c>
      <c r="D47" s="2">
        <f t="shared" si="10"/>
        <v>76</v>
      </c>
      <c r="AD47" s="2"/>
      <c r="AE47" s="2"/>
      <c r="AG47" s="11"/>
      <c r="AH47" s="2"/>
      <c r="AJ47" s="2"/>
    </row>
    <row r="48" spans="1:36" x14ac:dyDescent="0.2">
      <c r="A48" s="2">
        <v>35</v>
      </c>
      <c r="B48" s="2">
        <v>4500</v>
      </c>
      <c r="C48" s="2">
        <f>SUM($B$14:B48)</f>
        <v>42500</v>
      </c>
      <c r="D48" s="2">
        <f t="shared" si="10"/>
        <v>85</v>
      </c>
      <c r="AD48" s="2"/>
      <c r="AE48" s="2"/>
      <c r="AG48" s="11"/>
      <c r="AH48" s="2"/>
      <c r="AJ48" s="2"/>
    </row>
    <row r="49" spans="1:36" x14ac:dyDescent="0.2">
      <c r="A49" s="2">
        <v>36</v>
      </c>
      <c r="B49" s="2">
        <v>5000</v>
      </c>
      <c r="C49" s="2">
        <f>SUM($B$14:B49)</f>
        <v>47500</v>
      </c>
      <c r="D49" s="2">
        <f t="shared" si="10"/>
        <v>95</v>
      </c>
      <c r="AD49" s="2"/>
      <c r="AE49" s="2"/>
      <c r="AG49" s="11"/>
      <c r="AH49" s="2"/>
      <c r="AJ49" s="2"/>
    </row>
    <row r="50" spans="1:36" x14ac:dyDescent="0.2">
      <c r="A50" s="2">
        <v>37</v>
      </c>
      <c r="B50" s="2">
        <v>5600</v>
      </c>
      <c r="C50" s="2">
        <f>SUM($B$14:B50)</f>
        <v>53100</v>
      </c>
      <c r="D50" s="2">
        <f t="shared" si="10"/>
        <v>106.2</v>
      </c>
      <c r="AD50" s="2"/>
      <c r="AE50" s="2"/>
      <c r="AG50" s="11"/>
      <c r="AH50" s="2"/>
      <c r="AJ50" s="2"/>
    </row>
    <row r="51" spans="1:36" x14ac:dyDescent="0.2">
      <c r="A51" s="2">
        <v>38</v>
      </c>
      <c r="B51" s="2">
        <v>6300</v>
      </c>
      <c r="C51" s="2">
        <f>SUM($B$14:B51)</f>
        <v>59400</v>
      </c>
      <c r="D51" s="2">
        <f t="shared" si="10"/>
        <v>118.8</v>
      </c>
      <c r="AD51" s="2"/>
      <c r="AE51" s="2"/>
      <c r="AG51" s="11"/>
      <c r="AH51" s="2"/>
      <c r="AJ51" s="2"/>
    </row>
    <row r="52" spans="1:36" x14ac:dyDescent="0.2">
      <c r="A52" s="2">
        <v>39</v>
      </c>
      <c r="B52" s="2">
        <v>7100</v>
      </c>
      <c r="C52" s="2">
        <f>SUM($B$14:B52)</f>
        <v>66500</v>
      </c>
      <c r="D52" s="2">
        <f t="shared" si="10"/>
        <v>133</v>
      </c>
      <c r="AD52" s="2"/>
      <c r="AE52" s="2"/>
      <c r="AG52" s="11"/>
      <c r="AH52" s="2"/>
      <c r="AJ52" s="2"/>
    </row>
    <row r="53" spans="1:36" x14ac:dyDescent="0.2">
      <c r="A53" s="2">
        <v>40</v>
      </c>
      <c r="B53" s="2">
        <v>8000</v>
      </c>
      <c r="C53" s="2">
        <f>SUM($B$14:B53)</f>
        <v>74500</v>
      </c>
      <c r="D53" s="2">
        <f t="shared" si="10"/>
        <v>149</v>
      </c>
      <c r="AD53" s="2"/>
      <c r="AE53" s="2"/>
      <c r="AG53" s="11"/>
      <c r="AH53" s="2"/>
      <c r="AJ53" s="2"/>
    </row>
    <row r="54" spans="1:36" x14ac:dyDescent="0.2">
      <c r="A54" s="2">
        <v>41</v>
      </c>
      <c r="B54" s="2">
        <v>9000</v>
      </c>
      <c r="C54" s="2">
        <f>SUM($B$14:B54)</f>
        <v>83500</v>
      </c>
      <c r="D54" s="2">
        <f t="shared" si="10"/>
        <v>167</v>
      </c>
      <c r="AD54" s="2"/>
      <c r="AE54" s="2"/>
      <c r="AG54" s="11"/>
      <c r="AH54" s="2"/>
      <c r="AJ54" s="2"/>
    </row>
    <row r="55" spans="1:36" x14ac:dyDescent="0.2">
      <c r="A55" s="2">
        <v>42</v>
      </c>
      <c r="B55" s="2">
        <v>10100</v>
      </c>
      <c r="C55" s="2">
        <f>SUM($B$14:B55)</f>
        <v>93600</v>
      </c>
      <c r="D55" s="2">
        <f t="shared" si="10"/>
        <v>187.20000000000002</v>
      </c>
      <c r="AD55" s="2"/>
      <c r="AE55" s="2"/>
      <c r="AG55" s="11"/>
      <c r="AH55" s="2"/>
      <c r="AJ55" s="2"/>
    </row>
    <row r="56" spans="1:36" x14ac:dyDescent="0.2">
      <c r="A56" s="2">
        <v>43</v>
      </c>
      <c r="B56" s="2">
        <v>11300</v>
      </c>
      <c r="C56" s="2">
        <f>SUM($B$14:B56)</f>
        <v>104900</v>
      </c>
      <c r="D56" s="2">
        <f t="shared" si="10"/>
        <v>209.8</v>
      </c>
      <c r="AD56" s="2"/>
      <c r="AE56" s="2"/>
      <c r="AG56" s="11"/>
      <c r="AH56" s="2"/>
      <c r="AJ56" s="2"/>
    </row>
    <row r="57" spans="1:36" x14ac:dyDescent="0.2">
      <c r="A57" s="2">
        <v>44</v>
      </c>
      <c r="B57" s="2">
        <v>12700</v>
      </c>
      <c r="C57" s="2">
        <f>SUM($B$14:B57)</f>
        <v>117600</v>
      </c>
      <c r="D57" s="2">
        <f t="shared" si="10"/>
        <v>235.20000000000002</v>
      </c>
      <c r="AD57" s="2"/>
      <c r="AE57" s="2"/>
      <c r="AG57" s="11"/>
      <c r="AH57" s="2"/>
      <c r="AJ57" s="2"/>
    </row>
    <row r="58" spans="1:36" x14ac:dyDescent="0.2">
      <c r="A58" s="2">
        <v>45</v>
      </c>
      <c r="B58" s="2">
        <v>14200</v>
      </c>
      <c r="C58" s="2">
        <f>SUM($B$14:B58)</f>
        <v>131800</v>
      </c>
      <c r="D58" s="2">
        <f t="shared" si="10"/>
        <v>263.60000000000002</v>
      </c>
      <c r="AD58" s="2"/>
      <c r="AE58" s="2"/>
      <c r="AG58" s="11"/>
      <c r="AH58" s="2"/>
      <c r="AJ58" s="2"/>
    </row>
    <row r="59" spans="1:36" x14ac:dyDescent="0.2">
      <c r="A59" s="2">
        <v>46</v>
      </c>
      <c r="B59" s="2">
        <v>15900</v>
      </c>
      <c r="C59" s="2">
        <f>SUM($B$14:B59)</f>
        <v>147700</v>
      </c>
      <c r="D59" s="2">
        <f t="shared" si="10"/>
        <v>295.40000000000003</v>
      </c>
      <c r="AD59" s="2"/>
      <c r="AE59" s="2"/>
      <c r="AG59" s="11"/>
      <c r="AH59" s="2"/>
      <c r="AJ59" s="2"/>
    </row>
    <row r="60" spans="1:36" x14ac:dyDescent="0.2">
      <c r="A60" s="2">
        <v>47</v>
      </c>
      <c r="B60" s="2">
        <v>17800</v>
      </c>
      <c r="C60" s="2">
        <f>SUM($B$14:B60)</f>
        <v>165500</v>
      </c>
      <c r="D60" s="2">
        <f t="shared" si="10"/>
        <v>331</v>
      </c>
      <c r="AD60" s="2"/>
      <c r="AE60" s="2"/>
      <c r="AG60" s="11"/>
      <c r="AH60" s="2"/>
      <c r="AJ60" s="2"/>
    </row>
    <row r="61" spans="1:36" x14ac:dyDescent="0.2">
      <c r="A61" s="2">
        <v>48</v>
      </c>
      <c r="B61" s="2">
        <v>19900</v>
      </c>
      <c r="C61" s="2">
        <f>SUM($B$14:B61)</f>
        <v>185400</v>
      </c>
      <c r="D61" s="2">
        <f t="shared" si="10"/>
        <v>370.8</v>
      </c>
      <c r="AD61" s="2"/>
      <c r="AE61" s="2"/>
      <c r="AG61" s="11"/>
      <c r="AH61" s="2"/>
      <c r="AJ61" s="2"/>
    </row>
    <row r="62" spans="1:36" x14ac:dyDescent="0.2">
      <c r="A62" s="2">
        <v>49</v>
      </c>
      <c r="B62" s="2">
        <v>22300</v>
      </c>
      <c r="C62" s="2">
        <f>SUM($B$14:B62)</f>
        <v>207700</v>
      </c>
      <c r="D62" s="2">
        <f t="shared" si="10"/>
        <v>415.40000000000003</v>
      </c>
      <c r="AD62" s="2"/>
      <c r="AE62" s="2"/>
      <c r="AG62" s="11"/>
      <c r="AH62" s="2"/>
      <c r="AJ62" s="2"/>
    </row>
    <row r="63" spans="1:36" x14ac:dyDescent="0.2">
      <c r="A63" s="2">
        <v>50</v>
      </c>
      <c r="B63" s="2">
        <v>25000</v>
      </c>
      <c r="C63" s="2">
        <f>SUM($B$14:B63)</f>
        <v>232700</v>
      </c>
      <c r="D63" s="2">
        <f t="shared" si="10"/>
        <v>465.40000000000003</v>
      </c>
    </row>
    <row r="64" spans="1:36" x14ac:dyDescent="0.2">
      <c r="A64" s="2">
        <v>51</v>
      </c>
      <c r="B64" s="2">
        <v>28000</v>
      </c>
      <c r="C64" s="2">
        <f>SUM($B$14:B64)</f>
        <v>260700</v>
      </c>
      <c r="D64" s="2">
        <f t="shared" si="10"/>
        <v>521.4</v>
      </c>
    </row>
    <row r="65" spans="1:4" x14ac:dyDescent="0.2">
      <c r="A65" s="2">
        <v>52</v>
      </c>
      <c r="B65" s="2">
        <v>31400</v>
      </c>
      <c r="C65" s="2">
        <f>SUM($B$14:B65)</f>
        <v>292100</v>
      </c>
      <c r="D65" s="2">
        <f t="shared" si="10"/>
        <v>584.20000000000005</v>
      </c>
    </row>
    <row r="66" spans="1:4" x14ac:dyDescent="0.2">
      <c r="A66" s="2">
        <v>53</v>
      </c>
      <c r="B66" s="2">
        <v>35200</v>
      </c>
      <c r="C66" s="2">
        <f>SUM($B$14:B66)</f>
        <v>327300</v>
      </c>
      <c r="D66" s="2">
        <f t="shared" si="10"/>
        <v>654.6</v>
      </c>
    </row>
    <row r="67" spans="1:4" x14ac:dyDescent="0.2">
      <c r="A67" s="2">
        <v>54</v>
      </c>
      <c r="B67" s="2">
        <v>39400</v>
      </c>
      <c r="C67" s="2">
        <f>SUM($B$14:B67)</f>
        <v>366700</v>
      </c>
      <c r="D67" s="2">
        <f t="shared" si="10"/>
        <v>733.4</v>
      </c>
    </row>
    <row r="68" spans="1:4" x14ac:dyDescent="0.2">
      <c r="A68" s="2">
        <v>55</v>
      </c>
      <c r="B68" s="2">
        <v>44100</v>
      </c>
      <c r="C68" s="2">
        <f>SUM($B$14:B68)</f>
        <v>410800</v>
      </c>
      <c r="D68" s="2">
        <f t="shared" si="10"/>
        <v>821.6</v>
      </c>
    </row>
    <row r="69" spans="1:4" x14ac:dyDescent="0.2">
      <c r="A69" s="2">
        <v>56</v>
      </c>
      <c r="B69" s="2">
        <v>49400</v>
      </c>
      <c r="C69" s="2">
        <f>SUM($B$14:B69)</f>
        <v>460200</v>
      </c>
      <c r="D69" s="2">
        <f t="shared" si="10"/>
        <v>920.4</v>
      </c>
    </row>
    <row r="70" spans="1:4" x14ac:dyDescent="0.2">
      <c r="A70" s="2">
        <v>57</v>
      </c>
      <c r="B70" s="2">
        <v>55300</v>
      </c>
      <c r="C70" s="2">
        <f>SUM($B$14:B70)</f>
        <v>515500</v>
      </c>
      <c r="D70" s="2">
        <f t="shared" si="10"/>
        <v>1031</v>
      </c>
    </row>
    <row r="71" spans="1:4" x14ac:dyDescent="0.2">
      <c r="A71" s="2">
        <v>58</v>
      </c>
      <c r="B71" s="2">
        <v>61900</v>
      </c>
      <c r="C71" s="2">
        <f>SUM($B$14:B71)</f>
        <v>577400</v>
      </c>
      <c r="D71" s="2">
        <f t="shared" si="10"/>
        <v>1154.8</v>
      </c>
    </row>
    <row r="72" spans="1:4" x14ac:dyDescent="0.2">
      <c r="A72" s="2">
        <v>59</v>
      </c>
      <c r="B72" s="2">
        <v>69300</v>
      </c>
      <c r="C72" s="2">
        <f>SUM($B$14:B72)</f>
        <v>646700</v>
      </c>
      <c r="D72" s="2">
        <f t="shared" si="10"/>
        <v>1293.4000000000001</v>
      </c>
    </row>
    <row r="73" spans="1:4" x14ac:dyDescent="0.2">
      <c r="A73" s="2">
        <v>60</v>
      </c>
      <c r="B73" s="2">
        <v>77600</v>
      </c>
      <c r="C73" s="2">
        <f>SUM($B$14:B73)</f>
        <v>724300</v>
      </c>
      <c r="D73" s="2">
        <f t="shared" si="10"/>
        <v>1448.6000000000001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预期表</vt:lpstr>
      <vt:lpstr>升星材料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2019-09-24T06:45:07Z</dcterms:created>
  <dcterms:modified xsi:type="dcterms:W3CDTF">2019-09-27T07:32:12Z</dcterms:modified>
</cp:coreProperties>
</file>