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8400" yWindow="460" windowWidth="38400" windowHeight="21140" tabRatio="500" activeTab="2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7" i="2"/>
  <c r="F7" i="2"/>
  <c r="Q7" i="2"/>
  <c r="Q8" i="2"/>
  <c r="B9" i="2"/>
  <c r="F9" i="2"/>
  <c r="Q9" i="2"/>
  <c r="B10" i="2"/>
  <c r="F10" i="2"/>
  <c r="Q10" i="2"/>
  <c r="B11" i="2"/>
  <c r="F11" i="2"/>
  <c r="Q11" i="2"/>
  <c r="B12" i="2"/>
  <c r="F12" i="2"/>
  <c r="Q12" i="2"/>
  <c r="B13" i="2"/>
  <c r="F13" i="2"/>
  <c r="Q13" i="2"/>
  <c r="B14" i="2"/>
  <c r="F14" i="2"/>
  <c r="Q14" i="2"/>
  <c r="B15" i="2"/>
  <c r="F15" i="2"/>
  <c r="Q15" i="2"/>
  <c r="B16" i="2"/>
  <c r="F16" i="2"/>
  <c r="Q16" i="2"/>
  <c r="B17" i="2"/>
  <c r="F17" i="2"/>
  <c r="Q17" i="2"/>
  <c r="B18" i="2"/>
  <c r="F18" i="2"/>
  <c r="Q18" i="2"/>
  <c r="B6" i="2"/>
  <c r="F6" i="2"/>
  <c r="Q6" i="2"/>
  <c r="C8" i="2"/>
  <c r="V4" i="5"/>
  <c r="W4" i="5"/>
  <c r="X4" i="5"/>
  <c r="V5" i="5"/>
  <c r="W5" i="5"/>
  <c r="X5" i="5"/>
  <c r="W3" i="5"/>
  <c r="G42" i="3"/>
  <c r="I42" i="3"/>
  <c r="G37" i="3"/>
  <c r="I37" i="3"/>
  <c r="H37" i="3"/>
  <c r="G38" i="3"/>
  <c r="I38" i="3"/>
  <c r="H38" i="3"/>
  <c r="G39" i="3"/>
  <c r="I39" i="3"/>
  <c r="H39" i="3"/>
  <c r="G40" i="3"/>
  <c r="I40" i="3"/>
  <c r="H40" i="3"/>
  <c r="G41" i="3"/>
  <c r="I41" i="3"/>
  <c r="H41" i="3"/>
  <c r="H42" i="3"/>
  <c r="H43" i="3"/>
  <c r="H44" i="3"/>
  <c r="I45" i="3"/>
  <c r="H45" i="3"/>
  <c r="G46" i="3"/>
  <c r="I46" i="3"/>
  <c r="H46" i="3"/>
  <c r="G47" i="3"/>
  <c r="I47" i="3"/>
  <c r="H47" i="3"/>
  <c r="G48" i="3"/>
  <c r="I48" i="3"/>
  <c r="H48" i="3"/>
  <c r="C51" i="3"/>
  <c r="X3" i="5"/>
  <c r="V3" i="5"/>
  <c r="I43" i="3"/>
  <c r="I44" i="3"/>
  <c r="M9" i="5"/>
  <c r="M10" i="5"/>
  <c r="M11" i="5"/>
  <c r="M12" i="5"/>
  <c r="M4" i="5"/>
  <c r="M5" i="5"/>
  <c r="M6" i="5"/>
  <c r="M7" i="5"/>
  <c r="M8" i="5"/>
  <c r="M3" i="5"/>
  <c r="J3" i="3"/>
  <c r="K3" i="3"/>
  <c r="P4" i="5"/>
  <c r="Q4" i="5"/>
  <c r="J4" i="3"/>
  <c r="K4" i="3"/>
  <c r="P5" i="5"/>
  <c r="Q5" i="5"/>
  <c r="J5" i="3"/>
  <c r="K5" i="3"/>
  <c r="P6" i="5"/>
  <c r="Q6" i="5"/>
  <c r="K6" i="3"/>
  <c r="P7" i="5"/>
  <c r="J6" i="3"/>
  <c r="Q7" i="5"/>
  <c r="J7" i="3"/>
  <c r="K7" i="3"/>
  <c r="P8" i="5"/>
  <c r="Q8" i="5"/>
  <c r="J8" i="3"/>
  <c r="K8" i="3"/>
  <c r="P9" i="5"/>
  <c r="Q9" i="5"/>
  <c r="J9" i="3"/>
  <c r="K9" i="3"/>
  <c r="P10" i="5"/>
  <c r="Q10" i="5"/>
  <c r="J10" i="3"/>
  <c r="K10" i="3"/>
  <c r="P11" i="5"/>
  <c r="Q11" i="5"/>
  <c r="K11" i="3"/>
  <c r="P12" i="5"/>
  <c r="J11" i="3"/>
  <c r="Q12" i="5"/>
  <c r="J2" i="3"/>
  <c r="Q3" i="5"/>
  <c r="K2" i="3"/>
  <c r="P3" i="5"/>
  <c r="B3" i="2"/>
  <c r="J7" i="2"/>
  <c r="L7" i="2"/>
  <c r="N7" i="2"/>
  <c r="F8" i="2"/>
  <c r="J8" i="2"/>
  <c r="L8" i="2"/>
  <c r="N8" i="2"/>
  <c r="B2" i="2"/>
  <c r="I9" i="2"/>
  <c r="K9" i="2"/>
  <c r="M9" i="2"/>
  <c r="J9" i="2"/>
  <c r="L9" i="2"/>
  <c r="N9" i="2"/>
  <c r="I10" i="2"/>
  <c r="K10" i="2"/>
  <c r="M10" i="2"/>
  <c r="J10" i="2"/>
  <c r="L10" i="2"/>
  <c r="N10" i="2"/>
  <c r="J11" i="2"/>
  <c r="L11" i="2"/>
  <c r="N11" i="2"/>
  <c r="I12" i="2"/>
  <c r="K12" i="2"/>
  <c r="M12" i="2"/>
  <c r="J13" i="2"/>
  <c r="L13" i="2"/>
  <c r="N13" i="2"/>
  <c r="I14" i="2"/>
  <c r="K14" i="2"/>
  <c r="M14" i="2"/>
  <c r="I15" i="2"/>
  <c r="K15" i="2"/>
  <c r="M15" i="2"/>
  <c r="J15" i="2"/>
  <c r="L15" i="2"/>
  <c r="N15" i="2"/>
  <c r="J16" i="2"/>
  <c r="L16" i="2"/>
  <c r="N16" i="2"/>
  <c r="I17" i="2"/>
  <c r="K17" i="2"/>
  <c r="M17" i="2"/>
  <c r="I18" i="2"/>
  <c r="K18" i="2"/>
  <c r="M18" i="2"/>
  <c r="J6" i="2"/>
  <c r="L6" i="2"/>
  <c r="N6" i="2"/>
  <c r="I6" i="2"/>
  <c r="K6" i="2"/>
  <c r="M6" i="2"/>
  <c r="S7" i="2"/>
  <c r="S8" i="2"/>
  <c r="S9" i="2"/>
  <c r="S10" i="2"/>
  <c r="S11" i="2"/>
  <c r="S12" i="2"/>
  <c r="S13" i="2"/>
  <c r="S14" i="2"/>
  <c r="S15" i="2"/>
  <c r="S16" i="2"/>
  <c r="S17" i="2"/>
  <c r="S18" i="2"/>
  <c r="L19" i="2"/>
  <c r="N19" i="2"/>
  <c r="S19" i="2"/>
  <c r="S20" i="2"/>
  <c r="L21" i="2"/>
  <c r="N21" i="2"/>
  <c r="S21" i="2"/>
  <c r="S2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K20" i="2"/>
  <c r="M20" i="2"/>
  <c r="R20" i="2"/>
  <c r="R21" i="2"/>
  <c r="K22" i="2"/>
  <c r="M22" i="2"/>
  <c r="R22" i="2"/>
  <c r="R6" i="2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C7" i="2"/>
  <c r="D7" i="2"/>
  <c r="D8" i="2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O24" i="2"/>
  <c r="B7" i="3"/>
  <c r="B27" i="2"/>
  <c r="B29" i="2"/>
  <c r="B30" i="2"/>
  <c r="B19" i="2"/>
  <c r="E19" i="2"/>
  <c r="C19" i="2"/>
  <c r="D19" i="2"/>
  <c r="B20" i="2"/>
  <c r="E20" i="2"/>
  <c r="C20" i="2"/>
  <c r="D20" i="2"/>
  <c r="E21" i="2"/>
  <c r="C21" i="2"/>
  <c r="D21" i="2"/>
  <c r="E22" i="2"/>
  <c r="C22" i="2"/>
  <c r="D22" i="2"/>
  <c r="C6" i="2"/>
  <c r="D6" i="2"/>
  <c r="F38" i="3"/>
  <c r="F39" i="3"/>
  <c r="F40" i="3"/>
  <c r="F41" i="3"/>
  <c r="F42" i="3"/>
  <c r="F43" i="3"/>
  <c r="F44" i="3"/>
  <c r="F45" i="3"/>
  <c r="F46" i="3"/>
  <c r="F47" i="3"/>
  <c r="F48" i="3"/>
  <c r="F37" i="3"/>
  <c r="B38" i="3"/>
  <c r="D38" i="3"/>
  <c r="B39" i="3"/>
  <c r="D39" i="3"/>
  <c r="B40" i="3"/>
  <c r="D40" i="3"/>
  <c r="B41" i="3"/>
  <c r="D41" i="3"/>
  <c r="B42" i="3"/>
  <c r="D42" i="3"/>
  <c r="D43" i="3"/>
  <c r="D44" i="3"/>
  <c r="D45" i="3"/>
  <c r="B46" i="3"/>
  <c r="D46" i="3"/>
  <c r="B47" i="3"/>
  <c r="D47" i="3"/>
  <c r="B48" i="3"/>
  <c r="D48" i="3"/>
  <c r="B37" i="3"/>
  <c r="D37" i="3"/>
  <c r="I2" i="3"/>
  <c r="I3" i="3"/>
  <c r="I4" i="3"/>
  <c r="I5" i="3"/>
  <c r="I6" i="3"/>
  <c r="I7" i="3"/>
  <c r="I8" i="3"/>
  <c r="I9" i="3"/>
  <c r="I10" i="3"/>
  <c r="I11" i="3"/>
  <c r="I12" i="3"/>
  <c r="H28" i="3"/>
  <c r="H29" i="3"/>
  <c r="H30" i="3"/>
  <c r="H31" i="3"/>
  <c r="H32" i="3"/>
  <c r="G29" i="3"/>
  <c r="G30" i="3"/>
  <c r="G31" i="3"/>
  <c r="G32" i="3"/>
  <c r="G28" i="3"/>
  <c r="B4" i="3"/>
  <c r="C4" i="3"/>
  <c r="B5" i="3"/>
  <c r="B8" i="3"/>
  <c r="D32" i="3"/>
  <c r="D29" i="3"/>
  <c r="D30" i="3"/>
  <c r="D31" i="3"/>
  <c r="D28" i="3"/>
  <c r="C32" i="3"/>
  <c r="C29" i="3"/>
  <c r="C30" i="3"/>
  <c r="C31" i="3"/>
  <c r="C28" i="3"/>
  <c r="G4" i="5"/>
  <c r="G5" i="5"/>
  <c r="C9" i="2"/>
  <c r="G6" i="5"/>
  <c r="C10" i="2"/>
  <c r="G7" i="5"/>
  <c r="G8" i="5"/>
  <c r="G9" i="5"/>
  <c r="G10" i="5"/>
  <c r="G11" i="5"/>
  <c r="G12" i="5"/>
  <c r="G13" i="5"/>
  <c r="G14" i="5"/>
  <c r="G1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3" i="5"/>
  <c r="H19" i="5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T22" i="2"/>
  <c r="E19" i="5"/>
  <c r="T19" i="2"/>
  <c r="E16" i="5"/>
  <c r="T20" i="2"/>
  <c r="E17" i="5"/>
  <c r="T21" i="2"/>
  <c r="E18" i="5"/>
  <c r="H16" i="2"/>
  <c r="I22" i="2"/>
  <c r="H22" i="2"/>
  <c r="J22" i="2"/>
  <c r="I21" i="2"/>
  <c r="H21" i="2"/>
  <c r="J21" i="2"/>
  <c r="V20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H6" i="2"/>
  <c r="H11" i="2"/>
  <c r="H12" i="2"/>
  <c r="H13" i="2"/>
  <c r="H14" i="2"/>
  <c r="H15" i="2"/>
  <c r="K21" i="2"/>
  <c r="L22" i="2"/>
  <c r="T17" i="2"/>
  <c r="E14" i="5"/>
  <c r="T15" i="2"/>
  <c r="E12" i="5"/>
  <c r="J12" i="2"/>
  <c r="L12" i="2"/>
  <c r="I8" i="2"/>
  <c r="K8" i="2"/>
  <c r="T8" i="2"/>
  <c r="E5" i="5"/>
  <c r="I13" i="2"/>
  <c r="K13" i="2"/>
  <c r="T13" i="2"/>
  <c r="E10" i="5"/>
  <c r="B11" i="3"/>
  <c r="I16" i="2"/>
  <c r="K16" i="2"/>
  <c r="T16" i="2"/>
  <c r="E13" i="5"/>
  <c r="T10" i="2"/>
  <c r="E7" i="5"/>
  <c r="I19" i="2"/>
  <c r="K19" i="2"/>
  <c r="J17" i="2"/>
  <c r="L17" i="2"/>
  <c r="T6" i="2"/>
  <c r="E3" i="5"/>
  <c r="I11" i="2"/>
  <c r="K11" i="2"/>
  <c r="T11" i="2"/>
  <c r="E8" i="5"/>
  <c r="I7" i="2"/>
  <c r="K7" i="2"/>
  <c r="T7" i="2"/>
  <c r="E4" i="5"/>
  <c r="T12" i="2"/>
  <c r="E9" i="5"/>
  <c r="T14" i="2"/>
  <c r="E11" i="5"/>
  <c r="J14" i="2"/>
  <c r="L14" i="2"/>
  <c r="T18" i="2"/>
  <c r="E15" i="5"/>
  <c r="J18" i="2"/>
  <c r="L18" i="2"/>
  <c r="T9" i="2"/>
  <c r="E6" i="5"/>
  <c r="J20" i="2"/>
  <c r="L20" i="2"/>
  <c r="I20" i="2"/>
  <c r="J19" i="2"/>
  <c r="B21" i="2"/>
  <c r="B22" i="2"/>
  <c r="N7" i="5"/>
  <c r="N5" i="5"/>
  <c r="N10" i="5"/>
  <c r="N8" i="5"/>
  <c r="N4" i="5"/>
  <c r="N3" i="5"/>
  <c r="N12" i="5"/>
  <c r="N6" i="5"/>
  <c r="B10" i="3"/>
  <c r="N11" i="5"/>
  <c r="N9" i="5"/>
  <c r="F19" i="5"/>
  <c r="F18" i="5"/>
  <c r="F17" i="5"/>
  <c r="F16" i="5"/>
  <c r="G19" i="5"/>
  <c r="G18" i="5"/>
  <c r="G17" i="5"/>
  <c r="G16" i="5"/>
  <c r="F50" i="3"/>
</calcChain>
</file>

<file path=xl/sharedStrings.xml><?xml version="1.0" encoding="utf-8"?>
<sst xmlns="http://schemas.openxmlformats.org/spreadsheetml/2006/main" count="251" uniqueCount="141">
  <si>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</si>
  <si>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</si>
  <si>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</si>
  <si>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</si>
  <si>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</si>
  <si>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</si>
  <si>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</si>
  <si>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</si>
  <si>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</si>
  <si>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</si>
  <si>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</si>
  <si>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</si>
  <si>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</si>
  <si>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</si>
  <si>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</si>
  <si>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</si>
  <si>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</si>
  <si>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</si>
  <si>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</si>
  <si>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</si>
  <si>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</si>
  <si>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</si>
  <si>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</si>
  <si>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</si>
  <si>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</si>
  <si>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</si>
  <si>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</si>
  <si>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</si>
  <si>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</si>
  <si>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</si>
  <si>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</si>
  <si>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</si>
  <si>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</si>
  <si>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</si>
  <si>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</si>
  <si>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</si>
  <si>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</si>
  <si>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</si>
  <si>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</si>
  <si>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</si>
  <si>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</si>
  <si>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</si>
  <si>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随机4星饰品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</si>
  <si>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</si>
  <si>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</si>
  <si>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</si>
  <si>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</si>
  <si>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</si>
  <si>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</si>
  <si>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</si>
  <si>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</si>
  <si>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技能碎片</t>
    <phoneticPr fontId="1" type="noConversion"/>
  </si>
  <si>
    <t>中等攻击天赋书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</si>
  <si>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</si>
  <si>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</si>
  <si>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</si>
  <si>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</si>
  <si>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</si>
  <si>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钻石</t>
    <phoneticPr fontId="1" type="noConversion"/>
  </si>
  <si>
    <t>经验鸡块</t>
  </si>
  <si>
    <t>经验鱼籽丼</t>
  </si>
  <si>
    <t>单价</t>
    <phoneticPr fontId="1" type="noConversion"/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</si>
  <si>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</si>
  <si>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</si>
  <si>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</si>
  <si>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</si>
  <si>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</si>
  <si>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</si>
  <si>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ID</t>
    <phoneticPr fontId="1" type="noConversion"/>
  </si>
  <si>
    <t>Reward</t>
    <phoneticPr fontId="1" type="noConversion"/>
  </si>
  <si>
    <t>随机5星饰品</t>
    <phoneticPr fontId="1" type="noConversion"/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</si>
  <si>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</si>
  <si>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</si>
  <si>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</si>
  <si>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</si>
  <si>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</si>
  <si>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</si>
  <si>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</si>
  <si>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</si>
  <si>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</si>
  <si>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</si>
  <si>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</si>
  <si>
    <t>副本</t>
    <rPh sb="0" eb="1">
      <t>fu'ben</t>
    </rPh>
    <phoneticPr fontId="1" type="noConversion"/>
  </si>
  <si>
    <t>比例</t>
    <rPh sb="0" eb="1">
      <t>bi'li</t>
    </rPh>
    <phoneticPr fontId="1" type="noConversion"/>
  </si>
  <si>
    <t>prop,811</t>
    <phoneticPr fontId="1" type="noConversion"/>
  </si>
  <si>
    <t>prop,812</t>
    <phoneticPr fontId="1" type="noConversion"/>
  </si>
  <si>
    <t>积分产出</t>
    <rPh sb="0" eb="1">
      <t>ji'fen</t>
    </rPh>
    <rPh sb="2" eb="3">
      <t>chan'chu</t>
    </rPh>
    <phoneticPr fontId="1" type="noConversion"/>
  </si>
  <si>
    <t>Boss预览</t>
    <rPh sb="4" eb="5">
      <t>yu'lan</t>
    </rPh>
    <phoneticPr fontId="1" type="noConversion"/>
  </si>
  <si>
    <t>三星奖励</t>
    <rPh sb="0" eb="1">
      <t>san'xing</t>
    </rPh>
    <rPh sb="2" eb="3">
      <t>jiang'li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</si>
  <si>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</si>
  <si>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奖励</t>
    <rPh sb="0" eb="1">
      <t>jiang'li</t>
    </rPh>
    <phoneticPr fontId="1" type="noConversion"/>
  </si>
  <si>
    <t>展示</t>
    <rPh sb="0" eb="1">
      <t>zhan'shi</t>
    </rPh>
    <phoneticPr fontId="1" type="noConversion"/>
  </si>
  <si>
    <t>地狱的吹雪的碎片</t>
    <rPh sb="0" eb="1">
      <t>di'yu'de'chui'xue</t>
    </rPh>
    <rPh sb="5" eb="6">
      <t>d</t>
    </rPh>
    <rPh sb="6" eb="7">
      <t>sui'pian</t>
    </rPh>
    <phoneticPr fontId="1" type="noConversion"/>
  </si>
  <si>
    <t>南瓜礼盒</t>
    <rPh sb="0" eb="1">
      <t>nan'gua</t>
    </rPh>
    <rPh sb="2" eb="3">
      <t>li'he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</si>
  <si>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</si>
  <si>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</si>
  <si>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价值50</t>
    <rPh sb="0" eb="1">
      <t>jia'zhi</t>
    </rPh>
    <phoneticPr fontId="1" type="noConversion"/>
  </si>
  <si>
    <t>总价</t>
    <rPh sb="0" eb="1">
      <t>zong'jia</t>
    </rPh>
    <phoneticPr fontId="1" type="noConversion"/>
  </si>
  <si>
    <t>权重</t>
    <rPh sb="0" eb="1">
      <t>quan'zhong</t>
    </rPh>
    <phoneticPr fontId="1" type="noConversion"/>
  </si>
  <si>
    <t>概率</t>
    <rPh sb="0" eb="1">
      <t>gai'lv</t>
    </rPh>
    <phoneticPr fontId="1" type="noConversion"/>
  </si>
  <si>
    <t>数量2-4</t>
    <rPh sb="0" eb="1">
      <t>shu'liang</t>
    </rPh>
    <phoneticPr fontId="1" type="noConversion"/>
  </si>
  <si>
    <t>总价150</t>
    <rPh sb="0" eb="1">
      <t>zong'jai</t>
    </rPh>
    <phoneticPr fontId="1" type="noConversion"/>
  </si>
  <si>
    <t>概率33%</t>
    <rPh sb="0" eb="1">
      <t>gai'lv</t>
    </rPh>
    <phoneticPr fontId="1" type="noConversion"/>
  </si>
  <si>
    <t>单本50</t>
    <rPh sb="0" eb="1">
      <t>dan'ben</t>
    </rPh>
    <phoneticPr fontId="1" type="noConversion"/>
  </si>
  <si>
    <t>地狱的吹雪主动技能卡</t>
    <rPh sb="0" eb="1">
      <t>di'yu</t>
    </rPh>
    <rPh sb="2" eb="3">
      <t>d</t>
    </rPh>
    <rPh sb="3" eb="4">
      <t>chui'xue</t>
    </rPh>
    <rPh sb="5" eb="6">
      <t>zhu'dong</t>
    </rPh>
    <rPh sb="7" eb="8">
      <t>ji'neng</t>
    </rPh>
    <rPh sb="9" eb="10">
      <t>ka</t>
    </rPh>
    <phoneticPr fontId="1" type="noConversion"/>
  </si>
  <si>
    <t>地狱的吹雪特质3技能卡</t>
    <rPh sb="0" eb="1">
      <t>di'yu'de'c'x</t>
    </rPh>
    <rPh sb="5" eb="6">
      <t>te'zhi</t>
    </rPh>
    <rPh sb="8" eb="9">
      <t>ji'neng</t>
    </rPh>
    <rPh sb="10" eb="11">
      <t>ka</t>
    </rPh>
    <phoneticPr fontId="1" type="noConversion"/>
  </si>
  <si>
    <t>pack,174|50;0|50</t>
    <phoneticPr fontId="1" type="noConversion"/>
  </si>
  <si>
    <t>pack,174,2;pack,175,2</t>
    <phoneticPr fontId="1" type="noConversion"/>
  </si>
  <si>
    <t>地狱的吹雪的碎片</t>
    <rPh sb="0" eb="1">
      <t>di'yu</t>
    </rPh>
    <rPh sb="2" eb="3">
      <t>d</t>
    </rPh>
    <rPh sb="3" eb="4">
      <t>chui'xue</t>
    </rPh>
    <rPh sb="5" eb="6">
      <t>d</t>
    </rPh>
    <rPh sb="6" eb="7">
      <t>sui'pian</t>
    </rPh>
    <phoneticPr fontId="1" type="noConversion"/>
  </si>
  <si>
    <t>差南瓜礼盒挂到Boss身上</t>
    <rPh sb="0" eb="1">
      <t>cha</t>
    </rPh>
    <rPh sb="1" eb="2">
      <t>nan'gua</t>
    </rPh>
    <rPh sb="3" eb="4">
      <t>li'he</t>
    </rPh>
    <rPh sb="5" eb="6">
      <t>gua'dao</t>
    </rPh>
    <rPh sb="11" eb="12">
      <t>shen'shang</t>
    </rPh>
    <phoneticPr fontId="1" type="noConversion"/>
  </si>
  <si>
    <t>29,1,0,0</t>
  </si>
  <si>
    <t>prop,811,20</t>
  </si>
  <si>
    <t>10202,10201,10203</t>
  </si>
  <si>
    <t>prop,317,2</t>
  </si>
  <si>
    <t>1,102300</t>
  </si>
  <si>
    <t>1,102400</t>
  </si>
  <si>
    <t>1,102500</t>
  </si>
  <si>
    <t>1,102600</t>
  </si>
  <si>
    <t>combatbackground_14</t>
  </si>
  <si>
    <t>ep1,100;ep2;100</t>
    <phoneticPr fontId="1" type="noConversion"/>
  </si>
  <si>
    <t>29,1,0,0</t>
    <phoneticPr fontId="1" type="noConversion"/>
  </si>
  <si>
    <t>prop,811,30</t>
  </si>
  <si>
    <t>prop,702,2</t>
  </si>
  <si>
    <t>prop,811,45</t>
  </si>
  <si>
    <t>prop,403,5</t>
  </si>
  <si>
    <t>ep1,100;ep2;100</t>
  </si>
  <si>
    <t>prop,811,60</t>
  </si>
  <si>
    <t>prop,318,2</t>
  </si>
  <si>
    <t>prop,811,70</t>
  </si>
  <si>
    <t>item,104,2</t>
  </si>
  <si>
    <t>pack,304,2</t>
  </si>
  <si>
    <t>prop,812,50</t>
  </si>
  <si>
    <t>prop,314,2</t>
  </si>
  <si>
    <t>combatbackground_3</t>
  </si>
  <si>
    <t>prop,812,80</t>
  </si>
  <si>
    <t>prop,812,100</t>
  </si>
  <si>
    <t>prop,812,140</t>
  </si>
  <si>
    <t>prop,315,2</t>
  </si>
  <si>
    <t>prop,812,175</t>
  </si>
  <si>
    <t>中等生存天赋书</t>
    <rPh sb="0" eb="1">
      <t>zhong</t>
    </rPh>
    <phoneticPr fontId="1" type="noConversion"/>
  </si>
  <si>
    <t>现金</t>
    <rPh sb="0" eb="1">
      <t>xian'jin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</si>
</sst>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6">
    <cellStyle name="常规" xfId="0" builtinId="0"/>
    <cellStyle name="常规 3 2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zoomScale="130" zoomScaleNormal="130" zoomScalePageLayoutView="130" workbookViewId="0">
      <selection activeCell="M19" sqref="M19"/>
    </sheetView>
  </sheetViews>
  <sheetFormatPr baseColWidth="10" defaultColWidth="11" defaultRowHeight="13" x14ac:dyDescent="0.15"/>
  <cols>
    <col min="1" max="1" width="9.6640625" style="1" customWidth="1"/>
    <col min="2" max="2" width="7.6640625" style="1" customWidth="1"/>
    <col min="3" max="3" width="8" style="1" bestFit="1" customWidth="1"/>
    <col min="4" max="4" width="7.33203125" style="1" customWidth="1"/>
    <col min="5" max="6" width="7.83203125" style="1" bestFit="1" customWidth="1"/>
    <col min="7" max="7" width="13.1640625" style="1" bestFit="1" customWidth="1"/>
    <col min="8" max="8" width="9.6640625" style="1" bestFit="1" customWidth="1"/>
    <col min="9" max="11" width="9.6640625" style="3" customWidth="1"/>
    <col min="12" max="12" width="11" style="1"/>
    <col min="13" max="13" width="11" style="3"/>
    <col min="14" max="14" width="11" style="3" customWidth="1"/>
    <col min="15" max="15" width="8.1640625" style="3" customWidth="1"/>
    <col min="16" max="16" width="7.5" style="3" customWidth="1"/>
    <col min="17" max="18" width="8.83203125" style="1" bestFit="1" customWidth="1"/>
    <col min="19" max="20" width="5.1640625" style="3" customWidth="1"/>
    <col min="21" max="21" width="8.83203125" style="3" customWidth="1"/>
    <col min="22" max="42" width="5.1640625" style="3" customWidth="1"/>
    <col min="43" max="16384" width="11" style="1"/>
  </cols>
  <sheetData>
    <row r="1" spans="1:11" x14ac:dyDescent="0.15">
      <c r="G1" s="1" t="s">
        <v>88</v>
      </c>
      <c r="H1" s="1" t="s">
        <v>12</v>
      </c>
      <c r="I1" s="3" t="s">
        <v>3</v>
      </c>
      <c r="J1" s="3" t="s">
        <v>90</v>
      </c>
      <c r="K1" s="1" t="s">
        <v>91</v>
      </c>
    </row>
    <row r="2" spans="1:11" x14ac:dyDescent="0.15">
      <c r="B2" s="1" t="s">
        <v>21</v>
      </c>
      <c r="C2" s="1" t="s">
        <v>22</v>
      </c>
      <c r="F2" s="1">
        <v>1</v>
      </c>
      <c r="G2" s="18" t="s">
        <v>55</v>
      </c>
      <c r="H2" s="3">
        <v>2</v>
      </c>
      <c r="I2" s="3">
        <f>VLOOKUP(G2,价值设定!$B:$G,6,0)*H2</f>
        <v>180</v>
      </c>
      <c r="J2" s="1" t="str">
        <f>VLOOKUP(G2,价值设定!$B:$G,3,0)&amp;","&amp;H2</f>
        <v>prop,317,2</v>
      </c>
      <c r="K2" s="1" t="str">
        <f>IF(VLOOKUP(G2,价值设定!$B:$G,5,0)=0,J2,VLOOKUP(G2,价值设定!$B:$G,5,0)&amp;","&amp;H2)</f>
        <v>prop,317,2</v>
      </c>
    </row>
    <row r="3" spans="1:11" x14ac:dyDescent="0.15">
      <c r="A3" s="1" t="s">
        <v>8</v>
      </c>
      <c r="B3" s="3">
        <v>120</v>
      </c>
      <c r="C3" s="3">
        <v>60</v>
      </c>
      <c r="D3" s="3"/>
      <c r="F3" s="1">
        <v>2</v>
      </c>
      <c r="G3" s="18" t="s">
        <v>53</v>
      </c>
      <c r="H3" s="3">
        <v>2</v>
      </c>
      <c r="I3" s="3">
        <f>VLOOKUP(G3,价值设定!$B:$G,6,0)*H3</f>
        <v>500</v>
      </c>
      <c r="J3" s="1" t="str">
        <f>VLOOKUP(G3,价值设定!$B:$G,3,0)&amp;","&amp;H3</f>
        <v>prop,702,2</v>
      </c>
      <c r="K3" s="1" t="str">
        <f>IF(VLOOKUP(G3,价值设定!$B:$G,5,0)=0,J3,VLOOKUP(G3,价值设定!$B:$G,5,0)&amp;","&amp;H3)</f>
        <v>prop,702,2</v>
      </c>
    </row>
    <row r="4" spans="1:11" x14ac:dyDescent="0.15">
      <c r="A4" s="1" t="s">
        <v>2</v>
      </c>
      <c r="B4" s="3">
        <f>B3/12</f>
        <v>10</v>
      </c>
      <c r="C4" s="3">
        <f>C3/12</f>
        <v>5</v>
      </c>
      <c r="D4" s="3"/>
      <c r="F4" s="1">
        <v>3</v>
      </c>
      <c r="G4" s="3" t="s">
        <v>51</v>
      </c>
      <c r="H4" s="3">
        <v>5</v>
      </c>
      <c r="I4" s="3">
        <f>VLOOKUP(G4,价值设定!$B:$G,6,0)*H4</f>
        <v>500</v>
      </c>
      <c r="J4" s="1" t="str">
        <f>VLOOKUP(G4,价值设定!$B:$G,3,0)&amp;","&amp;H4</f>
        <v>prop,403,5</v>
      </c>
      <c r="K4" s="1" t="str">
        <f>IF(VLOOKUP(G4,价值设定!$B:$G,5,0)=0,J4,VLOOKUP(G4,价值设定!$B:$G,5,0)&amp;","&amp;H4)</f>
        <v>prop,403,5</v>
      </c>
    </row>
    <row r="5" spans="1:11" x14ac:dyDescent="0.15">
      <c r="A5" s="1" t="s">
        <v>23</v>
      </c>
      <c r="B5" s="3">
        <f>B4+C4</f>
        <v>15</v>
      </c>
      <c r="C5" s="3"/>
      <c r="D5" s="3"/>
      <c r="F5" s="1">
        <v>4</v>
      </c>
      <c r="G5" s="18" t="s">
        <v>56</v>
      </c>
      <c r="H5" s="3">
        <v>2</v>
      </c>
      <c r="I5" s="3">
        <f>VLOOKUP(G5,价值设定!$B:$G,6,0)*H5</f>
        <v>720</v>
      </c>
      <c r="J5" s="1" t="str">
        <f>VLOOKUP(G5,价值设定!$B:$G,3,0)&amp;","&amp;H5</f>
        <v>prop,318,2</v>
      </c>
      <c r="K5" s="1" t="str">
        <f>IF(VLOOKUP(G5,价值设定!$B:$G,5,0)=0,J5,VLOOKUP(G5,价值设定!$B:$G,5,0)&amp;","&amp;H5)</f>
        <v>prop,318,2</v>
      </c>
    </row>
    <row r="6" spans="1:11" x14ac:dyDescent="0.15">
      <c r="B6" s="3"/>
      <c r="C6" s="3"/>
      <c r="F6" s="1">
        <v>5</v>
      </c>
      <c r="G6" s="18" t="s">
        <v>89</v>
      </c>
      <c r="H6" s="3">
        <v>2</v>
      </c>
      <c r="I6" s="3">
        <f>VLOOKUP(G6,价值设定!$B:$G,6,0)*H6</f>
        <v>1200</v>
      </c>
      <c r="J6" s="1" t="str">
        <f>VLOOKUP(G6,价值设定!$B:$G,3,0)&amp;","&amp;H6</f>
        <v>pack,304,2</v>
      </c>
      <c r="K6" s="1" t="str">
        <f>IF(VLOOKUP(G6,价值设定!$B:$G,5,0)=0,J6,VLOOKUP(G6,价值设定!$B:$G,5,0)&amp;","&amp;H6)</f>
        <v>item,104,2</v>
      </c>
    </row>
    <row r="7" spans="1:11" x14ac:dyDescent="0.15">
      <c r="A7" s="1" t="s">
        <v>71</v>
      </c>
      <c r="B7" s="25">
        <f>商店兑换!O24/副本产出!B8/副本产出!B9</f>
        <v>180</v>
      </c>
      <c r="C7" s="3"/>
      <c r="F7" s="1">
        <v>1</v>
      </c>
      <c r="G7" s="18" t="s">
        <v>52</v>
      </c>
      <c r="H7" s="3">
        <v>2</v>
      </c>
      <c r="I7" s="3">
        <f>VLOOKUP(G7,价值设定!$B:$G,6,0)*H7</f>
        <v>180</v>
      </c>
      <c r="J7" s="1" t="str">
        <f>VLOOKUP(G7,价值设定!$B:$G,3,0)&amp;","&amp;H7</f>
        <v>prop,314,2</v>
      </c>
      <c r="K7" s="1" t="str">
        <f>IF(VLOOKUP(G7,价值设定!$B:$G,5,0)=0,J7,VLOOKUP(G7,价值设定!$B:$G,5,0)&amp;","&amp;H7)</f>
        <v>prop,314,2</v>
      </c>
    </row>
    <row r="8" spans="1:11" x14ac:dyDescent="0.15">
      <c r="A8" s="1" t="s">
        <v>72</v>
      </c>
      <c r="B8" s="3">
        <f>B5</f>
        <v>15</v>
      </c>
      <c r="C8" s="3"/>
      <c r="F8" s="1">
        <v>2</v>
      </c>
      <c r="G8" s="18" t="s">
        <v>53</v>
      </c>
      <c r="H8" s="3">
        <v>2</v>
      </c>
      <c r="I8" s="3">
        <f>VLOOKUP(G8,价值设定!$B:$G,6,0)*H8</f>
        <v>500</v>
      </c>
      <c r="J8" s="1" t="str">
        <f>VLOOKUP(G8,价值设定!$B:$G,3,0)&amp;","&amp;H8</f>
        <v>prop,702,2</v>
      </c>
      <c r="K8" s="1" t="str">
        <f>IF(VLOOKUP(G8,价值设定!$B:$G,5,0)=0,J8,VLOOKUP(G8,价值设定!$B:$G,5,0)&amp;","&amp;H8)</f>
        <v>prop,702,2</v>
      </c>
    </row>
    <row r="9" spans="1:11" x14ac:dyDescent="0.15">
      <c r="A9" s="1" t="s">
        <v>73</v>
      </c>
      <c r="B9" s="3">
        <v>12</v>
      </c>
      <c r="C9" s="3"/>
      <c r="F9" s="1">
        <v>3</v>
      </c>
      <c r="G9" s="3" t="s">
        <v>51</v>
      </c>
      <c r="H9" s="3">
        <v>5</v>
      </c>
      <c r="I9" s="3">
        <f>VLOOKUP(G9,价值设定!$B:$G,6,0)*H9</f>
        <v>500</v>
      </c>
      <c r="J9" s="1" t="str">
        <f>VLOOKUP(G9,价值设定!$B:$G,3,0)&amp;","&amp;H9</f>
        <v>prop,403,5</v>
      </c>
      <c r="K9" s="1" t="str">
        <f>IF(VLOOKUP(G9,价值设定!$B:$G,5,0)=0,J9,VLOOKUP(G9,价值设定!$B:$G,5,0)&amp;","&amp;H9)</f>
        <v>prop,403,5</v>
      </c>
    </row>
    <row r="10" spans="1:11" x14ac:dyDescent="0.15">
      <c r="A10" s="17" t="s">
        <v>74</v>
      </c>
      <c r="B10" s="25">
        <f>B7*B8*B9</f>
        <v>32400</v>
      </c>
      <c r="C10" s="3"/>
      <c r="F10" s="1">
        <v>4</v>
      </c>
      <c r="G10" s="18" t="s">
        <v>54</v>
      </c>
      <c r="H10" s="3">
        <v>2</v>
      </c>
      <c r="I10" s="3">
        <f>VLOOKUP(G10,价值设定!$B:$G,6,0)*H10</f>
        <v>720</v>
      </c>
      <c r="J10" s="1" t="str">
        <f>VLOOKUP(G10,价值设定!$B:$G,3,0)&amp;","&amp;H10</f>
        <v>prop,315,2</v>
      </c>
      <c r="K10" s="1" t="str">
        <f>IF(VLOOKUP(G10,价值设定!$B:$G,5,0)=0,J10,VLOOKUP(G10,价值设定!$B:$G,5,0)&amp;","&amp;H10)</f>
        <v>prop,315,2</v>
      </c>
    </row>
    <row r="11" spans="1:11" x14ac:dyDescent="0.15">
      <c r="A11" s="17" t="s">
        <v>25</v>
      </c>
      <c r="B11" s="25">
        <f>P18</f>
        <v>0</v>
      </c>
      <c r="C11" s="3"/>
      <c r="F11" s="1">
        <v>5</v>
      </c>
      <c r="G11" s="18" t="s">
        <v>89</v>
      </c>
      <c r="H11" s="3">
        <v>2</v>
      </c>
      <c r="I11" s="3">
        <f>VLOOKUP(G11,价值设定!$B:$G,6,0)*H11</f>
        <v>1200</v>
      </c>
      <c r="J11" s="1" t="str">
        <f>VLOOKUP(G11,价值设定!$B:$G,3,0)&amp;","&amp;H11</f>
        <v>pack,304,2</v>
      </c>
      <c r="K11" s="1" t="str">
        <f>IF(VLOOKUP(G11,价值设定!$B:$G,5,0)=0,J11,VLOOKUP(G11,价值设定!$B:$G,5,0)&amp;","&amp;H11)</f>
        <v>item,104,2</v>
      </c>
    </row>
    <row r="12" spans="1:11" x14ac:dyDescent="0.15">
      <c r="I12" s="3">
        <f>SUM(I2:I11)</f>
        <v>6200</v>
      </c>
    </row>
    <row r="14" spans="1:11" x14ac:dyDescent="0.15">
      <c r="A14" s="3" t="s">
        <v>7</v>
      </c>
      <c r="B14" s="3" t="s">
        <v>3</v>
      </c>
      <c r="C14" s="3" t="s">
        <v>87</v>
      </c>
      <c r="D14" s="3"/>
      <c r="E14" s="3"/>
    </row>
    <row r="15" spans="1:11" x14ac:dyDescent="0.15">
      <c r="A15" s="3">
        <v>1</v>
      </c>
      <c r="B15" s="2">
        <v>2.4</v>
      </c>
      <c r="C15" s="3">
        <v>1</v>
      </c>
      <c r="D15" s="3"/>
      <c r="E15" s="3">
        <v>1</v>
      </c>
      <c r="H15" s="23" t="s">
        <v>109</v>
      </c>
    </row>
    <row r="16" spans="1:11" x14ac:dyDescent="0.15">
      <c r="A16" s="3">
        <v>2</v>
      </c>
      <c r="B16" s="2">
        <v>1</v>
      </c>
      <c r="C16" s="3">
        <v>2</v>
      </c>
      <c r="D16" s="3"/>
      <c r="E16" s="3">
        <v>2</v>
      </c>
    </row>
    <row r="17" spans="1:30" x14ac:dyDescent="0.15">
      <c r="C17" s="3">
        <v>3</v>
      </c>
      <c r="D17" s="3"/>
      <c r="E17" s="3">
        <v>3</v>
      </c>
    </row>
    <row r="18" spans="1:30" x14ac:dyDescent="0.15">
      <c r="C18" s="3">
        <v>4</v>
      </c>
      <c r="D18" s="3"/>
      <c r="E18" s="3">
        <v>4</v>
      </c>
      <c r="O18" s="25"/>
      <c r="P18" s="25"/>
    </row>
    <row r="19" spans="1:30" x14ac:dyDescent="0.15">
      <c r="A19" s="3"/>
      <c r="B19" s="3"/>
      <c r="C19" s="3">
        <v>5</v>
      </c>
      <c r="D19" s="3"/>
      <c r="E19" s="3">
        <v>5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15">
      <c r="A20" s="3"/>
      <c r="B20" s="3"/>
    </row>
    <row r="21" spans="1:30" x14ac:dyDescent="0.15">
      <c r="A21" s="3"/>
      <c r="B21" s="3"/>
      <c r="Q21" s="3"/>
    </row>
    <row r="22" spans="1:30" x14ac:dyDescent="0.15">
      <c r="N22" s="18"/>
      <c r="Q22" s="3"/>
      <c r="R22" s="18"/>
    </row>
    <row r="23" spans="1:30" x14ac:dyDescent="0.15">
      <c r="N23" s="18"/>
      <c r="Q23" s="3"/>
      <c r="R23" s="18"/>
    </row>
    <row r="24" spans="1:30" x14ac:dyDescent="0.15">
      <c r="N24" s="18"/>
      <c r="Q24" s="3"/>
      <c r="R24" s="18"/>
    </row>
    <row r="25" spans="1:30" x14ac:dyDescent="0.15">
      <c r="N25" s="18"/>
      <c r="Q25" s="3"/>
      <c r="R25" s="18"/>
    </row>
    <row r="26" spans="1:30" x14ac:dyDescent="0.15">
      <c r="A26" s="17" t="s">
        <v>86</v>
      </c>
      <c r="C26" s="3" t="s">
        <v>82</v>
      </c>
      <c r="D26" s="3" t="s">
        <v>82</v>
      </c>
      <c r="E26" s="3" t="s">
        <v>84</v>
      </c>
      <c r="F26" s="3" t="s">
        <v>85</v>
      </c>
      <c r="N26" s="18"/>
      <c r="Q26" s="3"/>
      <c r="R26" s="18"/>
    </row>
    <row r="27" spans="1:30" x14ac:dyDescent="0.15">
      <c r="B27" s="3" t="s">
        <v>83</v>
      </c>
      <c r="C27" s="3">
        <v>1</v>
      </c>
      <c r="D27" s="3">
        <v>2</v>
      </c>
      <c r="E27" s="3">
        <v>1</v>
      </c>
      <c r="F27" s="3">
        <v>2</v>
      </c>
      <c r="N27" s="18"/>
      <c r="Q27" s="3"/>
      <c r="R27" s="18"/>
    </row>
    <row r="28" spans="1:30" x14ac:dyDescent="0.15">
      <c r="A28" s="3">
        <v>1</v>
      </c>
      <c r="B28" s="3">
        <v>0.3</v>
      </c>
      <c r="C28" s="1">
        <f>$C$32*B28</f>
        <v>22.5</v>
      </c>
      <c r="D28" s="1">
        <f>$D$32*B28</f>
        <v>54</v>
      </c>
      <c r="E28" s="3">
        <v>20</v>
      </c>
      <c r="F28" s="3">
        <v>50</v>
      </c>
      <c r="G28" s="1" t="str">
        <f>E$26&amp;","&amp;E28</f>
        <v>prop,811,20</v>
      </c>
      <c r="H28" s="1" t="str">
        <f>F$26&amp;","&amp;F28</f>
        <v>prop,812,50</v>
      </c>
      <c r="N28" s="18"/>
      <c r="Q28" s="3"/>
      <c r="R28" s="18"/>
    </row>
    <row r="29" spans="1:30" x14ac:dyDescent="0.15">
      <c r="A29" s="3">
        <v>2</v>
      </c>
      <c r="B29" s="3">
        <v>0.45</v>
      </c>
      <c r="C29" s="1">
        <f t="shared" ref="C29:C31" si="0">$C$32*B29</f>
        <v>33.75</v>
      </c>
      <c r="D29" s="1">
        <f t="shared" ref="D29:D31" si="1">$D$32*B29</f>
        <v>81</v>
      </c>
      <c r="E29" s="3">
        <v>30</v>
      </c>
      <c r="F29" s="3">
        <v>80</v>
      </c>
      <c r="G29" s="1" t="str">
        <f t="shared" ref="G29:H32" si="2">E$26&amp;","&amp;E29</f>
        <v>prop,811,30</v>
      </c>
      <c r="H29" s="1" t="str">
        <f t="shared" si="2"/>
        <v>prop,812,80</v>
      </c>
      <c r="N29" s="18"/>
      <c r="Q29" s="3"/>
      <c r="R29" s="18"/>
    </row>
    <row r="30" spans="1:30" x14ac:dyDescent="0.15">
      <c r="A30" s="3">
        <v>3</v>
      </c>
      <c r="B30" s="3">
        <v>0.6</v>
      </c>
      <c r="C30" s="1">
        <f t="shared" si="0"/>
        <v>45</v>
      </c>
      <c r="D30" s="1">
        <f t="shared" si="1"/>
        <v>108</v>
      </c>
      <c r="E30" s="3">
        <v>45</v>
      </c>
      <c r="F30" s="3">
        <v>100</v>
      </c>
      <c r="G30" s="1" t="str">
        <f t="shared" si="2"/>
        <v>prop,811,45</v>
      </c>
      <c r="H30" s="1" t="str">
        <f t="shared" si="2"/>
        <v>prop,812,100</v>
      </c>
      <c r="N30" s="18"/>
      <c r="Q30" s="3"/>
      <c r="R30" s="18"/>
    </row>
    <row r="31" spans="1:30" x14ac:dyDescent="0.15">
      <c r="A31" s="3">
        <v>4</v>
      </c>
      <c r="B31" s="3">
        <v>0.8</v>
      </c>
      <c r="C31" s="1">
        <f t="shared" si="0"/>
        <v>60</v>
      </c>
      <c r="D31" s="1">
        <f t="shared" si="1"/>
        <v>144</v>
      </c>
      <c r="E31" s="3">
        <v>60</v>
      </c>
      <c r="F31" s="3">
        <v>140</v>
      </c>
      <c r="G31" s="1" t="str">
        <f t="shared" si="2"/>
        <v>prop,811,60</v>
      </c>
      <c r="H31" s="1" t="str">
        <f t="shared" si="2"/>
        <v>prop,812,140</v>
      </c>
      <c r="N31" s="18"/>
      <c r="Q31" s="3"/>
      <c r="R31" s="18"/>
    </row>
    <row r="32" spans="1:30" x14ac:dyDescent="0.15">
      <c r="A32" s="3">
        <v>5</v>
      </c>
      <c r="B32" s="3">
        <v>1</v>
      </c>
      <c r="C32" s="1">
        <f>B7/B15</f>
        <v>75</v>
      </c>
      <c r="D32" s="1">
        <f>B7/B16</f>
        <v>180</v>
      </c>
      <c r="E32" s="3">
        <v>70</v>
      </c>
      <c r="F32" s="3">
        <v>175</v>
      </c>
      <c r="G32" s="1" t="str">
        <f t="shared" si="2"/>
        <v>prop,811,70</v>
      </c>
      <c r="H32" s="1" t="str">
        <f t="shared" si="2"/>
        <v>prop,812,175</v>
      </c>
      <c r="N32" s="18"/>
      <c r="Q32" s="3"/>
      <c r="R32" s="18"/>
    </row>
    <row r="33" spans="1:42" ht="15" x14ac:dyDescent="0.15">
      <c r="I33" s="20"/>
      <c r="N33" s="18"/>
      <c r="Q33" s="3"/>
      <c r="R33" s="18"/>
    </row>
    <row r="34" spans="1:42" ht="15" x14ac:dyDescent="0.15">
      <c r="I34" s="20"/>
      <c r="N34" s="18"/>
      <c r="Q34" s="3"/>
      <c r="R34" s="18"/>
    </row>
    <row r="35" spans="1:42" ht="15" x14ac:dyDescent="0.15">
      <c r="A35" s="1" t="s">
        <v>93</v>
      </c>
      <c r="B35" s="1" t="s">
        <v>100</v>
      </c>
      <c r="C35" s="1" t="s">
        <v>96</v>
      </c>
      <c r="D35" s="1" t="s">
        <v>101</v>
      </c>
      <c r="E35" s="1" t="s">
        <v>102</v>
      </c>
      <c r="F35" s="1" t="s">
        <v>103</v>
      </c>
      <c r="I35" s="20"/>
      <c r="N35" s="18"/>
      <c r="Q35" s="3"/>
      <c r="R35" s="18"/>
    </row>
    <row r="36" spans="1:42" ht="15" x14ac:dyDescent="0.15">
      <c r="B36" s="1" t="s">
        <v>61</v>
      </c>
      <c r="C36" s="1" t="s">
        <v>12</v>
      </c>
      <c r="D36" s="1" t="s">
        <v>97</v>
      </c>
      <c r="E36" s="1" t="s">
        <v>98</v>
      </c>
      <c r="F36" s="1" t="s">
        <v>99</v>
      </c>
      <c r="I36" s="20"/>
      <c r="N36" s="18"/>
      <c r="Q36" s="3"/>
      <c r="R36" s="18"/>
    </row>
    <row r="37" spans="1:42" x14ac:dyDescent="0.15">
      <c r="A37" s="1" t="s">
        <v>58</v>
      </c>
      <c r="B37" s="1">
        <f>VLOOKUP(A37,价值设定!$B:$G,6,0)</f>
        <v>1</v>
      </c>
      <c r="C37" s="1">
        <v>20</v>
      </c>
      <c r="D37" s="1">
        <f>B37*C37</f>
        <v>20</v>
      </c>
      <c r="E37" s="1">
        <v>100</v>
      </c>
      <c r="F37" s="1">
        <f>E37/SUM($E$37:$E$48)</f>
        <v>0.11904761904761904</v>
      </c>
      <c r="G37" s="1" t="str">
        <f>VLOOKUP(A37,价值设定!$B:$G,3,0)&amp;","&amp;C37</f>
        <v>cash,20</v>
      </c>
      <c r="H37" s="1" t="str">
        <f>I37</f>
        <v>cash,20,100</v>
      </c>
      <c r="I37" s="1" t="str">
        <f t="shared" ref="I37:I48" si="3">G37&amp;","&amp;E37</f>
        <v>cash,20,100</v>
      </c>
      <c r="N37" s="18"/>
      <c r="Q37" s="3"/>
      <c r="R37" s="18"/>
    </row>
    <row r="38" spans="1:42" x14ac:dyDescent="0.15">
      <c r="A38" s="1" t="s">
        <v>58</v>
      </c>
      <c r="B38" s="1">
        <f>VLOOKUP(A38,价值设定!$B:$G,6,0)</f>
        <v>1</v>
      </c>
      <c r="C38" s="1">
        <v>50</v>
      </c>
      <c r="D38" s="1">
        <f t="shared" ref="D38:D48" si="4">B38*C38</f>
        <v>50</v>
      </c>
      <c r="E38" s="1">
        <v>100</v>
      </c>
      <c r="F38" s="1">
        <f t="shared" ref="F38:F48" si="5">E38/SUM($E$37:$E$48)</f>
        <v>0.11904761904761904</v>
      </c>
      <c r="G38" s="1" t="str">
        <f>VLOOKUP(A38,价值设定!$B:$G,3,0)&amp;","&amp;C38</f>
        <v>cash,50</v>
      </c>
      <c r="H38" s="1" t="str">
        <f>H37&amp;";"&amp;I38</f>
        <v>cash,20,100;cash,50,100</v>
      </c>
      <c r="I38" s="1" t="str">
        <f t="shared" si="3"/>
        <v>cash,50,100</v>
      </c>
      <c r="N38" s="18"/>
      <c r="Q38" s="3"/>
      <c r="R38" s="18"/>
    </row>
    <row r="39" spans="1:42" x14ac:dyDescent="0.15">
      <c r="A39" s="1" t="s">
        <v>28</v>
      </c>
      <c r="B39" s="1">
        <f>VLOOKUP(A39,价值设定!$B:$G,6,0)</f>
        <v>0.02</v>
      </c>
      <c r="C39" s="1">
        <v>888</v>
      </c>
      <c r="D39" s="1">
        <f t="shared" si="4"/>
        <v>17.760000000000002</v>
      </c>
      <c r="E39" s="1">
        <v>100</v>
      </c>
      <c r="F39" s="1">
        <f t="shared" si="5"/>
        <v>0.11904761904761904</v>
      </c>
      <c r="G39" s="1" t="str">
        <f>VLOOKUP(A39,价值设定!$B:$G,3,0)&amp;","&amp;C39</f>
        <v>coin,888</v>
      </c>
      <c r="H39" s="1" t="str">
        <f t="shared" ref="H39:H48" si="6">H38&amp;";"&amp;I39</f>
        <v>cash,20,100;cash,50,100;coin,888,100</v>
      </c>
      <c r="I39" s="1" t="str">
        <f t="shared" si="3"/>
        <v>coin,888,100</v>
      </c>
      <c r="N39" s="18"/>
      <c r="Q39" s="3"/>
    </row>
    <row r="40" spans="1:42" x14ac:dyDescent="0.15">
      <c r="A40" s="1" t="s">
        <v>28</v>
      </c>
      <c r="B40" s="1">
        <f>VLOOKUP(A40,价值设定!$B:$G,6,0)</f>
        <v>0.02</v>
      </c>
      <c r="C40" s="1">
        <v>1666</v>
      </c>
      <c r="D40" s="1">
        <f t="shared" si="4"/>
        <v>33.32</v>
      </c>
      <c r="E40" s="1">
        <v>100</v>
      </c>
      <c r="F40" s="1">
        <f t="shared" si="5"/>
        <v>0.11904761904761904</v>
      </c>
      <c r="G40" s="1" t="str">
        <f>VLOOKUP(A40,价值设定!$B:$G,3,0)&amp;","&amp;C40</f>
        <v>coin,1666</v>
      </c>
      <c r="H40" s="1" t="str">
        <f t="shared" si="6"/>
        <v>cash,20,100;cash,50,100;coin,888,100;coin,1666,100</v>
      </c>
      <c r="I40" s="1" t="str">
        <f t="shared" si="3"/>
        <v>coin,1666,100</v>
      </c>
      <c r="N40" s="18"/>
      <c r="Q40" s="3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ht="15" x14ac:dyDescent="0.15">
      <c r="A41" s="1" t="s">
        <v>94</v>
      </c>
      <c r="B41" s="1">
        <f>VLOOKUP(A41,价值设定!$B:$G,6,0)</f>
        <v>100</v>
      </c>
      <c r="C41" s="1">
        <v>2</v>
      </c>
      <c r="D41" s="1">
        <f t="shared" si="4"/>
        <v>200</v>
      </c>
      <c r="E41" s="1">
        <v>15</v>
      </c>
      <c r="F41" s="1">
        <f t="shared" si="5"/>
        <v>1.7857142857142856E-2</v>
      </c>
      <c r="G41" s="1" t="str">
        <f>VLOOKUP(A41,价值设定!$B:$G,3,0)&amp;","&amp;C41</f>
        <v>prop,403,2</v>
      </c>
      <c r="H41" s="1" t="str">
        <f t="shared" si="6"/>
        <v>cash,20,100;cash,50,100;coin,888,100;coin,1666,100;prop,403,2,15</v>
      </c>
      <c r="I41" s="1" t="str">
        <f t="shared" si="3"/>
        <v>prop,403,2,15</v>
      </c>
      <c r="L41" s="22"/>
      <c r="N41" s="18"/>
      <c r="Q41" s="3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ht="15" x14ac:dyDescent="0.15">
      <c r="A42" s="1" t="s">
        <v>108</v>
      </c>
      <c r="B42" s="1">
        <f>VLOOKUP(A42,价值设定!$B:$G,6,0)</f>
        <v>20</v>
      </c>
      <c r="C42" s="1">
        <v>2</v>
      </c>
      <c r="D42" s="1">
        <f t="shared" si="4"/>
        <v>40</v>
      </c>
      <c r="E42" s="1">
        <v>100</v>
      </c>
      <c r="F42" s="1">
        <f t="shared" si="5"/>
        <v>0.11904761904761904</v>
      </c>
      <c r="G42" s="1" t="str">
        <f>VLOOKUP(A42,价值设定!$B:$G,3,0)&amp;","&amp;C42</f>
        <v>prop,551,2</v>
      </c>
      <c r="H42" s="1" t="str">
        <f t="shared" si="6"/>
        <v>cash,20,100;cash,50,100;coin,888,100;coin,1666,100;prop,403,2,15;prop,551,2,100</v>
      </c>
      <c r="I42" s="1" t="str">
        <f t="shared" si="3"/>
        <v>prop,551,2,100</v>
      </c>
      <c r="L42" s="22"/>
      <c r="N42" s="18"/>
      <c r="Q42" s="3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ht="15" x14ac:dyDescent="0.15">
      <c r="A43" s="1" t="s">
        <v>62</v>
      </c>
      <c r="B43" s="1">
        <v>15</v>
      </c>
      <c r="C43" s="1">
        <v>1</v>
      </c>
      <c r="D43" s="1">
        <f t="shared" si="4"/>
        <v>15</v>
      </c>
      <c r="E43" s="1">
        <v>50</v>
      </c>
      <c r="F43" s="1">
        <f t="shared" si="5"/>
        <v>5.9523809523809521E-2</v>
      </c>
      <c r="G43" s="1" t="s">
        <v>63</v>
      </c>
      <c r="H43" s="1" t="str">
        <f t="shared" si="6"/>
        <v>cash,20,100;cash,50,100;coin,888,100;coin,1666,100;prop,403,2,15;prop,551,2,100;pack,701,50</v>
      </c>
      <c r="I43" s="1" t="str">
        <f t="shared" si="3"/>
        <v>pack,701,50</v>
      </c>
      <c r="L43" s="22"/>
      <c r="N43" s="1"/>
      <c r="Q43" s="3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ht="15" x14ac:dyDescent="0.15">
      <c r="A44" s="1" t="s">
        <v>64</v>
      </c>
      <c r="B44" s="1">
        <v>40</v>
      </c>
      <c r="C44" s="1">
        <v>1</v>
      </c>
      <c r="D44" s="1">
        <f t="shared" si="4"/>
        <v>40</v>
      </c>
      <c r="E44" s="1">
        <v>50</v>
      </c>
      <c r="F44" s="1">
        <f t="shared" si="5"/>
        <v>5.9523809523809521E-2</v>
      </c>
      <c r="G44" s="1" t="s">
        <v>65</v>
      </c>
      <c r="H44" s="1" t="str">
        <f t="shared" si="6"/>
        <v>cash,20,100;cash,50,100;coin,888,100;coin,1666,100;prop,403,2,15;prop,551,2,100;pack,701,50;pack,702,50</v>
      </c>
      <c r="I44" s="1" t="str">
        <f t="shared" si="3"/>
        <v>pack,702,50</v>
      </c>
      <c r="L44" s="22"/>
      <c r="N44" s="1"/>
      <c r="Q44" s="3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ht="15" x14ac:dyDescent="0.15">
      <c r="A45" s="1" t="s">
        <v>66</v>
      </c>
      <c r="B45" s="1">
        <v>200</v>
      </c>
      <c r="C45" s="1">
        <v>1</v>
      </c>
      <c r="D45" s="1">
        <f t="shared" si="4"/>
        <v>200</v>
      </c>
      <c r="E45" s="1">
        <v>30</v>
      </c>
      <c r="F45" s="1">
        <f t="shared" si="5"/>
        <v>3.5714285714285712E-2</v>
      </c>
      <c r="G45" s="1" t="s">
        <v>67</v>
      </c>
      <c r="H45" s="1" t="str">
        <f t="shared" si="6"/>
        <v>cash,20,100;cash,50,100;coin,888,100;coin,1666,100;prop,403,2,15;prop,551,2,100;pack,701,50;pack,702,50;pack,703,30</v>
      </c>
      <c r="I45" s="1" t="str">
        <f t="shared" si="3"/>
        <v>pack,703,30</v>
      </c>
      <c r="L45" s="22"/>
      <c r="N45" s="1"/>
      <c r="Q45" s="3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ht="15" x14ac:dyDescent="0.15">
      <c r="A46" s="1" t="s">
        <v>95</v>
      </c>
      <c r="B46" s="1">
        <f>VLOOKUP(A46,价值设定!$B:$G,6,0)</f>
        <v>250</v>
      </c>
      <c r="C46" s="1">
        <v>1</v>
      </c>
      <c r="D46" s="1">
        <f t="shared" si="4"/>
        <v>250</v>
      </c>
      <c r="E46" s="1">
        <v>35</v>
      </c>
      <c r="F46" s="1">
        <f t="shared" si="5"/>
        <v>4.1666666666666664E-2</v>
      </c>
      <c r="G46" s="1" t="str">
        <f>VLOOKUP(A46,价值设定!$B:$G,3,0)&amp;","&amp;C46</f>
        <v>prop,702,1</v>
      </c>
      <c r="H46" s="1" t="str">
        <f t="shared" si="6"/>
        <v>cash,20,100;cash,50,100;coin,888,100;coin,1666,100;prop,403,2,15;prop,551,2,100;pack,701,50;pack,702,50;pack,703,30;prop,702,1,35</v>
      </c>
      <c r="I46" s="1" t="str">
        <f t="shared" si="3"/>
        <v>prop,702,1,35</v>
      </c>
      <c r="L46" s="22"/>
      <c r="N46" s="1"/>
      <c r="Q46" s="3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ht="15" x14ac:dyDescent="0.15">
      <c r="A47" s="1" t="s">
        <v>59</v>
      </c>
      <c r="B47" s="1">
        <f>VLOOKUP(A47,价值设定!$B:$G,6,0)</f>
        <v>18</v>
      </c>
      <c r="C47" s="1">
        <v>1</v>
      </c>
      <c r="D47" s="1">
        <f t="shared" si="4"/>
        <v>18</v>
      </c>
      <c r="E47" s="1">
        <v>100</v>
      </c>
      <c r="F47" s="1">
        <f t="shared" si="5"/>
        <v>0.11904761904761904</v>
      </c>
      <c r="G47" s="1" t="str">
        <f>VLOOKUP(A47,价值设定!$B:$G,3,0)&amp;","&amp;C47</f>
        <v>prop,104,1</v>
      </c>
      <c r="H47" s="1" t="str">
        <f t="shared" si="6"/>
        <v>cash,20,100;cash,50,100;coin,888,100;coin,1666,100;prop,403,2,15;prop,551,2,100;pack,701,50;pack,702,50;pack,703,30;prop,702,1,35;prop,104,1,100</v>
      </c>
      <c r="I47" s="1" t="str">
        <f t="shared" si="3"/>
        <v>prop,104,1,100</v>
      </c>
      <c r="L47" s="22"/>
      <c r="N47" s="1"/>
      <c r="Q47" s="3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ht="15" x14ac:dyDescent="0.15">
      <c r="A48" s="1" t="s">
        <v>60</v>
      </c>
      <c r="B48" s="1">
        <f>VLOOKUP(A48,价值设定!$B:$G,6,0)</f>
        <v>60</v>
      </c>
      <c r="C48" s="1">
        <v>1</v>
      </c>
      <c r="D48" s="1">
        <f t="shared" si="4"/>
        <v>60</v>
      </c>
      <c r="E48" s="1">
        <v>60</v>
      </c>
      <c r="F48" s="1">
        <f t="shared" si="5"/>
        <v>7.1428571428571425E-2</v>
      </c>
      <c r="G48" s="1" t="str">
        <f>VLOOKUP(A48,价值设定!$B:$G,3,0)&amp;","&amp;C48</f>
        <v>prop,105,1</v>
      </c>
      <c r="H48" s="1" t="str">
        <f t="shared" si="6"/>
        <v>cash,20,100;cash,50,100;coin,888,100;coin,1666,100;prop,403,2,15;prop,551,2,100;pack,701,50;pack,702,50;pack,703,30;prop,702,1,35;prop,104,1,100;prop,105,1,60</v>
      </c>
      <c r="I48" s="1" t="str">
        <f t="shared" si="3"/>
        <v>prop,105,1,60</v>
      </c>
      <c r="L48" s="22"/>
      <c r="N48" s="1"/>
      <c r="Q48" s="3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ht="15" x14ac:dyDescent="0.15">
      <c r="L49" s="22"/>
      <c r="N49" s="1"/>
      <c r="Q49" s="3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ht="15" x14ac:dyDescent="0.15">
      <c r="F50" s="1">
        <f>SUMPRODUCT(F37:F48,D37:D48)</f>
        <v>50.009523809523806</v>
      </c>
      <c r="L50" s="22"/>
      <c r="N50" s="1"/>
      <c r="Q50" s="3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ht="15" x14ac:dyDescent="0.15">
      <c r="A51" s="1">
        <v>174</v>
      </c>
      <c r="B51" s="1">
        <v>1</v>
      </c>
      <c r="C51" s="1" t="str">
        <f>H48</f>
        <v>cash,20,100;cash,50,100;coin,888,100;coin,1666,100;prop,403,2,15;prop,551,2,100;pack,701,50;pack,702,50;pack,703,30;prop,702,1,35;prop,104,1,100;prop,105,1,60</v>
      </c>
      <c r="L51" s="22"/>
      <c r="N51" s="1"/>
      <c r="Q51" s="3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ht="15" x14ac:dyDescent="0.15">
      <c r="A52" s="1">
        <v>175</v>
      </c>
      <c r="B52" s="1">
        <v>1</v>
      </c>
      <c r="C52" s="1" t="s">
        <v>106</v>
      </c>
      <c r="L52" s="22"/>
      <c r="N52" s="1"/>
      <c r="Q52" s="3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x14ac:dyDescent="0.15">
      <c r="A53" s="1">
        <v>176</v>
      </c>
      <c r="B53" s="1">
        <v>2</v>
      </c>
      <c r="C53" s="1" t="s">
        <v>107</v>
      </c>
      <c r="N53" s="1"/>
      <c r="Q53" s="3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x14ac:dyDescent="0.15">
      <c r="N54" s="1"/>
      <c r="Q54" s="3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x14ac:dyDescent="0.15">
      <c r="N55" s="1"/>
      <c r="Q55" s="3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x14ac:dyDescent="0.15">
      <c r="N56" s="1"/>
      <c r="Q56" s="3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42" x14ac:dyDescent="0.15">
      <c r="N57" s="1"/>
      <c r="Q57" s="3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42" x14ac:dyDescent="0.15">
      <c r="N58" s="1"/>
      <c r="Q58" s="3"/>
    </row>
    <row r="59" spans="1:42" x14ac:dyDescent="0.15">
      <c r="N59" s="1"/>
      <c r="Q59" s="3"/>
    </row>
    <row r="60" spans="1:42" x14ac:dyDescent="0.15">
      <c r="N60" s="1"/>
      <c r="Q60" s="3"/>
    </row>
    <row r="61" spans="1:42" x14ac:dyDescent="0.15">
      <c r="N61" s="1"/>
      <c r="Q61" s="3"/>
    </row>
    <row r="62" spans="1:42" x14ac:dyDescent="0.15">
      <c r="N62" s="1"/>
      <c r="Q62" s="3"/>
    </row>
    <row r="63" spans="1:42" x14ac:dyDescent="0.15">
      <c r="N63" s="1"/>
      <c r="Q63" s="3"/>
    </row>
    <row r="64" spans="1:42" x14ac:dyDescent="0.15">
      <c r="N64" s="1"/>
      <c r="Q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140" zoomScaleNormal="140" zoomScalePageLayoutView="140" workbookViewId="0">
      <selection activeCell="O16" sqref="O16"/>
    </sheetView>
  </sheetViews>
  <sheetFormatPr baseColWidth="10" defaultColWidth="11" defaultRowHeight="13" x14ac:dyDescent="0.15"/>
  <cols>
    <col min="1" max="1" width="18.1640625" style="1" bestFit="1" customWidth="1"/>
    <col min="2" max="2" width="5.1640625" style="1" customWidth="1"/>
    <col min="3" max="4" width="11" style="1"/>
    <col min="5" max="5" width="5.6640625" style="1" bestFit="1" customWidth="1"/>
    <col min="6" max="6" width="6.33203125" style="1" bestFit="1" customWidth="1"/>
    <col min="7" max="10" width="7.33203125" style="1" bestFit="1" customWidth="1"/>
    <col min="11" max="12" width="4.1640625" style="1" bestFit="1" customWidth="1"/>
    <col min="13" max="14" width="7.33203125" style="1" bestFit="1" customWidth="1"/>
    <col min="15" max="15" width="5.83203125" style="1" bestFit="1" customWidth="1"/>
    <col min="16" max="17" width="7.6640625" style="3" customWidth="1"/>
    <col min="18" max="18" width="11" style="1"/>
    <col min="19" max="19" width="10.6640625" style="1" bestFit="1" customWidth="1"/>
    <col min="20" max="20" width="22.33203125" style="1" bestFit="1" customWidth="1"/>
    <col min="21" max="16384" width="11" style="1"/>
  </cols>
  <sheetData>
    <row r="1" spans="1:21" x14ac:dyDescent="0.15">
      <c r="B1" s="1" t="s">
        <v>3</v>
      </c>
    </row>
    <row r="2" spans="1:21" x14ac:dyDescent="0.15">
      <c r="A2" s="1" t="s">
        <v>1</v>
      </c>
      <c r="B2" s="3">
        <f>副本产出!B15</f>
        <v>2.4</v>
      </c>
    </row>
    <row r="3" spans="1:21" x14ac:dyDescent="0.15">
      <c r="A3" s="1" t="s">
        <v>0</v>
      </c>
      <c r="B3" s="3">
        <f>副本产出!B16</f>
        <v>1</v>
      </c>
    </row>
    <row r="5" spans="1:21" x14ac:dyDescent="0.15">
      <c r="A5" s="1" t="s">
        <v>16</v>
      </c>
      <c r="B5" s="1" t="s">
        <v>3</v>
      </c>
      <c r="C5" s="1" t="s">
        <v>40</v>
      </c>
      <c r="D5" s="1" t="s">
        <v>41</v>
      </c>
      <c r="E5" s="1" t="s">
        <v>12</v>
      </c>
      <c r="F5" s="1" t="s">
        <v>15</v>
      </c>
      <c r="G5" s="1" t="s">
        <v>13</v>
      </c>
      <c r="H5" s="1" t="s">
        <v>14</v>
      </c>
      <c r="I5" s="1" t="s">
        <v>17</v>
      </c>
      <c r="J5" s="1" t="s">
        <v>18</v>
      </c>
      <c r="K5" s="1" t="s">
        <v>5</v>
      </c>
      <c r="L5" s="1" t="s">
        <v>6</v>
      </c>
      <c r="M5" s="5" t="s">
        <v>19</v>
      </c>
      <c r="N5" s="5" t="s">
        <v>20</v>
      </c>
      <c r="O5" s="5" t="s">
        <v>43</v>
      </c>
      <c r="P5" s="3" t="s">
        <v>44</v>
      </c>
    </row>
    <row r="6" spans="1:21" x14ac:dyDescent="0.15">
      <c r="A6" s="1" t="s">
        <v>104</v>
      </c>
      <c r="B6" s="23">
        <f>VLOOKUP(A6,价值设定!$B:$G,6,0)</f>
        <v>1800</v>
      </c>
      <c r="C6" s="1" t="str">
        <f>VLOOKUP(A6,价值设定!$B:$G,3,0)&amp;","&amp;E6</f>
        <v>skill,10,1</v>
      </c>
      <c r="D6" s="1" t="str">
        <f>IF(VLOOKUP(A6,价值设定!$B:$G,5,0)=0,C6,VLOOKUP(A6,价值设定!$B:$G,5,0)&amp;","&amp;E6)</f>
        <v>skill,10,1</v>
      </c>
      <c r="E6" s="1">
        <v>1</v>
      </c>
      <c r="F6" s="1">
        <f t="shared" ref="F6:F18" si="0">E6*B6</f>
        <v>1800</v>
      </c>
      <c r="G6" s="4">
        <v>0.5</v>
      </c>
      <c r="H6" s="4">
        <f>1-G6</f>
        <v>0.5</v>
      </c>
      <c r="I6" s="1">
        <f>F6*G6</f>
        <v>900</v>
      </c>
      <c r="J6" s="1">
        <f>F6*H6</f>
        <v>900</v>
      </c>
      <c r="K6" s="1">
        <f>INT(I6/$B$2)</f>
        <v>375</v>
      </c>
      <c r="L6" s="1">
        <f>INT(J6/$B$3)</f>
        <v>900</v>
      </c>
      <c r="M6" s="23">
        <f t="shared" ref="M6:N6" si="1">CEILING(K6,5)</f>
        <v>375</v>
      </c>
      <c r="N6" s="23">
        <f t="shared" si="1"/>
        <v>900</v>
      </c>
      <c r="O6" s="26">
        <v>1</v>
      </c>
      <c r="P6" s="3">
        <v>1</v>
      </c>
      <c r="Q6" s="24">
        <f>F6*O6</f>
        <v>1800</v>
      </c>
      <c r="R6" s="1" t="str">
        <f>"prop,811,"&amp;M6</f>
        <v>prop,811,375</v>
      </c>
      <c r="S6" s="1" t="str">
        <f>"prop,812,"&amp;N6</f>
        <v>prop,812,900</v>
      </c>
      <c r="T6" s="1" t="str">
        <f t="shared" ref="T6:T18" si="2">R6&amp;";"&amp;S6</f>
        <v>prop,811,375;prop,812,900</v>
      </c>
      <c r="U6" s="1">
        <v>1000</v>
      </c>
    </row>
    <row r="7" spans="1:21" x14ac:dyDescent="0.15">
      <c r="A7" s="1" t="s">
        <v>105</v>
      </c>
      <c r="B7" s="23">
        <f>VLOOKUP(A7,价值设定!$B:$G,6,0)</f>
        <v>900</v>
      </c>
      <c r="C7" s="1" t="str">
        <f>VLOOKUP(A7,价值设定!$B:$G,3,0)&amp;","&amp;E7</f>
        <v>skill,11,1</v>
      </c>
      <c r="D7" s="1" t="str">
        <f>IF(VLOOKUP(A7,价值设定!$B:$G,5,0)=0,C7,VLOOKUP(A7,价值设定!$B:$G,5,0)&amp;","&amp;E7)</f>
        <v>skill,11,1</v>
      </c>
      <c r="E7" s="1">
        <v>1</v>
      </c>
      <c r="F7" s="1">
        <f t="shared" si="0"/>
        <v>900</v>
      </c>
      <c r="G7" s="4">
        <v>0.5</v>
      </c>
      <c r="H7" s="4">
        <v>0.5</v>
      </c>
      <c r="I7" s="1">
        <f>F7*G7</f>
        <v>450</v>
      </c>
      <c r="J7" s="1">
        <f>F7*H7</f>
        <v>450</v>
      </c>
      <c r="K7" s="1">
        <f>INT(I7/$B$2)</f>
        <v>187</v>
      </c>
      <c r="L7" s="1">
        <f>INT(J7/$B$3)</f>
        <v>450</v>
      </c>
      <c r="M7" s="23">
        <v>200</v>
      </c>
      <c r="N7" s="23">
        <f t="shared" ref="N7:N16" si="3">CEILING(L7,5)</f>
        <v>450</v>
      </c>
      <c r="O7" s="26">
        <v>1</v>
      </c>
      <c r="P7" s="3">
        <v>2</v>
      </c>
      <c r="Q7" s="24">
        <f t="shared" ref="Q7:Q18" si="4">F7*O7</f>
        <v>900</v>
      </c>
      <c r="R7" s="1" t="str">
        <f t="shared" ref="R7:R22" si="5">"prop,811,"&amp;M7</f>
        <v>prop,811,200</v>
      </c>
      <c r="S7" s="1" t="str">
        <f t="shared" ref="S7:S22" si="6">"prop,812,"&amp;N7</f>
        <v>prop,812,450</v>
      </c>
      <c r="T7" s="1" t="str">
        <f t="shared" ref="T7" si="7">R7&amp;";"&amp;S7</f>
        <v>prop,811,200;prop,812,450</v>
      </c>
      <c r="U7" s="1">
        <v>1000</v>
      </c>
    </row>
    <row r="8" spans="1:21" x14ac:dyDescent="0.15">
      <c r="A8" s="1" t="s">
        <v>92</v>
      </c>
      <c r="B8" s="23">
        <v>20</v>
      </c>
      <c r="C8" s="1" t="str">
        <f>VLOOKUP(A8,价值设定!$B:$G,3,0)&amp;","&amp;E8</f>
        <v>prop,551,5</v>
      </c>
      <c r="D8" s="1" t="str">
        <f>IF(VLOOKUP(A8,价值设定!$B:$G,5,0)=0,C8,VLOOKUP(A8,价值设定!$B:$G,5,0)&amp;","&amp;E8)</f>
        <v>prop,551,5</v>
      </c>
      <c r="E8" s="1">
        <v>5</v>
      </c>
      <c r="F8" s="1">
        <f t="shared" si="0"/>
        <v>100</v>
      </c>
      <c r="G8" s="4">
        <v>0.5</v>
      </c>
      <c r="H8" s="4">
        <v>0.5</v>
      </c>
      <c r="I8" s="1">
        <f t="shared" ref="I8:I10" si="8">F8*G8</f>
        <v>50</v>
      </c>
      <c r="J8" s="1">
        <f t="shared" ref="J8:J10" si="9">F8*H8</f>
        <v>50</v>
      </c>
      <c r="K8" s="1">
        <f t="shared" ref="K8:K10" si="10">INT(I8/$B$2)</f>
        <v>20</v>
      </c>
      <c r="L8" s="1">
        <f t="shared" ref="L8:L10" si="11">INT(J8/$B$3)</f>
        <v>50</v>
      </c>
      <c r="M8" s="23">
        <v>100</v>
      </c>
      <c r="N8" s="23">
        <f t="shared" si="3"/>
        <v>50</v>
      </c>
      <c r="O8" s="26">
        <v>20</v>
      </c>
      <c r="P8" s="3">
        <v>5</v>
      </c>
      <c r="Q8" s="24">
        <f t="shared" si="4"/>
        <v>2000</v>
      </c>
      <c r="R8" s="1" t="str">
        <f t="shared" si="5"/>
        <v>prop,811,100</v>
      </c>
      <c r="S8" s="1" t="str">
        <f t="shared" si="6"/>
        <v>prop,812,50</v>
      </c>
      <c r="T8" s="1" t="str">
        <f t="shared" si="2"/>
        <v>prop,811,100;prop,812,50</v>
      </c>
      <c r="U8" s="1">
        <v>10</v>
      </c>
    </row>
    <row r="9" spans="1:21" x14ac:dyDescent="0.15">
      <c r="A9" s="1" t="s">
        <v>42</v>
      </c>
      <c r="B9" s="23">
        <f>VLOOKUP(A9,价值设定!$B:$G,6,0)</f>
        <v>600</v>
      </c>
      <c r="C9" s="1" t="str">
        <f>VLOOKUP(A9,价值设定!$B:$G,3,0)</f>
        <v>pack,304</v>
      </c>
      <c r="D9" s="1" t="str">
        <f>IF(VLOOKUP(A9,价值设定!$B:$G,5,0)=0,C9,VLOOKUP(A9,价值设定!$B:$G,5,0)&amp;","&amp;E9)</f>
        <v>item,104,1</v>
      </c>
      <c r="E9" s="1">
        <v>1</v>
      </c>
      <c r="F9" s="1">
        <f t="shared" si="0"/>
        <v>600</v>
      </c>
      <c r="G9" s="4">
        <v>0.5</v>
      </c>
      <c r="H9" s="4">
        <v>0.5</v>
      </c>
      <c r="I9" s="1">
        <f t="shared" si="8"/>
        <v>300</v>
      </c>
      <c r="J9" s="1">
        <f t="shared" si="9"/>
        <v>300</v>
      </c>
      <c r="K9" s="1">
        <f t="shared" si="10"/>
        <v>125</v>
      </c>
      <c r="L9" s="1">
        <f t="shared" si="11"/>
        <v>300</v>
      </c>
      <c r="M9" s="23">
        <f t="shared" ref="M9:M18" si="12">CEILING(K9,5)</f>
        <v>125</v>
      </c>
      <c r="N9" s="23">
        <f t="shared" si="3"/>
        <v>300</v>
      </c>
      <c r="O9" s="26">
        <v>6</v>
      </c>
      <c r="P9" s="3">
        <v>4</v>
      </c>
      <c r="Q9" s="24">
        <f t="shared" si="4"/>
        <v>3600</v>
      </c>
      <c r="R9" s="1" t="str">
        <f t="shared" si="5"/>
        <v>prop,811,125</v>
      </c>
      <c r="S9" s="1" t="str">
        <f t="shared" si="6"/>
        <v>prop,812,300</v>
      </c>
      <c r="T9" s="1" t="str">
        <f t="shared" si="2"/>
        <v>prop,811,125;prop,812,300</v>
      </c>
      <c r="U9" s="1">
        <v>200</v>
      </c>
    </row>
    <row r="10" spans="1:21" x14ac:dyDescent="0.15">
      <c r="A10" s="1" t="s">
        <v>70</v>
      </c>
      <c r="B10" s="23">
        <f>VLOOKUP(A10,价值设定!$B:$G,6,0)</f>
        <v>4800</v>
      </c>
      <c r="C10" s="1" t="str">
        <f>VLOOKUP(A10,价值设定!$B:$G,3,0)</f>
        <v>pack,305</v>
      </c>
      <c r="D10" s="1" t="str">
        <f>IF(VLOOKUP(A10,价值设定!$B:$G,5,0)=0,C10,VLOOKUP(A10,价值设定!$B:$G,5,0)&amp;","&amp;E10)</f>
        <v>item,105,1</v>
      </c>
      <c r="E10" s="1">
        <v>1</v>
      </c>
      <c r="F10" s="1">
        <f t="shared" si="0"/>
        <v>4800</v>
      </c>
      <c r="G10" s="4">
        <v>0.5</v>
      </c>
      <c r="H10" s="4">
        <v>0.5</v>
      </c>
      <c r="I10" s="1">
        <f t="shared" si="8"/>
        <v>2400</v>
      </c>
      <c r="J10" s="1">
        <f t="shared" si="9"/>
        <v>2400</v>
      </c>
      <c r="K10" s="1">
        <f t="shared" si="10"/>
        <v>1000</v>
      </c>
      <c r="L10" s="1">
        <f t="shared" si="11"/>
        <v>2400</v>
      </c>
      <c r="M10" s="23">
        <f t="shared" si="12"/>
        <v>1000</v>
      </c>
      <c r="N10" s="23">
        <f t="shared" si="3"/>
        <v>2400</v>
      </c>
      <c r="O10" s="26">
        <v>1</v>
      </c>
      <c r="P10" s="3">
        <v>3</v>
      </c>
      <c r="Q10" s="24">
        <f t="shared" si="4"/>
        <v>4800</v>
      </c>
      <c r="R10" s="1" t="str">
        <f t="shared" si="5"/>
        <v>prop,811,1000</v>
      </c>
      <c r="S10" s="1" t="str">
        <f t="shared" si="6"/>
        <v>prop,812,2400</v>
      </c>
      <c r="T10" s="1" t="str">
        <f t="shared" si="2"/>
        <v>prop,811,1000;prop,812,2400</v>
      </c>
      <c r="U10" s="1">
        <v>1600</v>
      </c>
    </row>
    <row r="11" spans="1:21" x14ac:dyDescent="0.15">
      <c r="A11" s="5" t="s">
        <v>4</v>
      </c>
      <c r="B11" s="23">
        <f>VLOOKUP(A11,价值设定!$B:$G,6,0)</f>
        <v>300</v>
      </c>
      <c r="C11" s="1" t="str">
        <f>VLOOKUP(A11,价值设定!$B:$G,3,0)&amp;","&amp;E11</f>
        <v>prop,323,1</v>
      </c>
      <c r="D11" s="1" t="str">
        <f>IF(VLOOKUP(A11,价值设定!$B:$G,5,0)=0,C11,VLOOKUP(A11,价值设定!$B:$G,5,0)&amp;","&amp;E11)</f>
        <v>prop,323,1</v>
      </c>
      <c r="E11" s="1">
        <v>1</v>
      </c>
      <c r="F11" s="1">
        <f t="shared" si="0"/>
        <v>300</v>
      </c>
      <c r="G11" s="4">
        <v>0.5</v>
      </c>
      <c r="H11" s="4">
        <f t="shared" ref="H11:H20" si="13">1-G11</f>
        <v>0.5</v>
      </c>
      <c r="I11" s="1">
        <f t="shared" ref="I11:I20" si="14">F11*G11</f>
        <v>150</v>
      </c>
      <c r="J11" s="1">
        <f t="shared" ref="J11:J20" si="15">F11*H11</f>
        <v>150</v>
      </c>
      <c r="K11" s="1">
        <f t="shared" ref="K11:K20" si="16">INT(I11/$B$2)</f>
        <v>62</v>
      </c>
      <c r="L11" s="1">
        <f t="shared" ref="L11:L20" si="17">INT(J11/$B$3)</f>
        <v>150</v>
      </c>
      <c r="M11" s="23">
        <v>60</v>
      </c>
      <c r="N11" s="23">
        <f t="shared" si="3"/>
        <v>150</v>
      </c>
      <c r="O11" s="26">
        <v>5</v>
      </c>
      <c r="P11" s="3">
        <v>6</v>
      </c>
      <c r="Q11" s="24">
        <f t="shared" si="4"/>
        <v>1500</v>
      </c>
      <c r="R11" s="1" t="str">
        <f t="shared" si="5"/>
        <v>prop,811,60</v>
      </c>
      <c r="S11" s="1" t="str">
        <f t="shared" si="6"/>
        <v>prop,812,150</v>
      </c>
      <c r="T11" s="1" t="str">
        <f t="shared" si="2"/>
        <v>prop,811,60;prop,812,150</v>
      </c>
      <c r="U11" s="1">
        <v>100</v>
      </c>
    </row>
    <row r="12" spans="1:21" x14ac:dyDescent="0.15">
      <c r="A12" s="6" t="s">
        <v>9</v>
      </c>
      <c r="B12" s="23">
        <f>VLOOKUP(A12,价值设定!$B:$G,6,0)</f>
        <v>90</v>
      </c>
      <c r="C12" s="1" t="str">
        <f>VLOOKUP(A12,价值设定!$B:$G,3,0)&amp;","&amp;E12</f>
        <v>prop,314,1</v>
      </c>
      <c r="D12" s="1" t="str">
        <f>IF(VLOOKUP(A12,价值设定!$B:$G,5,0)=0,C12,VLOOKUP(A12,价值设定!$B:$G,5,0)&amp;","&amp;E12)</f>
        <v>prop,314,1</v>
      </c>
      <c r="E12" s="1">
        <v>1</v>
      </c>
      <c r="F12" s="1">
        <f t="shared" si="0"/>
        <v>90</v>
      </c>
      <c r="G12" s="4">
        <v>0.75</v>
      </c>
      <c r="H12" s="4">
        <f t="shared" si="13"/>
        <v>0.25</v>
      </c>
      <c r="I12" s="1">
        <f t="shared" si="14"/>
        <v>67.5</v>
      </c>
      <c r="J12" s="1">
        <f t="shared" si="15"/>
        <v>22.5</v>
      </c>
      <c r="K12" s="1">
        <f t="shared" si="16"/>
        <v>28</v>
      </c>
      <c r="L12" s="1">
        <f t="shared" si="17"/>
        <v>22</v>
      </c>
      <c r="M12" s="23">
        <f t="shared" si="12"/>
        <v>30</v>
      </c>
      <c r="N12" s="23">
        <v>20</v>
      </c>
      <c r="O12" s="26">
        <v>16</v>
      </c>
      <c r="P12" s="3">
        <v>7</v>
      </c>
      <c r="Q12" s="24">
        <f t="shared" si="4"/>
        <v>1440</v>
      </c>
      <c r="R12" s="1" t="str">
        <f t="shared" si="5"/>
        <v>prop,811,30</v>
      </c>
      <c r="S12" s="1" t="str">
        <f t="shared" si="6"/>
        <v>prop,812,20</v>
      </c>
      <c r="T12" s="1" t="str">
        <f t="shared" si="2"/>
        <v>prop,811,30;prop,812,20</v>
      </c>
      <c r="U12" s="1">
        <v>30</v>
      </c>
    </row>
    <row r="13" spans="1:21" x14ac:dyDescent="0.15">
      <c r="A13" s="6" t="s">
        <v>10</v>
      </c>
      <c r="B13" s="23">
        <f>VLOOKUP(A13,价值设定!$B:$G,6,0)</f>
        <v>360</v>
      </c>
      <c r="C13" s="1" t="str">
        <f>VLOOKUP(A13,价值设定!$B:$G,3,0)&amp;","&amp;E13</f>
        <v>prop,315,1</v>
      </c>
      <c r="D13" s="1" t="str">
        <f>IF(VLOOKUP(A13,价值设定!$B:$G,5,0)=0,C13,VLOOKUP(A13,价值设定!$B:$G,5,0)&amp;","&amp;E13)</f>
        <v>prop,315,1</v>
      </c>
      <c r="E13" s="1">
        <v>1</v>
      </c>
      <c r="F13" s="1">
        <f t="shared" si="0"/>
        <v>360</v>
      </c>
      <c r="G13" s="4">
        <v>0.75</v>
      </c>
      <c r="H13" s="4">
        <f t="shared" si="13"/>
        <v>0.25</v>
      </c>
      <c r="I13" s="1">
        <f t="shared" si="14"/>
        <v>270</v>
      </c>
      <c r="J13" s="1">
        <f t="shared" si="15"/>
        <v>90</v>
      </c>
      <c r="K13" s="1">
        <f t="shared" si="16"/>
        <v>112</v>
      </c>
      <c r="L13" s="1">
        <f t="shared" si="17"/>
        <v>90</v>
      </c>
      <c r="M13" s="23">
        <v>120</v>
      </c>
      <c r="N13" s="23">
        <f t="shared" si="3"/>
        <v>90</v>
      </c>
      <c r="O13" s="26">
        <v>16</v>
      </c>
      <c r="P13" s="3">
        <v>8</v>
      </c>
      <c r="Q13" s="24">
        <f t="shared" si="4"/>
        <v>5760</v>
      </c>
      <c r="R13" s="1" t="str">
        <f t="shared" si="5"/>
        <v>prop,811,120</v>
      </c>
      <c r="S13" s="1" t="str">
        <f t="shared" si="6"/>
        <v>prop,812,90</v>
      </c>
      <c r="T13" s="1" t="str">
        <f t="shared" si="2"/>
        <v>prop,811,120;prop,812,90</v>
      </c>
      <c r="U13" s="1">
        <v>120</v>
      </c>
    </row>
    <row r="14" spans="1:21" x14ac:dyDescent="0.15">
      <c r="A14" s="6" t="s">
        <v>139</v>
      </c>
      <c r="B14" s="23">
        <f>VLOOKUP(A14,价值设定!$B:$G,6,0)</f>
        <v>90</v>
      </c>
      <c r="C14" s="1" t="str">
        <f>VLOOKUP(A14,价值设定!$B:$G,3,0)&amp;","&amp;E14</f>
        <v>prop,317,1</v>
      </c>
      <c r="D14" s="1" t="str">
        <f>IF(VLOOKUP(A14,价值设定!$B:$G,5,0)=0,C14,VLOOKUP(A14,价值设定!$B:$G,5,0)&amp;","&amp;E14)</f>
        <v>prop,317,1</v>
      </c>
      <c r="E14" s="1">
        <v>1</v>
      </c>
      <c r="F14" s="1">
        <f t="shared" si="0"/>
        <v>90</v>
      </c>
      <c r="G14" s="4">
        <v>0.25</v>
      </c>
      <c r="H14" s="4">
        <f t="shared" si="13"/>
        <v>0.75</v>
      </c>
      <c r="I14" s="1">
        <f t="shared" si="14"/>
        <v>22.5</v>
      </c>
      <c r="J14" s="1">
        <f t="shared" si="15"/>
        <v>67.5</v>
      </c>
      <c r="K14" s="1">
        <f t="shared" si="16"/>
        <v>9</v>
      </c>
      <c r="L14" s="1">
        <f t="shared" si="17"/>
        <v>67</v>
      </c>
      <c r="M14" s="23">
        <f t="shared" si="12"/>
        <v>10</v>
      </c>
      <c r="N14" s="23">
        <v>20</v>
      </c>
      <c r="O14" s="26">
        <v>16</v>
      </c>
      <c r="P14" s="3">
        <v>9</v>
      </c>
      <c r="Q14" s="24">
        <f t="shared" si="4"/>
        <v>1440</v>
      </c>
      <c r="R14" s="1" t="str">
        <f t="shared" si="5"/>
        <v>prop,811,10</v>
      </c>
      <c r="S14" s="1" t="str">
        <f t="shared" si="6"/>
        <v>prop,812,20</v>
      </c>
      <c r="T14" s="1" t="str">
        <f t="shared" si="2"/>
        <v>prop,811,10;prop,812,20</v>
      </c>
      <c r="U14" s="1">
        <v>10</v>
      </c>
    </row>
    <row r="15" spans="1:21" x14ac:dyDescent="0.15">
      <c r="A15" s="6" t="s">
        <v>11</v>
      </c>
      <c r="B15" s="23">
        <f>VLOOKUP(A15,价值设定!$B:$G,6,0)</f>
        <v>360</v>
      </c>
      <c r="C15" s="1" t="str">
        <f>VLOOKUP(A15,价值设定!$B:$G,3,0)&amp;","&amp;E15</f>
        <v>prop,318,1</v>
      </c>
      <c r="D15" s="1" t="str">
        <f>IF(VLOOKUP(A15,价值设定!$B:$G,5,0)=0,C15,VLOOKUP(A15,价值设定!$B:$G,5,0)&amp;","&amp;E15)</f>
        <v>prop,318,1</v>
      </c>
      <c r="E15" s="1">
        <v>1</v>
      </c>
      <c r="F15" s="1">
        <f t="shared" si="0"/>
        <v>360</v>
      </c>
      <c r="G15" s="4">
        <v>0.25</v>
      </c>
      <c r="H15" s="4">
        <f t="shared" si="13"/>
        <v>0.75</v>
      </c>
      <c r="I15" s="1">
        <f t="shared" si="14"/>
        <v>90</v>
      </c>
      <c r="J15" s="1">
        <f t="shared" si="15"/>
        <v>270</v>
      </c>
      <c r="K15" s="1">
        <f t="shared" si="16"/>
        <v>37</v>
      </c>
      <c r="L15" s="1">
        <f t="shared" si="17"/>
        <v>270</v>
      </c>
      <c r="M15" s="23">
        <f t="shared" si="12"/>
        <v>40</v>
      </c>
      <c r="N15" s="23">
        <f t="shared" si="3"/>
        <v>270</v>
      </c>
      <c r="O15" s="26">
        <v>16</v>
      </c>
      <c r="P15" s="3">
        <v>10</v>
      </c>
      <c r="Q15" s="24">
        <f t="shared" si="4"/>
        <v>5760</v>
      </c>
      <c r="R15" s="1" t="str">
        <f t="shared" si="5"/>
        <v>prop,811,40</v>
      </c>
      <c r="S15" s="1" t="str">
        <f t="shared" si="6"/>
        <v>prop,812,270</v>
      </c>
      <c r="T15" s="1" t="str">
        <f t="shared" si="2"/>
        <v>prop,811,40;prop,812,270</v>
      </c>
      <c r="U15" s="1">
        <v>120</v>
      </c>
    </row>
    <row r="16" spans="1:21" x14ac:dyDescent="0.15">
      <c r="A16" s="1" t="s">
        <v>140</v>
      </c>
      <c r="B16" s="23">
        <f>VLOOKUP(A16,价值设定!$B:$G,6,0)</f>
        <v>0.02</v>
      </c>
      <c r="C16" s="1" t="str">
        <f>VLOOKUP(A16,价值设定!$B:$G,3,0)&amp;","&amp;E16</f>
        <v>coin,20000</v>
      </c>
      <c r="D16" s="1" t="str">
        <f>IF(VLOOKUP(A16,价值设定!$B:$G,5,0)=0,C16,VLOOKUP(A16,价值设定!$B:$G,5,0)&amp;","&amp;E16)</f>
        <v>coin,20000</v>
      </c>
      <c r="E16" s="1">
        <v>20000</v>
      </c>
      <c r="F16" s="1">
        <f t="shared" si="0"/>
        <v>400</v>
      </c>
      <c r="G16" s="4">
        <v>0.5</v>
      </c>
      <c r="H16" s="4">
        <f>1-G16</f>
        <v>0.5</v>
      </c>
      <c r="I16" s="1">
        <f>F16*G16</f>
        <v>200</v>
      </c>
      <c r="J16" s="1">
        <f>F16*H16</f>
        <v>200</v>
      </c>
      <c r="K16" s="1">
        <f>INT(I16/$B$2)</f>
        <v>83</v>
      </c>
      <c r="L16" s="1">
        <f>INT(J16/$B$3)</f>
        <v>200</v>
      </c>
      <c r="M16" s="23">
        <v>50</v>
      </c>
      <c r="N16" s="23">
        <f t="shared" si="3"/>
        <v>200</v>
      </c>
      <c r="O16" s="26">
        <v>5</v>
      </c>
      <c r="P16" s="3">
        <v>11</v>
      </c>
      <c r="Q16" s="24">
        <f t="shared" si="4"/>
        <v>2000</v>
      </c>
      <c r="R16" s="1" t="str">
        <f t="shared" si="5"/>
        <v>prop,811,50</v>
      </c>
      <c r="S16" s="1" t="str">
        <f t="shared" si="6"/>
        <v>prop,812,200</v>
      </c>
      <c r="T16" s="1" t="str">
        <f>R16&amp;";"&amp;S16</f>
        <v>prop,811,50;prop,812,200</v>
      </c>
      <c r="U16" s="1">
        <v>50</v>
      </c>
    </row>
    <row r="17" spans="1:22" x14ac:dyDescent="0.15">
      <c r="A17" s="6" t="s">
        <v>26</v>
      </c>
      <c r="B17" s="23">
        <f>VLOOKUP(A17,价值设定!$B:$G,6,0)</f>
        <v>15</v>
      </c>
      <c r="C17" s="1" t="str">
        <f>VLOOKUP(A17,价值设定!$B:$G,3,0)&amp;","&amp;E17</f>
        <v>prop,801,3</v>
      </c>
      <c r="D17" s="1" t="str">
        <f>IF(VLOOKUP(A17,价值设定!$B:$G,5,0)=0,C17,VLOOKUP(A17,价值设定!$B:$G,5,0)&amp;","&amp;E17)</f>
        <v>prop,801,3</v>
      </c>
      <c r="E17" s="1">
        <v>3</v>
      </c>
      <c r="F17" s="1">
        <f t="shared" si="0"/>
        <v>45</v>
      </c>
      <c r="G17" s="4">
        <v>0.25</v>
      </c>
      <c r="H17" s="4">
        <f t="shared" si="13"/>
        <v>0.75</v>
      </c>
      <c r="I17" s="1">
        <f t="shared" si="14"/>
        <v>11.25</v>
      </c>
      <c r="J17" s="1">
        <f t="shared" si="15"/>
        <v>33.75</v>
      </c>
      <c r="K17" s="1">
        <f t="shared" si="16"/>
        <v>4</v>
      </c>
      <c r="L17" s="1">
        <f t="shared" si="17"/>
        <v>33</v>
      </c>
      <c r="M17" s="23">
        <f t="shared" si="12"/>
        <v>5</v>
      </c>
      <c r="N17" s="23">
        <v>50</v>
      </c>
      <c r="O17" s="26">
        <v>20</v>
      </c>
      <c r="P17" s="3">
        <v>12</v>
      </c>
      <c r="Q17" s="24">
        <f t="shared" si="4"/>
        <v>900</v>
      </c>
      <c r="R17" s="1" t="str">
        <f t="shared" si="5"/>
        <v>prop,811,5</v>
      </c>
      <c r="S17" s="1" t="str">
        <f t="shared" si="6"/>
        <v>prop,812,50</v>
      </c>
      <c r="T17" s="1" t="str">
        <f t="shared" si="2"/>
        <v>prop,811,5;prop,812,50</v>
      </c>
      <c r="U17" s="1">
        <v>15</v>
      </c>
    </row>
    <row r="18" spans="1:22" x14ac:dyDescent="0.15">
      <c r="A18" s="6" t="s">
        <v>27</v>
      </c>
      <c r="B18" s="23">
        <f>VLOOKUP(A18,价值设定!$B:$G,6,0)</f>
        <v>50</v>
      </c>
      <c r="C18" s="1" t="str">
        <f>VLOOKUP(A18,价值设定!$B:$G,3,0)&amp;","&amp;E18</f>
        <v>prop,802,1</v>
      </c>
      <c r="D18" s="1" t="str">
        <f>IF(VLOOKUP(A18,价值设定!$B:$G,5,0)=0,C18,VLOOKUP(A18,价值设定!$B:$G,5,0)&amp;","&amp;E18)</f>
        <v>prop,802,1</v>
      </c>
      <c r="E18" s="1">
        <v>1</v>
      </c>
      <c r="F18" s="1">
        <f t="shared" si="0"/>
        <v>50</v>
      </c>
      <c r="G18" s="4">
        <v>0.75</v>
      </c>
      <c r="H18" s="1">
        <f t="shared" si="13"/>
        <v>0.25</v>
      </c>
      <c r="I18" s="1">
        <f t="shared" si="14"/>
        <v>37.5</v>
      </c>
      <c r="J18" s="1">
        <f t="shared" si="15"/>
        <v>12.5</v>
      </c>
      <c r="K18" s="1">
        <f t="shared" si="16"/>
        <v>15</v>
      </c>
      <c r="L18" s="1">
        <f t="shared" si="17"/>
        <v>12</v>
      </c>
      <c r="M18" s="23">
        <f t="shared" si="12"/>
        <v>15</v>
      </c>
      <c r="N18" s="23">
        <v>10</v>
      </c>
      <c r="O18" s="26">
        <v>10</v>
      </c>
      <c r="P18" s="3">
        <v>13</v>
      </c>
      <c r="Q18" s="24">
        <f t="shared" si="4"/>
        <v>500</v>
      </c>
      <c r="R18" s="1" t="str">
        <f t="shared" si="5"/>
        <v>prop,811,15</v>
      </c>
      <c r="S18" s="1" t="str">
        <f t="shared" si="6"/>
        <v>prop,812,10</v>
      </c>
      <c r="T18" s="1" t="str">
        <f t="shared" si="2"/>
        <v>prop,811,15;prop,812,10</v>
      </c>
      <c r="U18" s="1">
        <v>50</v>
      </c>
    </row>
    <row r="19" spans="1:22" x14ac:dyDescent="0.15">
      <c r="A19" s="7" t="s">
        <v>28</v>
      </c>
      <c r="B19" s="7">
        <f>$B$30</f>
        <v>7.1999999999999995E-2</v>
      </c>
      <c r="C19" s="7" t="str">
        <f>VLOOKUP(A19,价值设定!$B:$G,3,0)&amp;","&amp;E19</f>
        <v>coin,35</v>
      </c>
      <c r="D19" s="1" t="str">
        <f t="shared" ref="D19:D20" si="18">C19</f>
        <v>coin,35</v>
      </c>
      <c r="E19" s="7">
        <f>CEILING($B$2/B19*M19,5)</f>
        <v>35</v>
      </c>
      <c r="F19" s="7"/>
      <c r="G19" s="8">
        <v>1</v>
      </c>
      <c r="H19" s="8">
        <f t="shared" si="13"/>
        <v>0</v>
      </c>
      <c r="I19" s="7">
        <f t="shared" si="14"/>
        <v>0</v>
      </c>
      <c r="J19" s="7">
        <f t="shared" si="15"/>
        <v>0</v>
      </c>
      <c r="K19" s="7">
        <f t="shared" si="16"/>
        <v>0</v>
      </c>
      <c r="L19" s="7">
        <f t="shared" si="17"/>
        <v>0</v>
      </c>
      <c r="M19" s="27">
        <v>1</v>
      </c>
      <c r="N19" s="27">
        <f>L19</f>
        <v>0</v>
      </c>
      <c r="O19" s="27">
        <v>-1</v>
      </c>
      <c r="P19" s="3">
        <v>14</v>
      </c>
      <c r="R19" s="1" t="str">
        <f t="shared" si="5"/>
        <v>prop,811,1</v>
      </c>
      <c r="S19" s="1" t="str">
        <f t="shared" si="6"/>
        <v>prop,812,0</v>
      </c>
      <c r="T19" s="7" t="str">
        <f>R19</f>
        <v>prop,811,1</v>
      </c>
    </row>
    <row r="20" spans="1:22" x14ac:dyDescent="0.15">
      <c r="A20" s="7" t="s">
        <v>28</v>
      </c>
      <c r="B20" s="7">
        <f t="shared" ref="B20:B22" si="19">$B$30</f>
        <v>7.1999999999999995E-2</v>
      </c>
      <c r="C20" s="7" t="str">
        <f>VLOOKUP(A20,价值设定!$B:$G,3,0)&amp;","&amp;E20</f>
        <v>coin,15</v>
      </c>
      <c r="D20" s="1" t="str">
        <f t="shared" si="18"/>
        <v>coin,15</v>
      </c>
      <c r="E20" s="7">
        <f>CEILING($B$3/B20*N20,5)</f>
        <v>15</v>
      </c>
      <c r="F20" s="7"/>
      <c r="G20" s="8">
        <v>0</v>
      </c>
      <c r="H20" s="8">
        <f t="shared" si="13"/>
        <v>1</v>
      </c>
      <c r="I20" s="7">
        <f t="shared" si="14"/>
        <v>0</v>
      </c>
      <c r="J20" s="7">
        <f t="shared" si="15"/>
        <v>0</v>
      </c>
      <c r="K20" s="7">
        <f t="shared" si="16"/>
        <v>0</v>
      </c>
      <c r="L20" s="7">
        <f t="shared" si="17"/>
        <v>0</v>
      </c>
      <c r="M20" s="27">
        <f>K20</f>
        <v>0</v>
      </c>
      <c r="N20" s="27">
        <v>1</v>
      </c>
      <c r="O20" s="27">
        <v>-1</v>
      </c>
      <c r="P20" s="3">
        <v>15</v>
      </c>
      <c r="R20" s="1" t="str">
        <f t="shared" si="5"/>
        <v>prop,811,0</v>
      </c>
      <c r="S20" s="1" t="str">
        <f t="shared" si="6"/>
        <v>prop,812,1</v>
      </c>
      <c r="T20" s="7" t="str">
        <f>S20</f>
        <v>prop,812,1</v>
      </c>
      <c r="V20" s="1">
        <f>SUMPRODUCT(U6:U18,E6:E18,O6:O18)</f>
        <v>5012180</v>
      </c>
    </row>
    <row r="21" spans="1:22" x14ac:dyDescent="0.15">
      <c r="A21" s="7" t="s">
        <v>28</v>
      </c>
      <c r="B21" s="7">
        <f t="shared" si="19"/>
        <v>7.1999999999999995E-2</v>
      </c>
      <c r="C21" s="7" t="str">
        <f>VLOOKUP(A21,价值设定!$B:$G,3,0)&amp;","&amp;E21</f>
        <v>coin,350</v>
      </c>
      <c r="D21" s="1" t="str">
        <f t="shared" ref="D21:D22" si="20">C21</f>
        <v>coin,350</v>
      </c>
      <c r="E21" s="7">
        <f>E19*10</f>
        <v>350</v>
      </c>
      <c r="F21" s="7"/>
      <c r="G21" s="8">
        <v>1</v>
      </c>
      <c r="H21" s="8">
        <f t="shared" ref="H21:H22" si="21">1-G21</f>
        <v>0</v>
      </c>
      <c r="I21" s="7">
        <f t="shared" ref="I21:I22" si="22">F21*G21</f>
        <v>0</v>
      </c>
      <c r="J21" s="7">
        <f t="shared" ref="J21:J22" si="23">F21*H21</f>
        <v>0</v>
      </c>
      <c r="K21" s="7">
        <f t="shared" ref="K21:K22" si="24">INT(I21/$B$2)</f>
        <v>0</v>
      </c>
      <c r="L21" s="7">
        <f t="shared" ref="L21:L22" si="25">INT(J21/$B$3)</f>
        <v>0</v>
      </c>
      <c r="M21" s="27">
        <v>10</v>
      </c>
      <c r="N21" s="27">
        <f>L21</f>
        <v>0</v>
      </c>
      <c r="O21" s="27">
        <v>-1</v>
      </c>
      <c r="P21" s="3">
        <v>16</v>
      </c>
      <c r="R21" s="1" t="str">
        <f t="shared" si="5"/>
        <v>prop,811,10</v>
      </c>
      <c r="S21" s="1" t="str">
        <f t="shared" si="6"/>
        <v>prop,812,0</v>
      </c>
      <c r="T21" s="7" t="str">
        <f>R21</f>
        <v>prop,811,10</v>
      </c>
    </row>
    <row r="22" spans="1:22" x14ac:dyDescent="0.15">
      <c r="A22" s="7" t="s">
        <v>28</v>
      </c>
      <c r="B22" s="7">
        <f t="shared" si="19"/>
        <v>7.1999999999999995E-2</v>
      </c>
      <c r="C22" s="7" t="str">
        <f>VLOOKUP(A22,价值设定!$B:$G,3,0)&amp;","&amp;E22</f>
        <v>coin,150</v>
      </c>
      <c r="D22" s="1" t="str">
        <f t="shared" si="20"/>
        <v>coin,150</v>
      </c>
      <c r="E22" s="7">
        <f>E20*10</f>
        <v>150</v>
      </c>
      <c r="F22" s="7"/>
      <c r="G22" s="8">
        <v>0</v>
      </c>
      <c r="H22" s="8">
        <f t="shared" si="21"/>
        <v>1</v>
      </c>
      <c r="I22" s="7">
        <f t="shared" si="22"/>
        <v>0</v>
      </c>
      <c r="J22" s="7">
        <f t="shared" si="23"/>
        <v>0</v>
      </c>
      <c r="K22" s="7">
        <f t="shared" si="24"/>
        <v>0</v>
      </c>
      <c r="L22" s="7">
        <f t="shared" si="25"/>
        <v>0</v>
      </c>
      <c r="M22" s="27">
        <f>K22</f>
        <v>0</v>
      </c>
      <c r="N22" s="27">
        <v>10</v>
      </c>
      <c r="O22" s="27">
        <v>-1</v>
      </c>
      <c r="P22" s="3">
        <v>17</v>
      </c>
      <c r="R22" s="1" t="str">
        <f t="shared" si="5"/>
        <v>prop,811,0</v>
      </c>
      <c r="S22" s="1" t="str">
        <f t="shared" si="6"/>
        <v>prop,812,10</v>
      </c>
      <c r="T22" s="7" t="str">
        <f>S22</f>
        <v>prop,812,10</v>
      </c>
    </row>
    <row r="24" spans="1:22" x14ac:dyDescent="0.15">
      <c r="N24" s="1" t="s">
        <v>39</v>
      </c>
      <c r="O24" s="1">
        <f>SUMPRODUCT(F6:F18,O6:O18)</f>
        <v>32400</v>
      </c>
    </row>
    <row r="25" spans="1:22" x14ac:dyDescent="0.15">
      <c r="A25" s="1" t="s">
        <v>75</v>
      </c>
      <c r="B25" s="1">
        <v>0.01</v>
      </c>
    </row>
    <row r="27" spans="1:22" x14ac:dyDescent="0.15">
      <c r="A27" s="1" t="s">
        <v>76</v>
      </c>
      <c r="B27" s="1">
        <f>副本产出!B7/50</f>
        <v>3.6</v>
      </c>
      <c r="C27" s="1" t="s">
        <v>77</v>
      </c>
    </row>
    <row r="28" spans="1:22" x14ac:dyDescent="0.15">
      <c r="A28" s="1" t="s">
        <v>78</v>
      </c>
      <c r="B28" s="1">
        <v>0.5</v>
      </c>
      <c r="C28" s="1" t="s">
        <v>79</v>
      </c>
      <c r="M28" s="24"/>
      <c r="N28" s="24"/>
    </row>
    <row r="29" spans="1:22" x14ac:dyDescent="0.15">
      <c r="A29" s="1" t="s">
        <v>80</v>
      </c>
      <c r="B29" s="1">
        <f>B28/B27</f>
        <v>0.1388888888888889</v>
      </c>
    </row>
    <row r="30" spans="1:22" x14ac:dyDescent="0.15">
      <c r="A30" s="1" t="s">
        <v>81</v>
      </c>
      <c r="B30" s="1">
        <f>B25/B29</f>
        <v>7.1999999999999995E-2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2"/>
  <sheetViews>
    <sheetView tabSelected="1" workbookViewId="0">
      <selection activeCell="T15" sqref="T15"/>
    </sheetView>
  </sheetViews>
  <sheetFormatPr baseColWidth="10" defaultColWidth="8.83203125" defaultRowHeight="13" x14ac:dyDescent="0.15"/>
  <cols>
    <col min="1" max="1" width="7.33203125" style="14" bestFit="1" customWidth="1"/>
    <col min="2" max="2" width="8" style="14" bestFit="1" customWidth="1"/>
    <col min="3" max="4" width="8" style="10" bestFit="1" customWidth="1"/>
    <col min="5" max="5" width="21.1640625" style="14" bestFit="1" customWidth="1"/>
    <col min="6" max="7" width="8.83203125" style="14" bestFit="1" customWidth="1"/>
    <col min="8" max="11" width="8" style="14" bestFit="1" customWidth="1"/>
    <col min="12" max="12" width="8.83203125" style="14"/>
    <col min="13" max="13" width="10.83203125" style="14" bestFit="1" customWidth="1"/>
    <col min="14" max="26" width="8.83203125" style="14"/>
    <col min="27" max="28" width="8.83203125" style="2"/>
    <col min="29" max="16384" width="8.83203125" style="14"/>
  </cols>
  <sheetData>
    <row r="1" spans="1:28" x14ac:dyDescent="0.15">
      <c r="A1" s="15" t="s">
        <v>45</v>
      </c>
      <c r="B1" s="15"/>
      <c r="C1" s="16"/>
      <c r="D1" s="16"/>
      <c r="E1" s="15"/>
      <c r="F1" s="15"/>
      <c r="G1" s="15"/>
      <c r="H1" s="15"/>
      <c r="I1" s="15"/>
      <c r="J1" s="15"/>
      <c r="K1" s="15"/>
      <c r="L1" s="17"/>
      <c r="M1" s="17" t="s">
        <v>46</v>
      </c>
      <c r="N1" s="17"/>
      <c r="O1" s="17"/>
      <c r="P1" s="17" t="s">
        <v>46</v>
      </c>
      <c r="S1" s="17" t="s">
        <v>46</v>
      </c>
      <c r="V1" s="14" t="s">
        <v>69</v>
      </c>
    </row>
    <row r="2" spans="1:28" x14ac:dyDescent="0.15">
      <c r="A2" s="11" t="s">
        <v>29</v>
      </c>
      <c r="B2" s="11" t="s">
        <v>34</v>
      </c>
      <c r="C2" s="12" t="s">
        <v>35</v>
      </c>
      <c r="D2" s="12" t="s">
        <v>36</v>
      </c>
      <c r="E2" s="11" t="s">
        <v>30</v>
      </c>
      <c r="F2" s="11" t="s">
        <v>31</v>
      </c>
      <c r="G2" s="11" t="s">
        <v>40</v>
      </c>
      <c r="H2" s="11" t="s">
        <v>32</v>
      </c>
      <c r="I2" s="11" t="s">
        <v>33</v>
      </c>
      <c r="J2" s="13" t="s">
        <v>37</v>
      </c>
      <c r="K2" s="13" t="s">
        <v>38</v>
      </c>
      <c r="M2" s="14" t="s">
        <v>47</v>
      </c>
      <c r="N2" s="14" t="s">
        <v>48</v>
      </c>
      <c r="P2" s="14" t="s">
        <v>49</v>
      </c>
      <c r="Q2" s="14" t="s">
        <v>50</v>
      </c>
      <c r="S2" s="14" t="s">
        <v>57</v>
      </c>
      <c r="V2" s="14" t="s">
        <v>68</v>
      </c>
      <c r="W2" s="14" t="s">
        <v>24</v>
      </c>
      <c r="X2" s="14" t="s">
        <v>40</v>
      </c>
    </row>
    <row r="3" spans="1:28" x14ac:dyDescent="0.15">
      <c r="A3" s="11">
        <v>10041</v>
      </c>
      <c r="B3" s="9">
        <v>10</v>
      </c>
      <c r="C3" s="10">
        <v>1</v>
      </c>
      <c r="D3" s="10">
        <v>999</v>
      </c>
      <c r="E3" s="9" t="str">
        <f>商店兑换!T6</f>
        <v>prop,811,375;prop,812,900</v>
      </c>
      <c r="F3" s="9" t="str">
        <f>商店兑换!D6</f>
        <v>skill,10,1</v>
      </c>
      <c r="G3" s="9" t="str">
        <f>商店兑换!C6</f>
        <v>skill,10,1</v>
      </c>
      <c r="H3" s="9">
        <f>商店兑换!O6</f>
        <v>1</v>
      </c>
      <c r="I3" s="9">
        <f>商店兑换!P6</f>
        <v>1</v>
      </c>
      <c r="J3" s="9">
        <v>0</v>
      </c>
      <c r="K3" s="9">
        <v>0</v>
      </c>
      <c r="M3" s="14" t="str">
        <f>副本产出!G28</f>
        <v>prop,811,20</v>
      </c>
      <c r="N3" s="14" t="str">
        <f>M3</f>
        <v>prop,811,20</v>
      </c>
      <c r="P3" s="14" t="str">
        <f>副本产出!K2</f>
        <v>prop,317,2</v>
      </c>
      <c r="Q3" s="14" t="str">
        <f>副本产出!J2</f>
        <v>prop,317,2</v>
      </c>
      <c r="S3" s="2">
        <v>12</v>
      </c>
      <c r="V3" s="14">
        <f>副本产出!A51</f>
        <v>174</v>
      </c>
      <c r="W3" s="14">
        <f>副本产出!B51</f>
        <v>1</v>
      </c>
      <c r="X3" s="14" t="str">
        <f>副本产出!C51</f>
        <v>cash,20,100;cash,50,100;coin,888,100;coin,1666,100;prop,403,2,15;prop,551,2,100;pack,701,50;pack,702,50;pack,703,30;prop,702,1,35;prop,104,1,100;prop,105,1,60</v>
      </c>
      <c r="AB3" s="21"/>
    </row>
    <row r="4" spans="1:28" x14ac:dyDescent="0.15">
      <c r="A4" s="11">
        <v>10042</v>
      </c>
      <c r="B4" s="9">
        <v>10</v>
      </c>
      <c r="C4" s="10">
        <v>1</v>
      </c>
      <c r="D4" s="10">
        <v>999</v>
      </c>
      <c r="E4" s="9" t="str">
        <f>商店兑换!T7</f>
        <v>prop,811,200;prop,812,450</v>
      </c>
      <c r="F4" s="9" t="str">
        <f>商店兑换!D7</f>
        <v>skill,11,1</v>
      </c>
      <c r="G4" s="9" t="str">
        <f>商店兑换!C7</f>
        <v>skill,11,1</v>
      </c>
      <c r="H4" s="9">
        <f>商店兑换!O7</f>
        <v>1</v>
      </c>
      <c r="I4" s="9">
        <f>商店兑换!P7</f>
        <v>2</v>
      </c>
      <c r="J4" s="9">
        <v>0</v>
      </c>
      <c r="K4" s="9">
        <v>0</v>
      </c>
      <c r="M4" s="14" t="str">
        <f>副本产出!G29</f>
        <v>prop,811,30</v>
      </c>
      <c r="N4" s="14" t="str">
        <f t="shared" ref="N4:N12" si="0">M4</f>
        <v>prop,811,30</v>
      </c>
      <c r="P4" s="14" t="str">
        <f>副本产出!K3</f>
        <v>prop,702,2</v>
      </c>
      <c r="Q4" s="14" t="str">
        <f>副本产出!J3</f>
        <v>prop,702,2</v>
      </c>
      <c r="S4" s="2">
        <v>12</v>
      </c>
      <c r="V4" s="14">
        <f>副本产出!A52</f>
        <v>175</v>
      </c>
      <c r="W4" s="14">
        <f>副本产出!B52</f>
        <v>1</v>
      </c>
      <c r="X4" s="14" t="str">
        <f>副本产出!C52</f>
        <v>pack,174|50;0|50</v>
      </c>
      <c r="AB4" s="21"/>
    </row>
    <row r="5" spans="1:28" x14ac:dyDescent="0.15">
      <c r="A5" s="11">
        <v>10043</v>
      </c>
      <c r="B5" s="9">
        <v>10</v>
      </c>
      <c r="C5" s="10">
        <v>1</v>
      </c>
      <c r="D5" s="10">
        <v>999</v>
      </c>
      <c r="E5" s="9" t="str">
        <f>商店兑换!T8</f>
        <v>prop,811,100;prop,812,50</v>
      </c>
      <c r="F5" s="9" t="str">
        <f>商店兑换!D8</f>
        <v>prop,551,5</v>
      </c>
      <c r="G5" s="9" t="str">
        <f>商店兑换!C8</f>
        <v>prop,551,5</v>
      </c>
      <c r="H5" s="9">
        <f>商店兑换!O8</f>
        <v>20</v>
      </c>
      <c r="I5" s="9">
        <f>商店兑换!P8</f>
        <v>5</v>
      </c>
      <c r="J5" s="9">
        <v>0</v>
      </c>
      <c r="K5" s="9">
        <v>0</v>
      </c>
      <c r="M5" s="14" t="str">
        <f>副本产出!G30</f>
        <v>prop,811,45</v>
      </c>
      <c r="N5" s="14" t="str">
        <f t="shared" si="0"/>
        <v>prop,811,45</v>
      </c>
      <c r="P5" s="14" t="str">
        <f>副本产出!K4</f>
        <v>prop,403,5</v>
      </c>
      <c r="Q5" s="14" t="str">
        <f>副本产出!J4</f>
        <v>prop,403,5</v>
      </c>
      <c r="S5" s="2">
        <v>12</v>
      </c>
      <c r="V5" s="14">
        <f>副本产出!A53</f>
        <v>176</v>
      </c>
      <c r="W5" s="14">
        <f>副本产出!B53</f>
        <v>2</v>
      </c>
      <c r="X5" s="14" t="str">
        <f>副本产出!C53</f>
        <v>pack,174,2;pack,175,2</v>
      </c>
      <c r="AB5" s="21"/>
    </row>
    <row r="6" spans="1:28" x14ac:dyDescent="0.15">
      <c r="A6" s="11">
        <v>10044</v>
      </c>
      <c r="B6" s="9">
        <v>10</v>
      </c>
      <c r="C6" s="10">
        <v>1</v>
      </c>
      <c r="D6" s="10">
        <v>999</v>
      </c>
      <c r="E6" s="9" t="str">
        <f>商店兑换!T9</f>
        <v>prop,811,125;prop,812,300</v>
      </c>
      <c r="F6" s="9" t="str">
        <f>商店兑换!D9</f>
        <v>item,104,1</v>
      </c>
      <c r="G6" s="9" t="str">
        <f>商店兑换!C9</f>
        <v>pack,304</v>
      </c>
      <c r="H6" s="9">
        <f>商店兑换!O9</f>
        <v>6</v>
      </c>
      <c r="I6" s="9">
        <f>商店兑换!P9</f>
        <v>4</v>
      </c>
      <c r="J6" s="9">
        <v>0</v>
      </c>
      <c r="K6" s="9">
        <v>0</v>
      </c>
      <c r="M6" s="14" t="str">
        <f>副本产出!G31</f>
        <v>prop,811,60</v>
      </c>
      <c r="N6" s="14" t="str">
        <f t="shared" si="0"/>
        <v>prop,811,60</v>
      </c>
      <c r="P6" s="14" t="str">
        <f>副本产出!K5</f>
        <v>prop,318,2</v>
      </c>
      <c r="Q6" s="14" t="str">
        <f>副本产出!J5</f>
        <v>prop,318,2</v>
      </c>
      <c r="S6" s="2">
        <v>12</v>
      </c>
      <c r="AB6" s="21"/>
    </row>
    <row r="7" spans="1:28" x14ac:dyDescent="0.15">
      <c r="A7" s="11">
        <v>10045</v>
      </c>
      <c r="B7" s="9">
        <v>10</v>
      </c>
      <c r="C7" s="10">
        <v>1</v>
      </c>
      <c r="D7" s="10">
        <v>999</v>
      </c>
      <c r="E7" s="9" t="str">
        <f>商店兑换!T10</f>
        <v>prop,811,1000;prop,812,2400</v>
      </c>
      <c r="F7" s="9" t="str">
        <f>商店兑换!D10</f>
        <v>item,105,1</v>
      </c>
      <c r="G7" s="9" t="str">
        <f>商店兑换!C10</f>
        <v>pack,305</v>
      </c>
      <c r="H7" s="9">
        <f>商店兑换!O10</f>
        <v>1</v>
      </c>
      <c r="I7" s="9">
        <f>商店兑换!P10</f>
        <v>3</v>
      </c>
      <c r="J7" s="9">
        <v>0</v>
      </c>
      <c r="K7" s="9">
        <v>0</v>
      </c>
      <c r="M7" s="14" t="str">
        <f>副本产出!G32</f>
        <v>prop,811,70</v>
      </c>
      <c r="N7" s="14" t="str">
        <f t="shared" si="0"/>
        <v>prop,811,70</v>
      </c>
      <c r="P7" s="14" t="str">
        <f>副本产出!K6</f>
        <v>item,104,2</v>
      </c>
      <c r="Q7" s="14" t="str">
        <f>副本产出!J6</f>
        <v>pack,304,2</v>
      </c>
      <c r="S7" s="2">
        <v>12</v>
      </c>
      <c r="AB7" s="21"/>
    </row>
    <row r="8" spans="1:28" x14ac:dyDescent="0.15">
      <c r="A8" s="11">
        <v>10046</v>
      </c>
      <c r="B8" s="9">
        <v>10</v>
      </c>
      <c r="C8" s="10">
        <v>1</v>
      </c>
      <c r="D8" s="10">
        <v>999</v>
      </c>
      <c r="E8" s="9" t="str">
        <f>商店兑换!T11</f>
        <v>prop,811,60;prop,812,150</v>
      </c>
      <c r="F8" s="9" t="str">
        <f>商店兑换!D11</f>
        <v>prop,323,1</v>
      </c>
      <c r="G8" s="9" t="str">
        <f>商店兑换!C11</f>
        <v>prop,323,1</v>
      </c>
      <c r="H8" s="9">
        <f>商店兑换!O11</f>
        <v>5</v>
      </c>
      <c r="I8" s="9">
        <f>商店兑换!P11</f>
        <v>6</v>
      </c>
      <c r="J8" s="9">
        <v>0</v>
      </c>
      <c r="K8" s="9">
        <v>0</v>
      </c>
      <c r="M8" s="14" t="str">
        <f>副本产出!H28</f>
        <v>prop,812,50</v>
      </c>
      <c r="N8" s="14" t="str">
        <f t="shared" si="0"/>
        <v>prop,812,50</v>
      </c>
      <c r="P8" s="14" t="str">
        <f>副本产出!K7</f>
        <v>prop,314,2</v>
      </c>
      <c r="Q8" s="14" t="str">
        <f>副本产出!J7</f>
        <v>prop,314,2</v>
      </c>
      <c r="S8" s="2">
        <v>12</v>
      </c>
      <c r="AB8" s="21"/>
    </row>
    <row r="9" spans="1:28" x14ac:dyDescent="0.15">
      <c r="A9" s="11">
        <v>10047</v>
      </c>
      <c r="B9" s="9">
        <v>10</v>
      </c>
      <c r="C9" s="10">
        <v>1</v>
      </c>
      <c r="D9" s="10">
        <v>999</v>
      </c>
      <c r="E9" s="9" t="str">
        <f>商店兑换!T12</f>
        <v>prop,811,30;prop,812,20</v>
      </c>
      <c r="F9" s="9" t="str">
        <f>商店兑换!D12</f>
        <v>prop,314,1</v>
      </c>
      <c r="G9" s="9" t="str">
        <f>商店兑换!C12</f>
        <v>prop,314,1</v>
      </c>
      <c r="H9" s="9">
        <f>商店兑换!O12</f>
        <v>16</v>
      </c>
      <c r="I9" s="9">
        <f>商店兑换!P12</f>
        <v>7</v>
      </c>
      <c r="J9" s="9">
        <v>0</v>
      </c>
      <c r="K9" s="9">
        <v>0</v>
      </c>
      <c r="M9" s="14" t="str">
        <f>副本产出!H29</f>
        <v>prop,812,80</v>
      </c>
      <c r="N9" s="14" t="str">
        <f t="shared" si="0"/>
        <v>prop,812,80</v>
      </c>
      <c r="P9" s="14" t="str">
        <f>副本产出!K8</f>
        <v>prop,702,2</v>
      </c>
      <c r="Q9" s="14" t="str">
        <f>副本产出!J8</f>
        <v>prop,702,2</v>
      </c>
      <c r="S9" s="2">
        <v>12</v>
      </c>
      <c r="AB9" s="21"/>
    </row>
    <row r="10" spans="1:28" x14ac:dyDescent="0.15">
      <c r="A10" s="11">
        <v>10048</v>
      </c>
      <c r="B10" s="9">
        <v>10</v>
      </c>
      <c r="C10" s="10">
        <v>1</v>
      </c>
      <c r="D10" s="10">
        <v>999</v>
      </c>
      <c r="E10" s="9" t="str">
        <f>商店兑换!T13</f>
        <v>prop,811,120;prop,812,90</v>
      </c>
      <c r="F10" s="9" t="str">
        <f>商店兑换!D13</f>
        <v>prop,315,1</v>
      </c>
      <c r="G10" s="9" t="str">
        <f>商店兑换!C13</f>
        <v>prop,315,1</v>
      </c>
      <c r="H10" s="9">
        <f>商店兑换!O13</f>
        <v>16</v>
      </c>
      <c r="I10" s="9">
        <f>商店兑换!P13</f>
        <v>8</v>
      </c>
      <c r="J10" s="9">
        <v>0</v>
      </c>
      <c r="K10" s="9">
        <v>0</v>
      </c>
      <c r="M10" s="14" t="str">
        <f>副本产出!H30</f>
        <v>prop,812,100</v>
      </c>
      <c r="N10" s="14" t="str">
        <f t="shared" si="0"/>
        <v>prop,812,100</v>
      </c>
      <c r="P10" s="14" t="str">
        <f>副本产出!K9</f>
        <v>prop,403,5</v>
      </c>
      <c r="Q10" s="14" t="str">
        <f>副本产出!J9</f>
        <v>prop,403,5</v>
      </c>
      <c r="S10" s="2">
        <v>12</v>
      </c>
      <c r="AB10" s="21"/>
    </row>
    <row r="11" spans="1:28" x14ac:dyDescent="0.15">
      <c r="A11" s="11">
        <v>10049</v>
      </c>
      <c r="B11" s="9">
        <v>10</v>
      </c>
      <c r="C11" s="10">
        <v>1</v>
      </c>
      <c r="D11" s="10">
        <v>999</v>
      </c>
      <c r="E11" s="9" t="str">
        <f>商店兑换!T14</f>
        <v>prop,811,10;prop,812,20</v>
      </c>
      <c r="F11" s="9" t="str">
        <f>商店兑换!D14</f>
        <v>prop,317,1</v>
      </c>
      <c r="G11" s="9" t="str">
        <f>商店兑换!C14</f>
        <v>prop,317,1</v>
      </c>
      <c r="H11" s="9">
        <f>商店兑换!O14</f>
        <v>16</v>
      </c>
      <c r="I11" s="9">
        <f>商店兑换!P14</f>
        <v>9</v>
      </c>
      <c r="J11" s="9">
        <v>0</v>
      </c>
      <c r="K11" s="9">
        <v>0</v>
      </c>
      <c r="M11" s="14" t="str">
        <f>副本产出!H31</f>
        <v>prop,812,140</v>
      </c>
      <c r="N11" s="14" t="str">
        <f t="shared" si="0"/>
        <v>prop,812,140</v>
      </c>
      <c r="P11" s="14" t="str">
        <f>副本产出!K10</f>
        <v>prop,315,2</v>
      </c>
      <c r="Q11" s="14" t="str">
        <f>副本产出!J10</f>
        <v>prop,315,2</v>
      </c>
      <c r="S11" s="2">
        <v>12</v>
      </c>
      <c r="AB11" s="21"/>
    </row>
    <row r="12" spans="1:28" x14ac:dyDescent="0.15">
      <c r="A12" s="11">
        <v>10050</v>
      </c>
      <c r="B12" s="9">
        <v>10</v>
      </c>
      <c r="C12" s="10">
        <v>1</v>
      </c>
      <c r="D12" s="10">
        <v>999</v>
      </c>
      <c r="E12" s="9" t="str">
        <f>商店兑换!T15</f>
        <v>prop,811,40;prop,812,270</v>
      </c>
      <c r="F12" s="9" t="str">
        <f>商店兑换!D15</f>
        <v>prop,318,1</v>
      </c>
      <c r="G12" s="9" t="str">
        <f>商店兑换!C15</f>
        <v>prop,318,1</v>
      </c>
      <c r="H12" s="9">
        <f>商店兑换!O15</f>
        <v>16</v>
      </c>
      <c r="I12" s="9">
        <f>商店兑换!P15</f>
        <v>10</v>
      </c>
      <c r="J12" s="9">
        <v>0</v>
      </c>
      <c r="K12" s="9">
        <v>0</v>
      </c>
      <c r="M12" s="14" t="str">
        <f>副本产出!H32</f>
        <v>prop,812,175</v>
      </c>
      <c r="N12" s="14" t="str">
        <f t="shared" si="0"/>
        <v>prop,812,175</v>
      </c>
      <c r="P12" s="14" t="str">
        <f>副本产出!K11</f>
        <v>item,104,2</v>
      </c>
      <c r="Q12" s="14" t="str">
        <f>副本产出!J11</f>
        <v>pack,304,2</v>
      </c>
      <c r="S12" s="2">
        <v>12</v>
      </c>
      <c r="AB12" s="21"/>
    </row>
    <row r="13" spans="1:28" x14ac:dyDescent="0.15">
      <c r="A13" s="11">
        <v>10051</v>
      </c>
      <c r="B13" s="9">
        <v>10</v>
      </c>
      <c r="C13" s="10">
        <v>1</v>
      </c>
      <c r="D13" s="10">
        <v>999</v>
      </c>
      <c r="E13" s="9" t="str">
        <f>商店兑换!T16</f>
        <v>prop,811,50;prop,812,200</v>
      </c>
      <c r="F13" s="9" t="str">
        <f>商店兑换!D16</f>
        <v>coin,20000</v>
      </c>
      <c r="G13" s="9" t="str">
        <f>商店兑换!C16</f>
        <v>coin,20000</v>
      </c>
      <c r="H13" s="9">
        <f>商店兑换!O16</f>
        <v>5</v>
      </c>
      <c r="I13" s="9">
        <f>商店兑换!P16</f>
        <v>11</v>
      </c>
      <c r="J13" s="9">
        <v>0</v>
      </c>
      <c r="K13" s="9">
        <v>0</v>
      </c>
      <c r="S13" s="2"/>
      <c r="AB13" s="21"/>
    </row>
    <row r="14" spans="1:28" x14ac:dyDescent="0.15">
      <c r="A14" s="11">
        <v>10052</v>
      </c>
      <c r="B14" s="9">
        <v>10</v>
      </c>
      <c r="C14" s="10">
        <v>1</v>
      </c>
      <c r="D14" s="10">
        <v>999</v>
      </c>
      <c r="E14" s="9" t="str">
        <f>商店兑换!T17</f>
        <v>prop,811,5;prop,812,50</v>
      </c>
      <c r="F14" s="9" t="str">
        <f>商店兑换!D17</f>
        <v>prop,801,3</v>
      </c>
      <c r="G14" s="9" t="str">
        <f>商店兑换!C17</f>
        <v>prop,801,3</v>
      </c>
      <c r="H14" s="9">
        <f>商店兑换!O17</f>
        <v>20</v>
      </c>
      <c r="I14" s="9">
        <f>商店兑换!P17</f>
        <v>12</v>
      </c>
      <c r="J14" s="9">
        <v>0</v>
      </c>
      <c r="K14" s="9">
        <v>0</v>
      </c>
      <c r="S14" s="2"/>
      <c r="AB14" s="21"/>
    </row>
    <row r="15" spans="1:28" x14ac:dyDescent="0.15">
      <c r="A15" s="11">
        <v>10053</v>
      </c>
      <c r="B15" s="9">
        <v>10</v>
      </c>
      <c r="C15" s="10">
        <v>1</v>
      </c>
      <c r="D15" s="10">
        <v>999</v>
      </c>
      <c r="E15" s="9" t="str">
        <f>商店兑换!T18</f>
        <v>prop,811,15;prop,812,10</v>
      </c>
      <c r="F15" s="9" t="str">
        <f>商店兑换!D18</f>
        <v>prop,802,1</v>
      </c>
      <c r="G15" s="9" t="str">
        <f>商店兑换!C18</f>
        <v>prop,802,1</v>
      </c>
      <c r="H15" s="9">
        <f>商店兑换!O18</f>
        <v>10</v>
      </c>
      <c r="I15" s="9">
        <f>商店兑换!P18</f>
        <v>13</v>
      </c>
      <c r="J15" s="9">
        <v>0</v>
      </c>
      <c r="K15" s="9">
        <v>0</v>
      </c>
      <c r="S15" s="2"/>
      <c r="AB15" s="21"/>
    </row>
    <row r="16" spans="1:28" x14ac:dyDescent="0.15">
      <c r="A16" s="11">
        <v>10054</v>
      </c>
      <c r="B16" s="9">
        <v>10</v>
      </c>
      <c r="C16" s="10">
        <v>1</v>
      </c>
      <c r="D16" s="10">
        <v>999</v>
      </c>
      <c r="E16" s="9" t="str">
        <f>商店兑换!T19</f>
        <v>prop,811,1</v>
      </c>
      <c r="F16" s="9" t="str">
        <f>商店兑换!D19</f>
        <v>coin,35</v>
      </c>
      <c r="G16" s="9" t="str">
        <f>商店兑换!C19</f>
        <v>coin,35</v>
      </c>
      <c r="H16" s="9">
        <f>商店兑换!O19</f>
        <v>-1</v>
      </c>
      <c r="I16" s="9">
        <f>商店兑换!P19</f>
        <v>14</v>
      </c>
      <c r="J16" s="9">
        <v>0</v>
      </c>
      <c r="K16" s="9">
        <v>0</v>
      </c>
      <c r="S16" s="2"/>
      <c r="AB16" s="21"/>
    </row>
    <row r="17" spans="1:37" x14ac:dyDescent="0.15">
      <c r="A17" s="11">
        <v>10055</v>
      </c>
      <c r="B17" s="9">
        <v>10</v>
      </c>
      <c r="C17" s="10">
        <v>1</v>
      </c>
      <c r="D17" s="10">
        <v>999</v>
      </c>
      <c r="E17" s="9" t="str">
        <f>商店兑换!T20</f>
        <v>prop,812,1</v>
      </c>
      <c r="F17" s="9" t="str">
        <f>商店兑换!D20</f>
        <v>coin,15</v>
      </c>
      <c r="G17" s="9" t="str">
        <f>商店兑换!C20</f>
        <v>coin,15</v>
      </c>
      <c r="H17" s="9">
        <f>商店兑换!O20</f>
        <v>-1</v>
      </c>
      <c r="I17" s="9">
        <f>商店兑换!P20</f>
        <v>15</v>
      </c>
      <c r="J17" s="9">
        <v>0</v>
      </c>
      <c r="K17" s="9">
        <v>0</v>
      </c>
      <c r="S17" s="2"/>
      <c r="AB17" s="21"/>
    </row>
    <row r="18" spans="1:37" x14ac:dyDescent="0.15">
      <c r="A18" s="11">
        <v>10056</v>
      </c>
      <c r="B18" s="9">
        <v>10</v>
      </c>
      <c r="C18" s="10">
        <v>1</v>
      </c>
      <c r="D18" s="10">
        <v>999</v>
      </c>
      <c r="E18" s="9" t="str">
        <f>商店兑换!T21</f>
        <v>prop,811,10</v>
      </c>
      <c r="F18" s="9" t="str">
        <f>商店兑换!D21</f>
        <v>coin,350</v>
      </c>
      <c r="G18" s="9" t="str">
        <f>商店兑换!C21</f>
        <v>coin,350</v>
      </c>
      <c r="H18" s="9">
        <f>商店兑换!O21</f>
        <v>-1</v>
      </c>
      <c r="I18" s="9">
        <f>商店兑换!P21</f>
        <v>16</v>
      </c>
      <c r="J18" s="9">
        <v>0</v>
      </c>
      <c r="K18" s="9">
        <v>0</v>
      </c>
      <c r="AB18" s="21"/>
    </row>
    <row r="19" spans="1:37" x14ac:dyDescent="0.15">
      <c r="A19" s="11">
        <v>10057</v>
      </c>
      <c r="B19" s="14">
        <v>10</v>
      </c>
      <c r="C19" s="10">
        <v>1</v>
      </c>
      <c r="D19" s="10">
        <v>999</v>
      </c>
      <c r="E19" s="9" t="str">
        <f>商店兑换!T22</f>
        <v>prop,812,10</v>
      </c>
      <c r="F19" s="9" t="str">
        <f>商店兑换!D22</f>
        <v>coin,150</v>
      </c>
      <c r="G19" s="9" t="str">
        <f>商店兑换!C22</f>
        <v>coin,150</v>
      </c>
      <c r="H19" s="9">
        <f>商店兑换!O22</f>
        <v>-1</v>
      </c>
      <c r="I19" s="9">
        <f>商店兑换!P22</f>
        <v>17</v>
      </c>
      <c r="J19" s="9">
        <v>0</v>
      </c>
      <c r="K19" s="9">
        <v>0</v>
      </c>
      <c r="AB19" s="21"/>
    </row>
    <row r="20" spans="1:37" x14ac:dyDescent="0.15">
      <c r="AB20" s="21"/>
    </row>
    <row r="21" spans="1:37" x14ac:dyDescent="0.15">
      <c r="AB21" s="21"/>
    </row>
    <row r="22" spans="1:37" x14ac:dyDescent="0.15">
      <c r="AB22" s="21"/>
    </row>
    <row r="23" spans="1:37" x14ac:dyDescent="0.15">
      <c r="AB23" s="21"/>
    </row>
    <row r="24" spans="1:37" ht="16" x14ac:dyDescent="0.15">
      <c r="H24" s="28">
        <v>1031</v>
      </c>
      <c r="I24" s="29">
        <v>6150002</v>
      </c>
      <c r="J24" s="29" t="s">
        <v>110</v>
      </c>
      <c r="K24" s="29"/>
      <c r="L24" s="29">
        <v>100</v>
      </c>
      <c r="M24" s="30" t="s">
        <v>111</v>
      </c>
      <c r="N24" s="30" t="s">
        <v>111</v>
      </c>
      <c r="O24" s="29" t="s">
        <v>112</v>
      </c>
      <c r="P24" s="30" t="s">
        <v>113</v>
      </c>
      <c r="Q24" s="30" t="s">
        <v>113</v>
      </c>
      <c r="R24" s="28">
        <v>1</v>
      </c>
      <c r="S24" s="28">
        <v>1</v>
      </c>
      <c r="T24" s="30">
        <v>10</v>
      </c>
      <c r="U24" s="30">
        <v>10000</v>
      </c>
      <c r="V24" s="28">
        <v>11002</v>
      </c>
      <c r="W24" s="30">
        <v>12</v>
      </c>
      <c r="X24" s="28">
        <v>99</v>
      </c>
      <c r="Y24" s="29">
        <v>30</v>
      </c>
      <c r="Z24" s="28">
        <v>0</v>
      </c>
      <c r="AA24" s="29" t="s">
        <v>114</v>
      </c>
      <c r="AB24" s="29" t="s">
        <v>115</v>
      </c>
      <c r="AC24" s="29" t="s">
        <v>116</v>
      </c>
      <c r="AD24" s="29" t="s">
        <v>117</v>
      </c>
      <c r="AE24" s="28" t="s">
        <v>118</v>
      </c>
      <c r="AF24" s="28" t="s">
        <v>119</v>
      </c>
      <c r="AG24" s="31">
        <v>0</v>
      </c>
      <c r="AH24" s="31">
        <v>0</v>
      </c>
      <c r="AI24" s="31">
        <v>0</v>
      </c>
      <c r="AJ24" s="31">
        <v>99</v>
      </c>
      <c r="AK24" s="32">
        <v>103</v>
      </c>
    </row>
    <row r="25" spans="1:37" ht="16" x14ac:dyDescent="0.15">
      <c r="H25" s="28">
        <v>1032</v>
      </c>
      <c r="I25" s="29">
        <v>6150002</v>
      </c>
      <c r="J25" s="29" t="s">
        <v>120</v>
      </c>
      <c r="K25" s="29"/>
      <c r="L25" s="29">
        <v>100</v>
      </c>
      <c r="M25" s="30" t="s">
        <v>121</v>
      </c>
      <c r="N25" s="30" t="s">
        <v>121</v>
      </c>
      <c r="O25" s="29" t="s">
        <v>112</v>
      </c>
      <c r="P25" s="30" t="s">
        <v>122</v>
      </c>
      <c r="Q25" s="30" t="s">
        <v>122</v>
      </c>
      <c r="R25" s="28">
        <v>1</v>
      </c>
      <c r="S25" s="28">
        <v>1</v>
      </c>
      <c r="T25" s="30">
        <v>10</v>
      </c>
      <c r="U25" s="30">
        <v>10000</v>
      </c>
      <c r="V25" s="28">
        <v>11012</v>
      </c>
      <c r="W25" s="30">
        <v>12</v>
      </c>
      <c r="X25" s="28">
        <v>99</v>
      </c>
      <c r="Y25" s="29">
        <v>42</v>
      </c>
      <c r="Z25" s="28">
        <v>0</v>
      </c>
      <c r="AA25" s="29" t="s">
        <v>114</v>
      </c>
      <c r="AB25" s="29" t="s">
        <v>115</v>
      </c>
      <c r="AC25" s="29" t="s">
        <v>116</v>
      </c>
      <c r="AD25" s="29" t="s">
        <v>117</v>
      </c>
      <c r="AE25" s="28" t="s">
        <v>118</v>
      </c>
      <c r="AF25" s="28" t="s">
        <v>119</v>
      </c>
      <c r="AG25" s="31">
        <v>0</v>
      </c>
      <c r="AH25" s="31">
        <v>0</v>
      </c>
      <c r="AI25" s="31">
        <v>0</v>
      </c>
      <c r="AJ25" s="31">
        <v>99</v>
      </c>
      <c r="AK25" s="32">
        <v>103</v>
      </c>
    </row>
    <row r="26" spans="1:37" ht="16" x14ac:dyDescent="0.15">
      <c r="H26" s="28">
        <v>1033</v>
      </c>
      <c r="I26" s="29">
        <v>6150002</v>
      </c>
      <c r="J26" s="29" t="s">
        <v>110</v>
      </c>
      <c r="K26" s="29"/>
      <c r="L26" s="29">
        <v>100</v>
      </c>
      <c r="M26" s="30" t="s">
        <v>123</v>
      </c>
      <c r="N26" s="30" t="s">
        <v>123</v>
      </c>
      <c r="O26" s="29" t="s">
        <v>112</v>
      </c>
      <c r="P26" s="30" t="s">
        <v>124</v>
      </c>
      <c r="Q26" s="30" t="s">
        <v>124</v>
      </c>
      <c r="R26" s="28">
        <v>1</v>
      </c>
      <c r="S26" s="28">
        <v>1</v>
      </c>
      <c r="T26" s="30">
        <v>10</v>
      </c>
      <c r="U26" s="30">
        <v>10000</v>
      </c>
      <c r="V26" s="28">
        <v>11022</v>
      </c>
      <c r="W26" s="30">
        <v>12</v>
      </c>
      <c r="X26" s="28">
        <v>99</v>
      </c>
      <c r="Y26" s="29">
        <v>56</v>
      </c>
      <c r="Z26" s="28">
        <v>0</v>
      </c>
      <c r="AA26" s="29" t="s">
        <v>114</v>
      </c>
      <c r="AB26" s="29" t="s">
        <v>115</v>
      </c>
      <c r="AC26" s="29" t="s">
        <v>116</v>
      </c>
      <c r="AD26" s="29" t="s">
        <v>117</v>
      </c>
      <c r="AE26" s="28" t="s">
        <v>118</v>
      </c>
      <c r="AF26" s="28" t="s">
        <v>125</v>
      </c>
      <c r="AG26" s="31">
        <v>0</v>
      </c>
      <c r="AH26" s="31">
        <v>0</v>
      </c>
      <c r="AI26" s="31">
        <v>0</v>
      </c>
      <c r="AJ26" s="31">
        <v>99</v>
      </c>
      <c r="AK26" s="32">
        <v>103</v>
      </c>
    </row>
    <row r="27" spans="1:37" ht="16" x14ac:dyDescent="0.15">
      <c r="H27" s="28">
        <v>1034</v>
      </c>
      <c r="I27" s="29">
        <v>6150002</v>
      </c>
      <c r="J27" s="29" t="s">
        <v>110</v>
      </c>
      <c r="K27" s="29"/>
      <c r="L27" s="29">
        <v>100</v>
      </c>
      <c r="M27" s="30" t="s">
        <v>126</v>
      </c>
      <c r="N27" s="30" t="s">
        <v>126</v>
      </c>
      <c r="O27" s="29" t="s">
        <v>112</v>
      </c>
      <c r="P27" s="30" t="s">
        <v>127</v>
      </c>
      <c r="Q27" s="30" t="s">
        <v>127</v>
      </c>
      <c r="R27" s="28">
        <v>1</v>
      </c>
      <c r="S27" s="28">
        <v>1</v>
      </c>
      <c r="T27" s="30">
        <v>10</v>
      </c>
      <c r="U27" s="30">
        <v>10000</v>
      </c>
      <c r="V27" s="28">
        <v>11032</v>
      </c>
      <c r="W27" s="30">
        <v>12</v>
      </c>
      <c r="X27" s="28">
        <v>99</v>
      </c>
      <c r="Y27" s="29">
        <v>68</v>
      </c>
      <c r="Z27" s="28">
        <v>0</v>
      </c>
      <c r="AA27" s="29" t="s">
        <v>114</v>
      </c>
      <c r="AB27" s="29" t="s">
        <v>115</v>
      </c>
      <c r="AC27" s="29" t="s">
        <v>116</v>
      </c>
      <c r="AD27" s="29" t="s">
        <v>117</v>
      </c>
      <c r="AE27" s="28" t="s">
        <v>118</v>
      </c>
      <c r="AF27" s="28" t="s">
        <v>125</v>
      </c>
      <c r="AG27" s="31">
        <v>0</v>
      </c>
      <c r="AH27" s="31">
        <v>0</v>
      </c>
      <c r="AI27" s="31">
        <v>0</v>
      </c>
      <c r="AJ27" s="31">
        <v>99</v>
      </c>
      <c r="AK27" s="32">
        <v>103</v>
      </c>
    </row>
    <row r="28" spans="1:37" ht="16" x14ac:dyDescent="0.15">
      <c r="H28" s="28">
        <v>1035</v>
      </c>
      <c r="I28" s="29">
        <v>6150002</v>
      </c>
      <c r="J28" s="29" t="s">
        <v>110</v>
      </c>
      <c r="K28" s="29"/>
      <c r="L28" s="29">
        <v>100</v>
      </c>
      <c r="M28" s="30" t="s">
        <v>128</v>
      </c>
      <c r="N28" s="30" t="s">
        <v>128</v>
      </c>
      <c r="O28" s="29" t="s">
        <v>112</v>
      </c>
      <c r="P28" s="30" t="s">
        <v>129</v>
      </c>
      <c r="Q28" s="30" t="s">
        <v>130</v>
      </c>
      <c r="R28" s="28">
        <v>1</v>
      </c>
      <c r="S28" s="28">
        <v>1</v>
      </c>
      <c r="T28" s="30">
        <v>10</v>
      </c>
      <c r="U28" s="30">
        <v>10000</v>
      </c>
      <c r="V28" s="28">
        <v>11042</v>
      </c>
      <c r="W28" s="30">
        <v>12</v>
      </c>
      <c r="X28" s="28">
        <v>99</v>
      </c>
      <c r="Y28" s="29">
        <v>80</v>
      </c>
      <c r="Z28" s="28">
        <v>0</v>
      </c>
      <c r="AA28" s="29" t="s">
        <v>114</v>
      </c>
      <c r="AB28" s="29" t="s">
        <v>115</v>
      </c>
      <c r="AC28" s="29" t="s">
        <v>116</v>
      </c>
      <c r="AD28" s="29" t="s">
        <v>117</v>
      </c>
      <c r="AE28" s="28" t="s">
        <v>118</v>
      </c>
      <c r="AF28" s="28" t="s">
        <v>125</v>
      </c>
      <c r="AG28" s="31">
        <v>0</v>
      </c>
      <c r="AH28" s="31">
        <v>0</v>
      </c>
      <c r="AI28" s="31">
        <v>0</v>
      </c>
      <c r="AJ28" s="31">
        <v>99</v>
      </c>
      <c r="AK28" s="32">
        <v>103</v>
      </c>
    </row>
    <row r="29" spans="1:37" ht="16" x14ac:dyDescent="0.15">
      <c r="H29" s="33">
        <v>1041</v>
      </c>
      <c r="I29" s="29">
        <v>6150002</v>
      </c>
      <c r="J29" s="29" t="s">
        <v>110</v>
      </c>
      <c r="K29" s="29"/>
      <c r="L29" s="29">
        <v>100</v>
      </c>
      <c r="M29" s="30" t="s">
        <v>131</v>
      </c>
      <c r="N29" s="30" t="s">
        <v>131</v>
      </c>
      <c r="O29" s="29" t="s">
        <v>112</v>
      </c>
      <c r="P29" s="30" t="s">
        <v>132</v>
      </c>
      <c r="Q29" s="30" t="s">
        <v>132</v>
      </c>
      <c r="R29" s="28">
        <v>1</v>
      </c>
      <c r="S29" s="28">
        <v>1</v>
      </c>
      <c r="T29" s="30">
        <v>10</v>
      </c>
      <c r="U29" s="30">
        <v>10000</v>
      </c>
      <c r="V29" s="28">
        <v>11003</v>
      </c>
      <c r="W29" s="30">
        <v>12</v>
      </c>
      <c r="X29" s="28">
        <v>99</v>
      </c>
      <c r="Y29" s="29">
        <v>30</v>
      </c>
      <c r="Z29" s="28">
        <v>0</v>
      </c>
      <c r="AA29" s="29" t="s">
        <v>114</v>
      </c>
      <c r="AB29" s="29" t="s">
        <v>115</v>
      </c>
      <c r="AC29" s="29" t="s">
        <v>116</v>
      </c>
      <c r="AD29" s="29" t="s">
        <v>117</v>
      </c>
      <c r="AE29" s="28" t="s">
        <v>133</v>
      </c>
      <c r="AF29" s="28" t="s">
        <v>125</v>
      </c>
      <c r="AG29" s="31">
        <v>0</v>
      </c>
      <c r="AH29" s="31">
        <v>0</v>
      </c>
      <c r="AI29" s="31">
        <v>0</v>
      </c>
      <c r="AJ29" s="31">
        <v>99</v>
      </c>
      <c r="AK29" s="32">
        <v>104</v>
      </c>
    </row>
    <row r="30" spans="1:37" ht="16" x14ac:dyDescent="0.15">
      <c r="H30" s="33">
        <v>1042</v>
      </c>
      <c r="I30" s="29">
        <v>6150002</v>
      </c>
      <c r="J30" s="29" t="s">
        <v>110</v>
      </c>
      <c r="K30" s="29"/>
      <c r="L30" s="29">
        <v>100</v>
      </c>
      <c r="M30" s="30" t="s">
        <v>134</v>
      </c>
      <c r="N30" s="30" t="s">
        <v>134</v>
      </c>
      <c r="O30" s="29" t="s">
        <v>112</v>
      </c>
      <c r="P30" s="30" t="s">
        <v>122</v>
      </c>
      <c r="Q30" s="30" t="s">
        <v>122</v>
      </c>
      <c r="R30" s="28">
        <v>1</v>
      </c>
      <c r="S30" s="28">
        <v>1</v>
      </c>
      <c r="T30" s="30">
        <v>10</v>
      </c>
      <c r="U30" s="30">
        <v>10000</v>
      </c>
      <c r="V30" s="28">
        <v>11013</v>
      </c>
      <c r="W30" s="30">
        <v>12</v>
      </c>
      <c r="X30" s="28">
        <v>99</v>
      </c>
      <c r="Y30" s="29">
        <v>42</v>
      </c>
      <c r="Z30" s="28">
        <v>0</v>
      </c>
      <c r="AA30" s="29" t="s">
        <v>114</v>
      </c>
      <c r="AB30" s="29" t="s">
        <v>115</v>
      </c>
      <c r="AC30" s="29" t="s">
        <v>116</v>
      </c>
      <c r="AD30" s="29" t="s">
        <v>117</v>
      </c>
      <c r="AE30" s="28" t="s">
        <v>133</v>
      </c>
      <c r="AF30" s="28" t="s">
        <v>125</v>
      </c>
      <c r="AG30" s="31">
        <v>0</v>
      </c>
      <c r="AH30" s="31">
        <v>0</v>
      </c>
      <c r="AI30" s="31">
        <v>0</v>
      </c>
      <c r="AJ30" s="31">
        <v>99</v>
      </c>
      <c r="AK30" s="32">
        <v>104</v>
      </c>
    </row>
    <row r="31" spans="1:37" ht="16" x14ac:dyDescent="0.15">
      <c r="H31" s="33">
        <v>1043</v>
      </c>
      <c r="I31" s="29">
        <v>6150002</v>
      </c>
      <c r="J31" s="29" t="s">
        <v>110</v>
      </c>
      <c r="K31" s="29"/>
      <c r="L31" s="29">
        <v>100</v>
      </c>
      <c r="M31" s="30" t="s">
        <v>135</v>
      </c>
      <c r="N31" s="30" t="s">
        <v>135</v>
      </c>
      <c r="O31" s="29" t="s">
        <v>112</v>
      </c>
      <c r="P31" s="30" t="s">
        <v>124</v>
      </c>
      <c r="Q31" s="30" t="s">
        <v>124</v>
      </c>
      <c r="R31" s="28">
        <v>1</v>
      </c>
      <c r="S31" s="28">
        <v>1</v>
      </c>
      <c r="T31" s="30">
        <v>10</v>
      </c>
      <c r="U31" s="30">
        <v>10000</v>
      </c>
      <c r="V31" s="28">
        <v>11023</v>
      </c>
      <c r="W31" s="30">
        <v>12</v>
      </c>
      <c r="X31" s="28">
        <v>99</v>
      </c>
      <c r="Y31" s="29">
        <v>56</v>
      </c>
      <c r="Z31" s="28">
        <v>0</v>
      </c>
      <c r="AA31" s="29" t="s">
        <v>114</v>
      </c>
      <c r="AB31" s="29" t="s">
        <v>115</v>
      </c>
      <c r="AC31" s="29" t="s">
        <v>116</v>
      </c>
      <c r="AD31" s="29" t="s">
        <v>117</v>
      </c>
      <c r="AE31" s="28" t="s">
        <v>133</v>
      </c>
      <c r="AF31" s="28" t="s">
        <v>125</v>
      </c>
      <c r="AG31" s="31">
        <v>0</v>
      </c>
      <c r="AH31" s="31">
        <v>0</v>
      </c>
      <c r="AI31" s="31">
        <v>0</v>
      </c>
      <c r="AJ31" s="31">
        <v>99</v>
      </c>
      <c r="AK31" s="32">
        <v>104</v>
      </c>
    </row>
    <row r="32" spans="1:37" ht="16" x14ac:dyDescent="0.15">
      <c r="H32" s="33">
        <v>1044</v>
      </c>
      <c r="I32" s="29">
        <v>6150002</v>
      </c>
      <c r="J32" s="29" t="s">
        <v>110</v>
      </c>
      <c r="K32" s="29"/>
      <c r="L32" s="29">
        <v>100</v>
      </c>
      <c r="M32" s="30" t="s">
        <v>136</v>
      </c>
      <c r="N32" s="30" t="s">
        <v>136</v>
      </c>
      <c r="O32" s="29" t="s">
        <v>112</v>
      </c>
      <c r="P32" s="30" t="s">
        <v>137</v>
      </c>
      <c r="Q32" s="30" t="s">
        <v>137</v>
      </c>
      <c r="R32" s="28">
        <v>1</v>
      </c>
      <c r="S32" s="28">
        <v>1</v>
      </c>
      <c r="T32" s="30">
        <v>10</v>
      </c>
      <c r="U32" s="30">
        <v>10000</v>
      </c>
      <c r="V32" s="28">
        <v>11033</v>
      </c>
      <c r="W32" s="30">
        <v>12</v>
      </c>
      <c r="X32" s="28">
        <v>99</v>
      </c>
      <c r="Y32" s="29">
        <v>68</v>
      </c>
      <c r="Z32" s="28">
        <v>0</v>
      </c>
      <c r="AA32" s="29" t="s">
        <v>114</v>
      </c>
      <c r="AB32" s="29" t="s">
        <v>115</v>
      </c>
      <c r="AC32" s="29" t="s">
        <v>116</v>
      </c>
      <c r="AD32" s="29" t="s">
        <v>117</v>
      </c>
      <c r="AE32" s="28" t="s">
        <v>133</v>
      </c>
      <c r="AF32" s="28" t="s">
        <v>125</v>
      </c>
      <c r="AG32" s="31">
        <v>0</v>
      </c>
      <c r="AH32" s="31">
        <v>0</v>
      </c>
      <c r="AI32" s="31">
        <v>0</v>
      </c>
      <c r="AJ32" s="31">
        <v>99</v>
      </c>
      <c r="AK32" s="32">
        <v>104</v>
      </c>
    </row>
    <row r="33" spans="8:37" ht="16" x14ac:dyDescent="0.15">
      <c r="H33" s="33">
        <v>1045</v>
      </c>
      <c r="I33" s="29">
        <v>6150002</v>
      </c>
      <c r="J33" s="29" t="s">
        <v>110</v>
      </c>
      <c r="K33" s="29"/>
      <c r="L33" s="29">
        <v>100</v>
      </c>
      <c r="M33" s="30" t="s">
        <v>138</v>
      </c>
      <c r="N33" s="30" t="s">
        <v>138</v>
      </c>
      <c r="O33" s="29" t="s">
        <v>112</v>
      </c>
      <c r="P33" s="30" t="s">
        <v>129</v>
      </c>
      <c r="Q33" s="30" t="s">
        <v>130</v>
      </c>
      <c r="R33" s="28">
        <v>1</v>
      </c>
      <c r="S33" s="28">
        <v>1</v>
      </c>
      <c r="T33" s="30">
        <v>10</v>
      </c>
      <c r="U33" s="30">
        <v>10000</v>
      </c>
      <c r="V33" s="28">
        <v>11043</v>
      </c>
      <c r="W33" s="30">
        <v>12</v>
      </c>
      <c r="X33" s="28">
        <v>99</v>
      </c>
      <c r="Y33" s="29">
        <v>80</v>
      </c>
      <c r="Z33" s="28">
        <v>0</v>
      </c>
      <c r="AA33" s="29" t="s">
        <v>114</v>
      </c>
      <c r="AB33" s="29" t="s">
        <v>115</v>
      </c>
      <c r="AC33" s="29" t="s">
        <v>116</v>
      </c>
      <c r="AD33" s="29" t="s">
        <v>117</v>
      </c>
      <c r="AE33" s="28" t="s">
        <v>133</v>
      </c>
      <c r="AF33" s="28" t="s">
        <v>125</v>
      </c>
      <c r="AG33" s="31">
        <v>0</v>
      </c>
      <c r="AH33" s="31">
        <v>0</v>
      </c>
      <c r="AI33" s="31">
        <v>0</v>
      </c>
      <c r="AJ33" s="31">
        <v>99</v>
      </c>
      <c r="AK33" s="32">
        <v>104</v>
      </c>
    </row>
    <row r="34" spans="8:37" x14ac:dyDescent="0.15">
      <c r="AB34" s="21"/>
    </row>
    <row r="35" spans="8:37" x14ac:dyDescent="0.15">
      <c r="AB35" s="21"/>
    </row>
    <row r="36" spans="8:37" x14ac:dyDescent="0.15">
      <c r="AB36" s="21"/>
    </row>
    <row r="37" spans="8:37" x14ac:dyDescent="0.15">
      <c r="AB37" s="21"/>
    </row>
    <row r="38" spans="8:37" x14ac:dyDescent="0.15">
      <c r="AB38" s="21"/>
    </row>
    <row r="39" spans="8:37" x14ac:dyDescent="0.15">
      <c r="AB39" s="21"/>
    </row>
    <row r="40" spans="8:37" x14ac:dyDescent="0.15">
      <c r="AB40" s="21"/>
    </row>
    <row r="41" spans="8:37" x14ac:dyDescent="0.15">
      <c r="AB41" s="21"/>
    </row>
    <row r="42" spans="8:37" x14ac:dyDescent="0.15">
      <c r="AB42" s="21"/>
    </row>
    <row r="43" spans="8:37" x14ac:dyDescent="0.15">
      <c r="AB43" s="21"/>
    </row>
    <row r="44" spans="8:37" x14ac:dyDescent="0.15">
      <c r="AB44" s="21"/>
    </row>
    <row r="45" spans="8:37" x14ac:dyDescent="0.15">
      <c r="AB45" s="21"/>
    </row>
    <row r="46" spans="8:37" x14ac:dyDescent="0.15">
      <c r="AB46" s="21"/>
    </row>
    <row r="47" spans="8:37" x14ac:dyDescent="0.15">
      <c r="AB47" s="21"/>
    </row>
    <row r="48" spans="8:37" x14ac:dyDescent="0.15">
      <c r="AB48" s="21"/>
    </row>
    <row r="49" spans="28:28" x14ac:dyDescent="0.15">
      <c r="AB49" s="21"/>
    </row>
    <row r="50" spans="28:28" x14ac:dyDescent="0.15">
      <c r="AB50" s="21"/>
    </row>
    <row r="51" spans="28:28" x14ac:dyDescent="0.15">
      <c r="AB51" s="21"/>
    </row>
    <row r="52" spans="28:28" x14ac:dyDescent="0.15">
      <c r="AB52" s="21"/>
    </row>
    <row r="53" spans="28:28" x14ac:dyDescent="0.15">
      <c r="AB53" s="21"/>
    </row>
    <row r="54" spans="28:28" x14ac:dyDescent="0.15">
      <c r="AB54" s="21"/>
    </row>
    <row r="55" spans="28:28" x14ac:dyDescent="0.15">
      <c r="AB55" s="21"/>
    </row>
    <row r="56" spans="28:28" x14ac:dyDescent="0.15">
      <c r="AB56" s="21"/>
    </row>
    <row r="57" spans="28:28" x14ac:dyDescent="0.15">
      <c r="AB57" s="21"/>
    </row>
    <row r="58" spans="28:28" x14ac:dyDescent="0.15">
      <c r="AB58" s="21"/>
    </row>
    <row r="59" spans="28:28" x14ac:dyDescent="0.15">
      <c r="AB59" s="21"/>
    </row>
    <row r="60" spans="28:28" x14ac:dyDescent="0.15">
      <c r="AB60" s="21"/>
    </row>
    <row r="61" spans="28:28" x14ac:dyDescent="0.15">
      <c r="AB61" s="21"/>
    </row>
    <row r="62" spans="28:28" x14ac:dyDescent="0.15">
      <c r="AB62" s="21"/>
    </row>
    <row r="63" spans="28:28" x14ac:dyDescent="0.15">
      <c r="AB63" s="21"/>
    </row>
    <row r="64" spans="28:28" x14ac:dyDescent="0.15">
      <c r="AB64" s="21"/>
    </row>
    <row r="65" spans="28:28" x14ac:dyDescent="0.15">
      <c r="AB65" s="21"/>
    </row>
    <row r="66" spans="28:28" x14ac:dyDescent="0.15">
      <c r="AB66" s="21"/>
    </row>
    <row r="67" spans="28:28" x14ac:dyDescent="0.15">
      <c r="AB67" s="21"/>
    </row>
    <row r="68" spans="28:28" x14ac:dyDescent="0.15">
      <c r="AB68" s="21"/>
    </row>
    <row r="69" spans="28:28" x14ac:dyDescent="0.15">
      <c r="AB69" s="21"/>
    </row>
    <row r="70" spans="28:28" x14ac:dyDescent="0.15">
      <c r="AB70" s="21"/>
    </row>
    <row r="71" spans="28:28" x14ac:dyDescent="0.15">
      <c r="AB71" s="21"/>
    </row>
    <row r="72" spans="28:28" x14ac:dyDescent="0.15">
      <c r="AB72" s="21"/>
    </row>
    <row r="73" spans="28:28" x14ac:dyDescent="0.15">
      <c r="AB73" s="21"/>
    </row>
    <row r="74" spans="28:28" x14ac:dyDescent="0.15">
      <c r="AB74" s="21"/>
    </row>
    <row r="75" spans="28:28" x14ac:dyDescent="0.15">
      <c r="AB75" s="21"/>
    </row>
    <row r="76" spans="28:28" x14ac:dyDescent="0.15">
      <c r="AB76" s="21"/>
    </row>
    <row r="77" spans="28:28" x14ac:dyDescent="0.15">
      <c r="AB77" s="21"/>
    </row>
    <row r="78" spans="28:28" x14ac:dyDescent="0.15">
      <c r="AB78" s="21"/>
    </row>
    <row r="79" spans="28:28" x14ac:dyDescent="0.15">
      <c r="AB79" s="21"/>
    </row>
    <row r="80" spans="28:28" x14ac:dyDescent="0.15">
      <c r="AB80" s="21"/>
    </row>
    <row r="81" spans="28:28" x14ac:dyDescent="0.15">
      <c r="AB81" s="21"/>
    </row>
    <row r="82" spans="28:28" x14ac:dyDescent="0.15">
      <c r="AB82" s="21"/>
    </row>
    <row r="83" spans="28:28" x14ac:dyDescent="0.15">
      <c r="AB83" s="21"/>
    </row>
    <row r="84" spans="28:28" x14ac:dyDescent="0.15">
      <c r="AB84" s="21"/>
    </row>
    <row r="85" spans="28:28" x14ac:dyDescent="0.15">
      <c r="AB85" s="21"/>
    </row>
    <row r="86" spans="28:28" x14ac:dyDescent="0.15">
      <c r="AB86" s="21"/>
    </row>
    <row r="87" spans="28:28" x14ac:dyDescent="0.15">
      <c r="AB87" s="21"/>
    </row>
    <row r="88" spans="28:28" x14ac:dyDescent="0.15">
      <c r="AB88" s="21"/>
    </row>
    <row r="89" spans="28:28" x14ac:dyDescent="0.15">
      <c r="AB89" s="21"/>
    </row>
    <row r="90" spans="28:28" x14ac:dyDescent="0.15">
      <c r="AB90" s="21"/>
    </row>
    <row r="91" spans="28:28" x14ac:dyDescent="0.15">
      <c r="AB91" s="21"/>
    </row>
    <row r="92" spans="28:28" x14ac:dyDescent="0.15">
      <c r="AB92" s="21"/>
    </row>
    <row r="93" spans="28:28" x14ac:dyDescent="0.15">
      <c r="AB93" s="21"/>
    </row>
    <row r="94" spans="28:28" x14ac:dyDescent="0.15">
      <c r="AB94" s="21"/>
    </row>
    <row r="95" spans="28:28" x14ac:dyDescent="0.15">
      <c r="AB95" s="21"/>
    </row>
    <row r="96" spans="28:28" x14ac:dyDescent="0.15">
      <c r="AB96" s="21"/>
    </row>
    <row r="97" spans="28:28" x14ac:dyDescent="0.15">
      <c r="AB97" s="21"/>
    </row>
    <row r="98" spans="28:28" x14ac:dyDescent="0.15">
      <c r="AB98" s="21"/>
    </row>
    <row r="99" spans="28:28" x14ac:dyDescent="0.15">
      <c r="AB99" s="21"/>
    </row>
    <row r="100" spans="28:28" x14ac:dyDescent="0.15">
      <c r="AB100" s="21"/>
    </row>
    <row r="101" spans="28:28" x14ac:dyDescent="0.15">
      <c r="AB101" s="21"/>
    </row>
    <row r="102" spans="28:28" x14ac:dyDescent="0.15">
      <c r="AB102" s="21"/>
    </row>
    <row r="103" spans="28:28" x14ac:dyDescent="0.15">
      <c r="AB103" s="21"/>
    </row>
    <row r="104" spans="28:28" x14ac:dyDescent="0.15">
      <c r="AB104" s="21"/>
    </row>
    <row r="105" spans="28:28" x14ac:dyDescent="0.15">
      <c r="AB105" s="21"/>
    </row>
    <row r="106" spans="28:28" x14ac:dyDescent="0.15">
      <c r="AB106" s="21"/>
    </row>
    <row r="107" spans="28:28" x14ac:dyDescent="0.15">
      <c r="AB107" s="21"/>
    </row>
    <row r="108" spans="28:28" x14ac:dyDescent="0.15">
      <c r="AB108" s="21"/>
    </row>
    <row r="109" spans="28:28" x14ac:dyDescent="0.15">
      <c r="AB109" s="21"/>
    </row>
    <row r="110" spans="28:28" x14ac:dyDescent="0.15">
      <c r="AB110" s="21"/>
    </row>
    <row r="111" spans="28:28" x14ac:dyDescent="0.15">
      <c r="AB111" s="21"/>
    </row>
    <row r="112" spans="28:28" x14ac:dyDescent="0.15">
      <c r="AB112" s="21"/>
    </row>
    <row r="113" spans="28:28" x14ac:dyDescent="0.15">
      <c r="AB113" s="21"/>
    </row>
    <row r="114" spans="28:28" x14ac:dyDescent="0.15">
      <c r="AB114" s="21"/>
    </row>
    <row r="115" spans="28:28" x14ac:dyDescent="0.15">
      <c r="AB115" s="21"/>
    </row>
    <row r="116" spans="28:28" x14ac:dyDescent="0.15">
      <c r="AB116" s="21"/>
    </row>
    <row r="117" spans="28:28" x14ac:dyDescent="0.15">
      <c r="AB117" s="21"/>
    </row>
    <row r="118" spans="28:28" x14ac:dyDescent="0.15">
      <c r="AB118" s="21"/>
    </row>
    <row r="119" spans="28:28" x14ac:dyDescent="0.15">
      <c r="AB119" s="21"/>
    </row>
    <row r="120" spans="28:28" x14ac:dyDescent="0.15">
      <c r="AB120" s="21"/>
    </row>
    <row r="121" spans="28:28" x14ac:dyDescent="0.15">
      <c r="AB121" s="21"/>
    </row>
    <row r="122" spans="28:28" x14ac:dyDescent="0.15">
      <c r="AB122" s="21"/>
    </row>
    <row r="123" spans="28:28" x14ac:dyDescent="0.15">
      <c r="AB123" s="21"/>
    </row>
    <row r="124" spans="28:28" x14ac:dyDescent="0.15">
      <c r="AB124" s="21"/>
    </row>
    <row r="125" spans="28:28" x14ac:dyDescent="0.15">
      <c r="AB125" s="21"/>
    </row>
    <row r="126" spans="28:28" x14ac:dyDescent="0.15">
      <c r="AB126" s="21"/>
    </row>
    <row r="127" spans="28:28" x14ac:dyDescent="0.15">
      <c r="AB127" s="21"/>
    </row>
    <row r="128" spans="28:28" x14ac:dyDescent="0.15">
      <c r="AB128" s="21"/>
    </row>
    <row r="129" spans="28:28" x14ac:dyDescent="0.15">
      <c r="AB129" s="21"/>
    </row>
    <row r="130" spans="28:28" x14ac:dyDescent="0.15">
      <c r="AB130" s="21"/>
    </row>
    <row r="131" spans="28:28" x14ac:dyDescent="0.15">
      <c r="AB131" s="21"/>
    </row>
    <row r="132" spans="28:28" x14ac:dyDescent="0.15">
      <c r="AB132" s="21"/>
    </row>
    <row r="133" spans="28:28" x14ac:dyDescent="0.15">
      <c r="AB133" s="21"/>
    </row>
    <row r="134" spans="28:28" x14ac:dyDescent="0.15">
      <c r="AB134" s="21"/>
    </row>
    <row r="135" spans="28:28" x14ac:dyDescent="0.15">
      <c r="AB135" s="21"/>
    </row>
    <row r="136" spans="28:28" x14ac:dyDescent="0.15">
      <c r="AB136" s="21"/>
    </row>
    <row r="137" spans="28:28" x14ac:dyDescent="0.15">
      <c r="AB137" s="21"/>
    </row>
    <row r="138" spans="28:28" x14ac:dyDescent="0.15">
      <c r="AB138" s="21"/>
    </row>
    <row r="139" spans="28:28" x14ac:dyDescent="0.15">
      <c r="AB139" s="21"/>
    </row>
    <row r="140" spans="28:28" x14ac:dyDescent="0.15">
      <c r="AB140" s="21"/>
    </row>
    <row r="141" spans="28:28" x14ac:dyDescent="0.15">
      <c r="AB141" s="21"/>
    </row>
    <row r="142" spans="28:28" x14ac:dyDescent="0.15">
      <c r="AB142" s="21"/>
    </row>
    <row r="143" spans="28:28" x14ac:dyDescent="0.15">
      <c r="AB143" s="21"/>
    </row>
    <row r="144" spans="28:28" x14ac:dyDescent="0.15">
      <c r="AB144" s="21"/>
    </row>
    <row r="145" spans="28:28" x14ac:dyDescent="0.15">
      <c r="AB145" s="21"/>
    </row>
    <row r="146" spans="28:28" x14ac:dyDescent="0.15">
      <c r="AB146" s="21"/>
    </row>
    <row r="147" spans="28:28" x14ac:dyDescent="0.15">
      <c r="AB147" s="21"/>
    </row>
    <row r="148" spans="28:28" x14ac:dyDescent="0.15">
      <c r="AB148" s="21"/>
    </row>
    <row r="149" spans="28:28" x14ac:dyDescent="0.15">
      <c r="AB149" s="21"/>
    </row>
    <row r="150" spans="28:28" x14ac:dyDescent="0.15">
      <c r="AB150" s="21"/>
    </row>
    <row r="151" spans="28:28" x14ac:dyDescent="0.15">
      <c r="AB151" s="21"/>
    </row>
    <row r="152" spans="28:28" x14ac:dyDescent="0.15">
      <c r="AB152" s="21"/>
    </row>
    <row r="153" spans="28:28" x14ac:dyDescent="0.15">
      <c r="AB153" s="21"/>
    </row>
    <row r="154" spans="28:28" x14ac:dyDescent="0.15">
      <c r="AB154" s="21"/>
    </row>
    <row r="155" spans="28:28" x14ac:dyDescent="0.15">
      <c r="AB155" s="21"/>
    </row>
    <row r="156" spans="28:28" x14ac:dyDescent="0.15">
      <c r="AB156" s="21"/>
    </row>
    <row r="157" spans="28:28" x14ac:dyDescent="0.15">
      <c r="AB157" s="21"/>
    </row>
    <row r="158" spans="28:28" x14ac:dyDescent="0.15">
      <c r="AB158" s="21"/>
    </row>
    <row r="159" spans="28:28" x14ac:dyDescent="0.15">
      <c r="AB159" s="21"/>
    </row>
    <row r="160" spans="28:28" x14ac:dyDescent="0.15">
      <c r="AB160" s="21"/>
    </row>
    <row r="161" spans="28:28" x14ac:dyDescent="0.15">
      <c r="AB161" s="21"/>
    </row>
    <row r="162" spans="28:28" x14ac:dyDescent="0.15">
      <c r="AB162" s="21"/>
    </row>
    <row r="163" spans="28:28" x14ac:dyDescent="0.15">
      <c r="AB163" s="21"/>
    </row>
    <row r="164" spans="28:28" x14ac:dyDescent="0.15">
      <c r="AB164" s="21"/>
    </row>
    <row r="165" spans="28:28" x14ac:dyDescent="0.15">
      <c r="AB165" s="21"/>
    </row>
    <row r="166" spans="28:28" x14ac:dyDescent="0.15">
      <c r="AB166" s="21"/>
    </row>
    <row r="167" spans="28:28" x14ac:dyDescent="0.15">
      <c r="AB167" s="21"/>
    </row>
    <row r="168" spans="28:28" x14ac:dyDescent="0.15">
      <c r="AB168" s="21"/>
    </row>
    <row r="169" spans="28:28" x14ac:dyDescent="0.15">
      <c r="AB169" s="21"/>
    </row>
    <row r="170" spans="28:28" x14ac:dyDescent="0.15">
      <c r="AB170" s="21"/>
    </row>
    <row r="171" spans="28:28" x14ac:dyDescent="0.15">
      <c r="AB171" s="21"/>
    </row>
    <row r="172" spans="28:28" x14ac:dyDescent="0.15">
      <c r="AB172" s="21"/>
    </row>
    <row r="173" spans="28:28" x14ac:dyDescent="0.15">
      <c r="AB173" s="21"/>
    </row>
    <row r="174" spans="28:28" x14ac:dyDescent="0.15">
      <c r="AB174" s="21"/>
    </row>
    <row r="175" spans="28:28" x14ac:dyDescent="0.15">
      <c r="AB175" s="21"/>
    </row>
    <row r="176" spans="28:28" x14ac:dyDescent="0.15">
      <c r="AB176" s="21"/>
    </row>
    <row r="177" spans="28:28" x14ac:dyDescent="0.15">
      <c r="AB177" s="21"/>
    </row>
    <row r="178" spans="28:28" x14ac:dyDescent="0.15">
      <c r="AB178" s="21"/>
    </row>
    <row r="179" spans="28:28" x14ac:dyDescent="0.15">
      <c r="AB179" s="21"/>
    </row>
    <row r="180" spans="28:28" x14ac:dyDescent="0.15">
      <c r="AB180" s="21"/>
    </row>
    <row r="181" spans="28:28" x14ac:dyDescent="0.15">
      <c r="AB181" s="21"/>
    </row>
    <row r="182" spans="28:28" x14ac:dyDescent="0.15">
      <c r="AB182" s="21"/>
    </row>
    <row r="183" spans="28:28" x14ac:dyDescent="0.15">
      <c r="AB183" s="21"/>
    </row>
    <row r="184" spans="28:28" x14ac:dyDescent="0.15">
      <c r="AB184" s="21"/>
    </row>
    <row r="185" spans="28:28" x14ac:dyDescent="0.15">
      <c r="AB185" s="21"/>
    </row>
    <row r="186" spans="28:28" x14ac:dyDescent="0.15">
      <c r="AB186" s="21"/>
    </row>
    <row r="187" spans="28:28" x14ac:dyDescent="0.15">
      <c r="AB187" s="21"/>
    </row>
    <row r="188" spans="28:28" x14ac:dyDescent="0.15">
      <c r="AB188" s="21"/>
    </row>
    <row r="189" spans="28:28" x14ac:dyDescent="0.15">
      <c r="AB189" s="21"/>
    </row>
    <row r="190" spans="28:28" x14ac:dyDescent="0.15">
      <c r="AB190" s="21"/>
    </row>
    <row r="191" spans="28:28" x14ac:dyDescent="0.15">
      <c r="AB191" s="21"/>
    </row>
    <row r="192" spans="28:28" x14ac:dyDescent="0.15">
      <c r="AB192" s="21"/>
    </row>
    <row r="193" spans="28:28" x14ac:dyDescent="0.15">
      <c r="AB193" s="21"/>
    </row>
    <row r="194" spans="28:28" x14ac:dyDescent="0.15">
      <c r="AB194" s="21"/>
    </row>
    <row r="195" spans="28:28" x14ac:dyDescent="0.15">
      <c r="AB195" s="21"/>
    </row>
    <row r="196" spans="28:28" x14ac:dyDescent="0.15">
      <c r="AB196" s="21"/>
    </row>
    <row r="197" spans="28:28" x14ac:dyDescent="0.15">
      <c r="AB197" s="21"/>
    </row>
    <row r="198" spans="28:28" x14ac:dyDescent="0.15">
      <c r="AB198" s="21"/>
    </row>
    <row r="199" spans="28:28" x14ac:dyDescent="0.15">
      <c r="AB199" s="21"/>
    </row>
    <row r="200" spans="28:28" x14ac:dyDescent="0.15">
      <c r="AB200" s="21"/>
    </row>
    <row r="201" spans="28:28" x14ac:dyDescent="0.15">
      <c r="AB201" s="21"/>
    </row>
    <row r="202" spans="28:28" x14ac:dyDescent="0.15">
      <c r="AB202" s="21"/>
    </row>
    <row r="203" spans="28:28" x14ac:dyDescent="0.15">
      <c r="AB203" s="21"/>
    </row>
    <row r="204" spans="28:28" x14ac:dyDescent="0.15">
      <c r="AB204" s="21"/>
    </row>
    <row r="205" spans="28:28" x14ac:dyDescent="0.15">
      <c r="AB205" s="21"/>
    </row>
    <row r="206" spans="28:28" x14ac:dyDescent="0.15">
      <c r="AB206" s="21"/>
    </row>
    <row r="207" spans="28:28" x14ac:dyDescent="0.15">
      <c r="AB207" s="21"/>
    </row>
    <row r="208" spans="28:28" x14ac:dyDescent="0.15">
      <c r="AB208" s="21"/>
    </row>
    <row r="209" spans="28:28" x14ac:dyDescent="0.15">
      <c r="AB209" s="21"/>
    </row>
    <row r="210" spans="28:28" x14ac:dyDescent="0.15">
      <c r="AB210" s="21"/>
    </row>
    <row r="211" spans="28:28" x14ac:dyDescent="0.15">
      <c r="AB211" s="21"/>
    </row>
    <row r="212" spans="28:28" x14ac:dyDescent="0.15">
      <c r="AB212" s="21"/>
    </row>
    <row r="213" spans="28:28" x14ac:dyDescent="0.15">
      <c r="AB213" s="21"/>
    </row>
    <row r="214" spans="28:28" x14ac:dyDescent="0.15">
      <c r="AB214" s="21"/>
    </row>
    <row r="215" spans="28:28" x14ac:dyDescent="0.15">
      <c r="AB215" s="21"/>
    </row>
    <row r="216" spans="28:28" x14ac:dyDescent="0.15">
      <c r="AB216" s="21"/>
    </row>
    <row r="217" spans="28:28" x14ac:dyDescent="0.15">
      <c r="AB217" s="21"/>
    </row>
    <row r="218" spans="28:28" x14ac:dyDescent="0.15">
      <c r="AB218" s="21"/>
    </row>
    <row r="219" spans="28:28" x14ac:dyDescent="0.15">
      <c r="AB219" s="21"/>
    </row>
    <row r="220" spans="28:28" x14ac:dyDescent="0.15">
      <c r="AB220" s="21"/>
    </row>
    <row r="221" spans="28:28" x14ac:dyDescent="0.15">
      <c r="AB221" s="21"/>
    </row>
    <row r="222" spans="28:28" x14ac:dyDescent="0.15">
      <c r="AB222" s="21"/>
    </row>
    <row r="223" spans="28:28" x14ac:dyDescent="0.15">
      <c r="AB223" s="21"/>
    </row>
    <row r="224" spans="28:28" x14ac:dyDescent="0.15">
      <c r="AB224" s="21"/>
    </row>
    <row r="225" spans="28:28" x14ac:dyDescent="0.15">
      <c r="AB225" s="21"/>
    </row>
    <row r="226" spans="28:28" x14ac:dyDescent="0.15">
      <c r="AB226" s="21"/>
    </row>
    <row r="227" spans="28:28" x14ac:dyDescent="0.15">
      <c r="AB227" s="21"/>
    </row>
    <row r="228" spans="28:28" x14ac:dyDescent="0.15">
      <c r="AB228" s="21"/>
    </row>
    <row r="229" spans="28:28" x14ac:dyDescent="0.15">
      <c r="AB229" s="21"/>
    </row>
    <row r="230" spans="28:28" x14ac:dyDescent="0.15">
      <c r="AB230" s="21"/>
    </row>
    <row r="231" spans="28:28" x14ac:dyDescent="0.15">
      <c r="AB231" s="21"/>
    </row>
    <row r="232" spans="28:28" x14ac:dyDescent="0.15">
      <c r="AB232" s="21"/>
    </row>
    <row r="233" spans="28:28" x14ac:dyDescent="0.15">
      <c r="AB233" s="21"/>
    </row>
    <row r="234" spans="28:28" x14ac:dyDescent="0.15">
      <c r="AB234" s="21"/>
    </row>
    <row r="235" spans="28:28" x14ac:dyDescent="0.15">
      <c r="AB235" s="21"/>
    </row>
    <row r="236" spans="28:28" x14ac:dyDescent="0.15">
      <c r="AB236" s="21"/>
    </row>
    <row r="237" spans="28:28" x14ac:dyDescent="0.15">
      <c r="AB237" s="21"/>
    </row>
    <row r="238" spans="28:28" x14ac:dyDescent="0.15">
      <c r="AB238" s="21"/>
    </row>
    <row r="239" spans="28:28" x14ac:dyDescent="0.15">
      <c r="AB239" s="21"/>
    </row>
    <row r="240" spans="28:28" x14ac:dyDescent="0.15">
      <c r="AB240" s="21"/>
    </row>
    <row r="241" spans="28:28" x14ac:dyDescent="0.15">
      <c r="AB241" s="21"/>
    </row>
    <row r="242" spans="28:28" x14ac:dyDescent="0.15">
      <c r="AB242" s="21"/>
    </row>
    <row r="243" spans="28:28" x14ac:dyDescent="0.15">
      <c r="AB243" s="21"/>
    </row>
    <row r="244" spans="28:28" x14ac:dyDescent="0.15">
      <c r="AB244" s="21"/>
    </row>
    <row r="245" spans="28:28" x14ac:dyDescent="0.15">
      <c r="AB245" s="21"/>
    </row>
    <row r="246" spans="28:28" x14ac:dyDescent="0.15">
      <c r="AB246" s="21"/>
    </row>
    <row r="247" spans="28:28" x14ac:dyDescent="0.15">
      <c r="AB247" s="21"/>
    </row>
    <row r="248" spans="28:28" x14ac:dyDescent="0.15">
      <c r="AB248" s="21"/>
    </row>
    <row r="249" spans="28:28" x14ac:dyDescent="0.15">
      <c r="AB249" s="21"/>
    </row>
    <row r="250" spans="28:28" x14ac:dyDescent="0.15">
      <c r="AB250" s="21"/>
    </row>
    <row r="251" spans="28:28" x14ac:dyDescent="0.15">
      <c r="AB251" s="21"/>
    </row>
    <row r="252" spans="28:28" x14ac:dyDescent="0.15">
      <c r="AB252" s="21"/>
    </row>
    <row r="253" spans="28:28" x14ac:dyDescent="0.15">
      <c r="AB253" s="21"/>
    </row>
    <row r="254" spans="28:28" x14ac:dyDescent="0.15">
      <c r="AB254" s="21"/>
    </row>
    <row r="255" spans="28:28" x14ac:dyDescent="0.15">
      <c r="AB255" s="21"/>
    </row>
    <row r="256" spans="28:28" x14ac:dyDescent="0.15">
      <c r="AB256" s="21"/>
    </row>
    <row r="257" spans="28:28" x14ac:dyDescent="0.15">
      <c r="AB257" s="21"/>
    </row>
    <row r="258" spans="28:28" x14ac:dyDescent="0.15">
      <c r="AB258" s="21"/>
    </row>
    <row r="259" spans="28:28" x14ac:dyDescent="0.15">
      <c r="AB259" s="21"/>
    </row>
    <row r="260" spans="28:28" x14ac:dyDescent="0.15">
      <c r="AB260" s="21"/>
    </row>
    <row r="261" spans="28:28" x14ac:dyDescent="0.15">
      <c r="AB261" s="21"/>
    </row>
    <row r="262" spans="28:28" x14ac:dyDescent="0.15">
      <c r="AB262" s="21"/>
    </row>
    <row r="263" spans="28:28" x14ac:dyDescent="0.15">
      <c r="AB263" s="21"/>
    </row>
    <row r="264" spans="28:28" x14ac:dyDescent="0.15">
      <c r="AB264" s="21"/>
    </row>
    <row r="265" spans="28:28" x14ac:dyDescent="0.15">
      <c r="AB265" s="21"/>
    </row>
    <row r="266" spans="28:28" x14ac:dyDescent="0.15">
      <c r="AB266" s="21"/>
    </row>
    <row r="267" spans="28:28" x14ac:dyDescent="0.15">
      <c r="AB267" s="21"/>
    </row>
    <row r="268" spans="28:28" x14ac:dyDescent="0.15">
      <c r="AB268" s="21"/>
    </row>
    <row r="269" spans="28:28" x14ac:dyDescent="0.15">
      <c r="AB269" s="21"/>
    </row>
    <row r="270" spans="28:28" x14ac:dyDescent="0.15">
      <c r="AB270" s="21"/>
    </row>
    <row r="271" spans="28:28" x14ac:dyDescent="0.15">
      <c r="AB271" s="21"/>
    </row>
    <row r="272" spans="28:28" x14ac:dyDescent="0.15">
      <c r="AB272" s="21"/>
    </row>
    <row r="273" spans="28:28" x14ac:dyDescent="0.15">
      <c r="AB273" s="21"/>
    </row>
    <row r="274" spans="28:28" x14ac:dyDescent="0.15">
      <c r="AB274" s="21"/>
    </row>
    <row r="275" spans="28:28" x14ac:dyDescent="0.15">
      <c r="AB275" s="21"/>
    </row>
    <row r="276" spans="28:28" x14ac:dyDescent="0.15">
      <c r="AB276" s="21"/>
    </row>
    <row r="277" spans="28:28" x14ac:dyDescent="0.15">
      <c r="AB277" s="21"/>
    </row>
    <row r="278" spans="28:28" x14ac:dyDescent="0.15">
      <c r="AB278" s="21"/>
    </row>
    <row r="279" spans="28:28" x14ac:dyDescent="0.15">
      <c r="AB279" s="21"/>
    </row>
    <row r="280" spans="28:28" x14ac:dyDescent="0.15">
      <c r="AB280" s="21"/>
    </row>
    <row r="281" spans="28:28" x14ac:dyDescent="0.15">
      <c r="AB281" s="21"/>
    </row>
    <row r="282" spans="28:28" x14ac:dyDescent="0.15">
      <c r="AB282" s="21"/>
    </row>
    <row r="283" spans="28:28" x14ac:dyDescent="0.15">
      <c r="AB283" s="21"/>
    </row>
    <row r="284" spans="28:28" x14ac:dyDescent="0.15">
      <c r="AB284" s="21"/>
    </row>
    <row r="285" spans="28:28" x14ac:dyDescent="0.15">
      <c r="AB285" s="21"/>
    </row>
    <row r="286" spans="28:28" x14ac:dyDescent="0.15">
      <c r="AB286" s="21"/>
    </row>
    <row r="287" spans="28:28" x14ac:dyDescent="0.15">
      <c r="AB287" s="21"/>
    </row>
    <row r="288" spans="28:28" x14ac:dyDescent="0.15">
      <c r="AB288" s="21"/>
    </row>
    <row r="289" spans="28:28" x14ac:dyDescent="0.15">
      <c r="AB289" s="21"/>
    </row>
    <row r="290" spans="28:28" x14ac:dyDescent="0.15">
      <c r="AB290" s="21"/>
    </row>
    <row r="291" spans="28:28" x14ac:dyDescent="0.15">
      <c r="AB291" s="21"/>
    </row>
    <row r="292" spans="28:28" x14ac:dyDescent="0.15">
      <c r="AB292" s="21"/>
    </row>
    <row r="293" spans="28:28" x14ac:dyDescent="0.15">
      <c r="AB293" s="21"/>
    </row>
    <row r="294" spans="28:28" x14ac:dyDescent="0.15">
      <c r="AB294" s="21"/>
    </row>
    <row r="295" spans="28:28" x14ac:dyDescent="0.15">
      <c r="AB295" s="21"/>
    </row>
    <row r="296" spans="28:28" x14ac:dyDescent="0.15">
      <c r="AB296" s="21"/>
    </row>
    <row r="297" spans="28:28" x14ac:dyDescent="0.15">
      <c r="AB297" s="21"/>
    </row>
    <row r="298" spans="28:28" x14ac:dyDescent="0.15">
      <c r="AB298" s="21"/>
    </row>
    <row r="299" spans="28:28" x14ac:dyDescent="0.15">
      <c r="AB299" s="21"/>
    </row>
    <row r="300" spans="28:28" x14ac:dyDescent="0.15">
      <c r="AB300" s="21"/>
    </row>
    <row r="301" spans="28:28" x14ac:dyDescent="0.15">
      <c r="AB301" s="21"/>
    </row>
    <row r="302" spans="28:28" x14ac:dyDescent="0.15">
      <c r="AB302" s="21"/>
    </row>
    <row r="303" spans="28:28" x14ac:dyDescent="0.15">
      <c r="AB303" s="21"/>
    </row>
    <row r="304" spans="28:28" x14ac:dyDescent="0.15">
      <c r="AB304" s="21"/>
    </row>
    <row r="305" spans="28:28" x14ac:dyDescent="0.15">
      <c r="AB305" s="21"/>
    </row>
    <row r="306" spans="28:28" x14ac:dyDescent="0.15">
      <c r="AB306" s="21"/>
    </row>
    <row r="307" spans="28:28" x14ac:dyDescent="0.15">
      <c r="AB307" s="21"/>
    </row>
    <row r="308" spans="28:28" x14ac:dyDescent="0.15">
      <c r="AB308" s="21"/>
    </row>
    <row r="309" spans="28:28" x14ac:dyDescent="0.15">
      <c r="AB309" s="21"/>
    </row>
    <row r="310" spans="28:28" x14ac:dyDescent="0.15">
      <c r="AB310" s="21"/>
    </row>
    <row r="311" spans="28:28" x14ac:dyDescent="0.15">
      <c r="AB311" s="21"/>
    </row>
    <row r="312" spans="28:28" x14ac:dyDescent="0.15">
      <c r="AB312" s="21"/>
    </row>
    <row r="313" spans="28:28" x14ac:dyDescent="0.15">
      <c r="AB313" s="21"/>
    </row>
    <row r="314" spans="28:28" x14ac:dyDescent="0.15">
      <c r="AB314" s="21"/>
    </row>
    <row r="315" spans="28:28" x14ac:dyDescent="0.15">
      <c r="AB315" s="21"/>
    </row>
    <row r="316" spans="28:28" x14ac:dyDescent="0.15">
      <c r="AB316" s="21"/>
    </row>
    <row r="317" spans="28:28" x14ac:dyDescent="0.15">
      <c r="AB317" s="21"/>
    </row>
    <row r="318" spans="28:28" x14ac:dyDescent="0.15">
      <c r="AB318" s="21"/>
    </row>
    <row r="319" spans="28:28" x14ac:dyDescent="0.15">
      <c r="AB319" s="21"/>
    </row>
    <row r="320" spans="28:28" x14ac:dyDescent="0.15">
      <c r="AB320" s="21"/>
    </row>
    <row r="321" spans="28:28" x14ac:dyDescent="0.15">
      <c r="AB321" s="21"/>
    </row>
    <row r="322" spans="28:28" x14ac:dyDescent="0.15">
      <c r="AB322" s="21"/>
    </row>
    <row r="323" spans="28:28" x14ac:dyDescent="0.15">
      <c r="AB323" s="21"/>
    </row>
    <row r="324" spans="28:28" x14ac:dyDescent="0.15">
      <c r="AB324" s="21"/>
    </row>
    <row r="325" spans="28:28" x14ac:dyDescent="0.15">
      <c r="AB325" s="21"/>
    </row>
    <row r="326" spans="28:28" x14ac:dyDescent="0.15">
      <c r="AB326" s="21"/>
    </row>
    <row r="327" spans="28:28" x14ac:dyDescent="0.15">
      <c r="AB327" s="21"/>
    </row>
    <row r="328" spans="28:28" x14ac:dyDescent="0.15">
      <c r="AB328" s="21"/>
    </row>
    <row r="329" spans="28:28" x14ac:dyDescent="0.15">
      <c r="AB329" s="21"/>
    </row>
    <row r="330" spans="28:28" x14ac:dyDescent="0.15">
      <c r="AB330" s="21"/>
    </row>
    <row r="331" spans="28:28" x14ac:dyDescent="0.15">
      <c r="AB331" s="21"/>
    </row>
    <row r="332" spans="28:28" x14ac:dyDescent="0.15">
      <c r="AB332" s="21"/>
    </row>
    <row r="333" spans="28:28" x14ac:dyDescent="0.15">
      <c r="AB333" s="21"/>
    </row>
    <row r="334" spans="28:28" x14ac:dyDescent="0.15">
      <c r="AB334" s="21"/>
    </row>
    <row r="335" spans="28:28" x14ac:dyDescent="0.15">
      <c r="AB335" s="21"/>
    </row>
    <row r="336" spans="28:28" x14ac:dyDescent="0.15">
      <c r="AB336" s="21"/>
    </row>
    <row r="337" spans="28:28" x14ac:dyDescent="0.15">
      <c r="AB337" s="21"/>
    </row>
    <row r="338" spans="28:28" x14ac:dyDescent="0.15">
      <c r="AB338" s="21"/>
    </row>
    <row r="339" spans="28:28" x14ac:dyDescent="0.15">
      <c r="AB339" s="21"/>
    </row>
    <row r="340" spans="28:28" x14ac:dyDescent="0.15">
      <c r="AB340" s="21"/>
    </row>
    <row r="341" spans="28:28" x14ac:dyDescent="0.15">
      <c r="AB341" s="21"/>
    </row>
    <row r="342" spans="28:28" x14ac:dyDescent="0.15">
      <c r="AB342" s="21"/>
    </row>
    <row r="343" spans="28:28" x14ac:dyDescent="0.15">
      <c r="AB343" s="21"/>
    </row>
    <row r="344" spans="28:28" x14ac:dyDescent="0.15">
      <c r="AB344" s="21"/>
    </row>
    <row r="345" spans="28:28" x14ac:dyDescent="0.15">
      <c r="AB345" s="21"/>
    </row>
    <row r="346" spans="28:28" x14ac:dyDescent="0.15">
      <c r="AB346" s="21"/>
    </row>
    <row r="347" spans="28:28" x14ac:dyDescent="0.15">
      <c r="AB347" s="21"/>
    </row>
    <row r="348" spans="28:28" x14ac:dyDescent="0.15">
      <c r="AB348" s="21"/>
    </row>
    <row r="349" spans="28:28" x14ac:dyDescent="0.15">
      <c r="AB349" s="21"/>
    </row>
    <row r="350" spans="28:28" x14ac:dyDescent="0.15">
      <c r="AB350" s="21"/>
    </row>
    <row r="351" spans="28:28" x14ac:dyDescent="0.15">
      <c r="AB351" s="21"/>
    </row>
    <row r="352" spans="28:28" x14ac:dyDescent="0.15">
      <c r="AB352" s="21"/>
    </row>
    <row r="353" spans="28:28" x14ac:dyDescent="0.15">
      <c r="AB353" s="21"/>
    </row>
    <row r="354" spans="28:28" x14ac:dyDescent="0.15">
      <c r="AB354" s="21"/>
    </row>
    <row r="355" spans="28:28" x14ac:dyDescent="0.15">
      <c r="AB355" s="21"/>
    </row>
    <row r="356" spans="28:28" x14ac:dyDescent="0.15">
      <c r="AB356" s="21"/>
    </row>
    <row r="357" spans="28:28" x14ac:dyDescent="0.15">
      <c r="AB357" s="21"/>
    </row>
    <row r="358" spans="28:28" x14ac:dyDescent="0.15">
      <c r="AB358" s="21"/>
    </row>
    <row r="359" spans="28:28" x14ac:dyDescent="0.15">
      <c r="AB359" s="21"/>
    </row>
    <row r="360" spans="28:28" x14ac:dyDescent="0.15">
      <c r="AB360" s="21"/>
    </row>
    <row r="361" spans="28:28" x14ac:dyDescent="0.15">
      <c r="AB361" s="21"/>
    </row>
    <row r="362" spans="28:28" x14ac:dyDescent="0.15">
      <c r="AB362" s="21"/>
    </row>
    <row r="363" spans="28:28" x14ac:dyDescent="0.15">
      <c r="AB363" s="21"/>
    </row>
    <row r="364" spans="28:28" x14ac:dyDescent="0.15">
      <c r="AB364" s="21"/>
    </row>
    <row r="365" spans="28:28" x14ac:dyDescent="0.15">
      <c r="AB365" s="21"/>
    </row>
    <row r="366" spans="28:28" x14ac:dyDescent="0.15">
      <c r="AB366" s="21"/>
    </row>
    <row r="367" spans="28:28" x14ac:dyDescent="0.15">
      <c r="AB367" s="21"/>
    </row>
    <row r="368" spans="28:28" x14ac:dyDescent="0.15">
      <c r="AB368" s="21"/>
    </row>
    <row r="369" spans="28:28" x14ac:dyDescent="0.15">
      <c r="AB369" s="21"/>
    </row>
    <row r="370" spans="28:28" x14ac:dyDescent="0.15">
      <c r="AB370" s="21"/>
    </row>
    <row r="371" spans="28:28" x14ac:dyDescent="0.15">
      <c r="AB371" s="21"/>
    </row>
    <row r="372" spans="28:28" x14ac:dyDescent="0.15">
      <c r="AB372" s="21"/>
    </row>
    <row r="373" spans="28:28" x14ac:dyDescent="0.15">
      <c r="AB373" s="21"/>
    </row>
    <row r="374" spans="28:28" x14ac:dyDescent="0.15">
      <c r="AB374" s="21"/>
    </row>
    <row r="375" spans="28:28" x14ac:dyDescent="0.15">
      <c r="AB375" s="21"/>
    </row>
    <row r="376" spans="28:28" x14ac:dyDescent="0.15">
      <c r="AB376" s="21"/>
    </row>
    <row r="377" spans="28:28" x14ac:dyDescent="0.15">
      <c r="AB377" s="21"/>
    </row>
    <row r="378" spans="28:28" x14ac:dyDescent="0.15">
      <c r="AB378" s="21"/>
    </row>
    <row r="379" spans="28:28" x14ac:dyDescent="0.15">
      <c r="AB379" s="21"/>
    </row>
    <row r="380" spans="28:28" x14ac:dyDescent="0.15">
      <c r="AB380" s="21"/>
    </row>
    <row r="381" spans="28:28" x14ac:dyDescent="0.15">
      <c r="AB381" s="21"/>
    </row>
    <row r="382" spans="28:28" x14ac:dyDescent="0.15">
      <c r="AB382" s="21"/>
    </row>
    <row r="383" spans="28:28" x14ac:dyDescent="0.15">
      <c r="AB383" s="21"/>
    </row>
    <row r="384" spans="28:28" x14ac:dyDescent="0.15">
      <c r="AB384" s="21"/>
    </row>
    <row r="385" spans="28:28" x14ac:dyDescent="0.15">
      <c r="AB385" s="21"/>
    </row>
    <row r="386" spans="28:28" x14ac:dyDescent="0.15">
      <c r="AB386" s="21"/>
    </row>
    <row r="387" spans="28:28" x14ac:dyDescent="0.15">
      <c r="AB387" s="21"/>
    </row>
    <row r="388" spans="28:28" x14ac:dyDescent="0.15">
      <c r="AB388" s="21"/>
    </row>
    <row r="389" spans="28:28" x14ac:dyDescent="0.15">
      <c r="AB389" s="21"/>
    </row>
    <row r="390" spans="28:28" x14ac:dyDescent="0.15">
      <c r="AB390" s="21"/>
    </row>
    <row r="391" spans="28:28" x14ac:dyDescent="0.15">
      <c r="AB391" s="21"/>
    </row>
    <row r="392" spans="28:28" x14ac:dyDescent="0.15">
      <c r="AB392" s="21"/>
    </row>
    <row r="393" spans="28:28" x14ac:dyDescent="0.15">
      <c r="AB393" s="21"/>
    </row>
    <row r="394" spans="28:28" x14ac:dyDescent="0.15">
      <c r="AB394" s="21"/>
    </row>
    <row r="395" spans="28:28" x14ac:dyDescent="0.15">
      <c r="AB395" s="21"/>
    </row>
    <row r="396" spans="28:28" x14ac:dyDescent="0.15">
      <c r="AB396" s="21"/>
    </row>
    <row r="397" spans="28:28" x14ac:dyDescent="0.15">
      <c r="AB397" s="21"/>
    </row>
    <row r="398" spans="28:28" x14ac:dyDescent="0.15">
      <c r="AB398" s="21"/>
    </row>
    <row r="399" spans="28:28" x14ac:dyDescent="0.15">
      <c r="AB399" s="21"/>
    </row>
    <row r="400" spans="28:28" x14ac:dyDescent="0.15">
      <c r="AB400" s="21"/>
    </row>
    <row r="401" spans="28:28" x14ac:dyDescent="0.15">
      <c r="AB401" s="21"/>
    </row>
    <row r="402" spans="28:28" x14ac:dyDescent="0.15">
      <c r="AB402" s="21"/>
    </row>
  </sheetData>
  <phoneticPr fontId="1" type="noConversion"/>
  <conditionalFormatting sqref="L24:L33">
    <cfRule type="expression" dxfId="0" priority="1">
      <formula>$H24=1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F4" sqref="F4"/>
    </sheetView>
  </sheetViews>
  <sheetFormatPr baseColWidth="10" defaultColWidth="8.83203125" defaultRowHeight="16" x14ac:dyDescent="0.2"/>
  <cols>
    <col min="2" max="2" width="20.33203125" bestFit="1" customWidth="1"/>
  </cols>
  <sheetData>
    <row r="1" spans="1:7" x14ac:dyDescent="0.2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 x14ac:dyDescent="0.2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 x14ac:dyDescent="0.2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v>0</v>
      </c>
      <c r="G3" s="1">
        <f>[1]物品定价!G3</f>
        <v>0.02</v>
      </c>
    </row>
    <row r="4" spans="1:7" x14ac:dyDescent="0.2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 x14ac:dyDescent="0.2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 x14ac:dyDescent="0.2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 x14ac:dyDescent="0.2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 x14ac:dyDescent="0.2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 x14ac:dyDescent="0.2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 x14ac:dyDescent="0.2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 x14ac:dyDescent="0.2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 x14ac:dyDescent="0.2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 x14ac:dyDescent="0.2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 x14ac:dyDescent="0.2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 x14ac:dyDescent="0.2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 x14ac:dyDescent="0.2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 x14ac:dyDescent="0.2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 x14ac:dyDescent="0.2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 x14ac:dyDescent="0.2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 x14ac:dyDescent="0.2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 x14ac:dyDescent="0.2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 x14ac:dyDescent="0.2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 x14ac:dyDescent="0.2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 x14ac:dyDescent="0.2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 x14ac:dyDescent="0.2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 x14ac:dyDescent="0.2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 x14ac:dyDescent="0.2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 x14ac:dyDescent="0.2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 x14ac:dyDescent="0.2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 x14ac:dyDescent="0.2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 x14ac:dyDescent="0.2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 x14ac:dyDescent="0.2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 x14ac:dyDescent="0.2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 x14ac:dyDescent="0.2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 x14ac:dyDescent="0.2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 x14ac:dyDescent="0.2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 x14ac:dyDescent="0.2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 x14ac:dyDescent="0.2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 x14ac:dyDescent="0.2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 x14ac:dyDescent="0.2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 x14ac:dyDescent="0.2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 x14ac:dyDescent="0.2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 x14ac:dyDescent="0.2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 x14ac:dyDescent="0.2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 x14ac:dyDescent="0.2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 x14ac:dyDescent="0.2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 x14ac:dyDescent="0.2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 x14ac:dyDescent="0.2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 x14ac:dyDescent="0.2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 x14ac:dyDescent="0.2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 x14ac:dyDescent="0.2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 x14ac:dyDescent="0.2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 x14ac:dyDescent="0.2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 x14ac:dyDescent="0.2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 x14ac:dyDescent="0.2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 x14ac:dyDescent="0.2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 x14ac:dyDescent="0.2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 x14ac:dyDescent="0.2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 x14ac:dyDescent="0.2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 x14ac:dyDescent="0.2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 x14ac:dyDescent="0.2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 x14ac:dyDescent="0.2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 x14ac:dyDescent="0.2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 x14ac:dyDescent="0.2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 x14ac:dyDescent="0.2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 x14ac:dyDescent="0.2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 x14ac:dyDescent="0.2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 x14ac:dyDescent="0.2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 x14ac:dyDescent="0.2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 x14ac:dyDescent="0.2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 x14ac:dyDescent="0.2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 x14ac:dyDescent="0.2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 x14ac:dyDescent="0.2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 x14ac:dyDescent="0.2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 x14ac:dyDescent="0.2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 x14ac:dyDescent="0.2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 x14ac:dyDescent="0.2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 x14ac:dyDescent="0.2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 x14ac:dyDescent="0.2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E79</f>
        <v>20</v>
      </c>
    </row>
    <row r="80" spans="1:7" x14ac:dyDescent="0.2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 t="shared" ref="G80:G135" si="0">E80</f>
        <v>10</v>
      </c>
    </row>
    <row r="81" spans="1:7" x14ac:dyDescent="0.2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 t="shared" si="0"/>
        <v>10</v>
      </c>
    </row>
    <row r="82" spans="1:7" x14ac:dyDescent="0.2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 t="shared" si="0"/>
        <v>10</v>
      </c>
    </row>
    <row r="83" spans="1:7" x14ac:dyDescent="0.2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 t="shared" si="0"/>
        <v>20</v>
      </c>
    </row>
    <row r="84" spans="1:7" x14ac:dyDescent="0.2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 t="shared" si="0"/>
        <v>10</v>
      </c>
    </row>
    <row r="85" spans="1:7" x14ac:dyDescent="0.2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 t="shared" si="0"/>
        <v>20</v>
      </c>
    </row>
    <row r="86" spans="1:7" x14ac:dyDescent="0.2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 t="shared" si="0"/>
        <v>20</v>
      </c>
    </row>
    <row r="87" spans="1:7" x14ac:dyDescent="0.2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 t="shared" si="0"/>
        <v>20</v>
      </c>
    </row>
    <row r="88" spans="1:7" x14ac:dyDescent="0.2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 t="shared" si="0"/>
        <v>100</v>
      </c>
    </row>
    <row r="89" spans="1:7" x14ac:dyDescent="0.2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 t="shared" si="0"/>
        <v>10</v>
      </c>
    </row>
    <row r="90" spans="1:7" x14ac:dyDescent="0.2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 t="shared" si="0"/>
        <v>10</v>
      </c>
    </row>
    <row r="91" spans="1:7" x14ac:dyDescent="0.2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 t="shared" si="0"/>
        <v>10</v>
      </c>
    </row>
    <row r="92" spans="1:7" x14ac:dyDescent="0.2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 t="shared" si="0"/>
        <v>10</v>
      </c>
    </row>
    <row r="93" spans="1:7" x14ac:dyDescent="0.2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 t="shared" si="0"/>
        <v>20</v>
      </c>
    </row>
    <row r="94" spans="1:7" x14ac:dyDescent="0.2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 t="shared" si="0"/>
        <v>20</v>
      </c>
    </row>
    <row r="95" spans="1:7" x14ac:dyDescent="0.2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 t="shared" si="0"/>
        <v>20</v>
      </c>
    </row>
    <row r="96" spans="1:7" x14ac:dyDescent="0.2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 t="shared" si="0"/>
        <v>20</v>
      </c>
    </row>
    <row r="97" spans="1:7" x14ac:dyDescent="0.2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 t="shared" si="0"/>
        <v>20</v>
      </c>
    </row>
    <row r="98" spans="1:7" x14ac:dyDescent="0.2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 t="shared" si="0"/>
        <v>20</v>
      </c>
    </row>
    <row r="99" spans="1:7" x14ac:dyDescent="0.2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 t="shared" si="0"/>
        <v>20</v>
      </c>
    </row>
    <row r="100" spans="1:7" x14ac:dyDescent="0.2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 t="shared" si="0"/>
        <v>20</v>
      </c>
    </row>
    <row r="101" spans="1:7" x14ac:dyDescent="0.2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 t="shared" si="0"/>
        <v>20</v>
      </c>
    </row>
    <row r="102" spans="1:7" x14ac:dyDescent="0.2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 t="shared" si="0"/>
        <v>100</v>
      </c>
    </row>
    <row r="103" spans="1:7" x14ac:dyDescent="0.2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 t="shared" si="0"/>
        <v>10</v>
      </c>
    </row>
    <row r="104" spans="1:7" x14ac:dyDescent="0.2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 t="shared" si="0"/>
        <v>10</v>
      </c>
    </row>
    <row r="105" spans="1:7" x14ac:dyDescent="0.2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 t="shared" si="0"/>
        <v>20</v>
      </c>
    </row>
    <row r="106" spans="1:7" x14ac:dyDescent="0.2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 t="shared" si="0"/>
        <v>20</v>
      </c>
    </row>
    <row r="107" spans="1:7" x14ac:dyDescent="0.2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 t="shared" si="0"/>
        <v>20</v>
      </c>
    </row>
    <row r="108" spans="1:7" x14ac:dyDescent="0.2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 t="shared" si="0"/>
        <v>20</v>
      </c>
    </row>
    <row r="109" spans="1:7" x14ac:dyDescent="0.2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 t="shared" si="0"/>
        <v>20</v>
      </c>
    </row>
    <row r="110" spans="1:7" x14ac:dyDescent="0.2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E110</f>
        <v>20</v>
      </c>
    </row>
    <row r="111" spans="1:7" x14ac:dyDescent="0.2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 t="shared" si="0"/>
        <v>20</v>
      </c>
    </row>
    <row r="112" spans="1:7" x14ac:dyDescent="0.2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 t="shared" si="0"/>
        <v>100</v>
      </c>
    </row>
    <row r="113" spans="1:7" x14ac:dyDescent="0.2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 t="shared" si="0"/>
        <v>100</v>
      </c>
    </row>
    <row r="114" spans="1:7" x14ac:dyDescent="0.2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 t="shared" si="0"/>
        <v>100</v>
      </c>
    </row>
    <row r="115" spans="1:7" x14ac:dyDescent="0.2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 t="shared" si="0"/>
        <v>20</v>
      </c>
    </row>
    <row r="116" spans="1:7" x14ac:dyDescent="0.2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 t="shared" si="0"/>
        <v>100</v>
      </c>
    </row>
    <row r="117" spans="1:7" x14ac:dyDescent="0.2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 t="shared" si="0"/>
        <v>100</v>
      </c>
    </row>
    <row r="118" spans="1:7" x14ac:dyDescent="0.2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 t="shared" si="0"/>
        <v>100</v>
      </c>
    </row>
    <row r="119" spans="1:7" x14ac:dyDescent="0.2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 t="shared" si="0"/>
        <v>100</v>
      </c>
    </row>
    <row r="120" spans="1:7" x14ac:dyDescent="0.2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 t="shared" si="0"/>
        <v>20</v>
      </c>
    </row>
    <row r="121" spans="1:7" x14ac:dyDescent="0.2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 t="shared" si="0"/>
        <v>10</v>
      </c>
    </row>
    <row r="122" spans="1:7" x14ac:dyDescent="0.2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 t="shared" si="0"/>
        <v>10</v>
      </c>
    </row>
    <row r="123" spans="1:7" x14ac:dyDescent="0.2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 t="shared" si="0"/>
        <v>20</v>
      </c>
    </row>
    <row r="124" spans="1:7" x14ac:dyDescent="0.2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 t="shared" si="0"/>
        <v>20</v>
      </c>
    </row>
    <row r="125" spans="1:7" x14ac:dyDescent="0.2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 t="shared" si="0"/>
        <v>10</v>
      </c>
    </row>
    <row r="126" spans="1:7" x14ac:dyDescent="0.2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 t="shared" si="0"/>
        <v>10</v>
      </c>
    </row>
    <row r="127" spans="1:7" x14ac:dyDescent="0.2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 t="shared" si="0"/>
        <v>10</v>
      </c>
    </row>
    <row r="128" spans="1:7" x14ac:dyDescent="0.2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 t="shared" si="0"/>
        <v>10</v>
      </c>
    </row>
    <row r="129" spans="1:7" x14ac:dyDescent="0.2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 t="shared" si="0"/>
        <v>10</v>
      </c>
    </row>
    <row r="130" spans="1:7" x14ac:dyDescent="0.2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 t="shared" si="0"/>
        <v>10</v>
      </c>
    </row>
    <row r="131" spans="1:7" x14ac:dyDescent="0.2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 t="shared" si="0"/>
        <v>10</v>
      </c>
    </row>
    <row r="132" spans="1:7" x14ac:dyDescent="0.2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 t="shared" si="0"/>
        <v>10</v>
      </c>
    </row>
    <row r="133" spans="1:7" x14ac:dyDescent="0.2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 t="shared" si="0"/>
        <v>800</v>
      </c>
    </row>
    <row r="134" spans="1:7" x14ac:dyDescent="0.2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 t="shared" si="0"/>
        <v>0</v>
      </c>
    </row>
    <row r="135" spans="1:7" x14ac:dyDescent="0.2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 t="shared" si="0"/>
        <v>0</v>
      </c>
    </row>
    <row r="136" spans="1:7" x14ac:dyDescent="0.2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 x14ac:dyDescent="0.2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 x14ac:dyDescent="0.2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 x14ac:dyDescent="0.2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 x14ac:dyDescent="0.2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 x14ac:dyDescent="0.2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 x14ac:dyDescent="0.2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 x14ac:dyDescent="0.2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 x14ac:dyDescent="0.2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 x14ac:dyDescent="0.2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 x14ac:dyDescent="0.2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 x14ac:dyDescent="0.2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 x14ac:dyDescent="0.2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 x14ac:dyDescent="0.2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 x14ac:dyDescent="0.2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 x14ac:dyDescent="0.2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 x14ac:dyDescent="0.2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 x14ac:dyDescent="0.2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 x14ac:dyDescent="0.2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 x14ac:dyDescent="0.2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 x14ac:dyDescent="0.2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 x14ac:dyDescent="0.2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 x14ac:dyDescent="0.2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 x14ac:dyDescent="0.2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 x14ac:dyDescent="0.2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 x14ac:dyDescent="0.2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 x14ac:dyDescent="0.2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 x14ac:dyDescent="0.2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 x14ac:dyDescent="0.2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 x14ac:dyDescent="0.2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 x14ac:dyDescent="0.2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 x14ac:dyDescent="0.2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 x14ac:dyDescent="0.2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 x14ac:dyDescent="0.2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 x14ac:dyDescent="0.2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 x14ac:dyDescent="0.2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 x14ac:dyDescent="0.2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 x14ac:dyDescent="0.2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 x14ac:dyDescent="0.2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 x14ac:dyDescent="0.2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 x14ac:dyDescent="0.2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 x14ac:dyDescent="0.2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 x14ac:dyDescent="0.2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 x14ac:dyDescent="0.2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 x14ac:dyDescent="0.2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 x14ac:dyDescent="0.2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 x14ac:dyDescent="0.2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 x14ac:dyDescent="0.2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 x14ac:dyDescent="0.2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 x14ac:dyDescent="0.2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 x14ac:dyDescent="0.2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 x14ac:dyDescent="0.2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 x14ac:dyDescent="0.2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 x14ac:dyDescent="0.2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 x14ac:dyDescent="0.2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 x14ac:dyDescent="0.2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 x14ac:dyDescent="0.2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 x14ac:dyDescent="0.2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 x14ac:dyDescent="0.2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 x14ac:dyDescent="0.2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 x14ac:dyDescent="0.2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 x14ac:dyDescent="0.2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 x14ac:dyDescent="0.2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 x14ac:dyDescent="0.2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 x14ac:dyDescent="0.2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 x14ac:dyDescent="0.2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 x14ac:dyDescent="0.2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 x14ac:dyDescent="0.2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 x14ac:dyDescent="0.2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 x14ac:dyDescent="0.2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 x14ac:dyDescent="0.2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 x14ac:dyDescent="0.2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 x14ac:dyDescent="0.2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 x14ac:dyDescent="0.2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 x14ac:dyDescent="0.2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 x14ac:dyDescent="0.2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 x14ac:dyDescent="0.2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 x14ac:dyDescent="0.2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 x14ac:dyDescent="0.2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 x14ac:dyDescent="0.2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 x14ac:dyDescent="0.2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 x14ac:dyDescent="0.2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 x14ac:dyDescent="0.2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 x14ac:dyDescent="0.2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 x14ac:dyDescent="0.2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 x14ac:dyDescent="0.2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 x14ac:dyDescent="0.2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 x14ac:dyDescent="0.2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 x14ac:dyDescent="0.2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 x14ac:dyDescent="0.2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 x14ac:dyDescent="0.2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 x14ac:dyDescent="0.2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 x14ac:dyDescent="0.2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 x14ac:dyDescent="0.2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 x14ac:dyDescent="0.2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 x14ac:dyDescent="0.2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 x14ac:dyDescent="0.2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 x14ac:dyDescent="0.2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 x14ac:dyDescent="0.2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 x14ac:dyDescent="0.2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 x14ac:dyDescent="0.2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 x14ac:dyDescent="0.2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 x14ac:dyDescent="0.2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 x14ac:dyDescent="0.2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 x14ac:dyDescent="0.2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 x14ac:dyDescent="0.2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 x14ac:dyDescent="0.2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 x14ac:dyDescent="0.2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  <row r="244" spans="1:7" x14ac:dyDescent="0.2">
      <c r="A244" s="1">
        <f>[1]物品定价!A244</f>
        <v>0</v>
      </c>
      <c r="B244" s="1">
        <f>[1]物品定价!B244</f>
        <v>0</v>
      </c>
      <c r="C244" s="1">
        <f>[1]物品定价!C244</f>
        <v>0</v>
      </c>
      <c r="D244" s="1">
        <f>[1]物品定价!D244</f>
        <v>0</v>
      </c>
      <c r="E244" s="1">
        <f>[1]物品定价!E244</f>
        <v>0</v>
      </c>
      <c r="F244" s="1">
        <f>[1]物品定价!F244</f>
        <v>0</v>
      </c>
      <c r="G244" s="1">
        <f>[1]物品定价!G244</f>
        <v>0</v>
      </c>
    </row>
    <row r="245" spans="1:7" x14ac:dyDescent="0.2">
      <c r="A245" s="1">
        <f>[1]物品定价!A245</f>
        <v>0</v>
      </c>
      <c r="B245" s="1">
        <f>[1]物品定价!B245</f>
        <v>0</v>
      </c>
      <c r="C245" s="1">
        <f>[1]物品定价!C245</f>
        <v>0</v>
      </c>
      <c r="D245" s="1">
        <f>[1]物品定价!D245</f>
        <v>0</v>
      </c>
      <c r="E245" s="1">
        <f>[1]物品定价!E245</f>
        <v>0</v>
      </c>
      <c r="F245" s="1">
        <f>[1]物品定价!F245</f>
        <v>0</v>
      </c>
      <c r="G245" s="1">
        <f>[1]物品定价!G245</f>
        <v>0</v>
      </c>
    </row>
    <row r="246" spans="1:7" x14ac:dyDescent="0.2">
      <c r="A246" s="1">
        <f>[1]物品定价!A246</f>
        <v>0</v>
      </c>
      <c r="B246" s="1" t="str">
        <f>[1]物品定价!B246</f>
        <v>战栗的龙卷普通技能卡</v>
      </c>
      <c r="C246" s="1">
        <f>[1]物品定价!C246</f>
        <v>0</v>
      </c>
      <c r="D246" s="1" t="str">
        <f>[1]物品定价!D246</f>
        <v>skill,1</v>
      </c>
      <c r="E246" s="1">
        <f>[1]物品定价!E246</f>
        <v>500</v>
      </c>
      <c r="F246" s="1">
        <f>[1]物品定价!F246</f>
        <v>0</v>
      </c>
      <c r="G246" s="1">
        <f>E246*3</f>
        <v>1500</v>
      </c>
    </row>
    <row r="247" spans="1:7" x14ac:dyDescent="0.2">
      <c r="A247" s="1">
        <f>[1]物品定价!A247</f>
        <v>0</v>
      </c>
      <c r="B247" s="1" t="str">
        <f>[1]物品定价!B247</f>
        <v>战栗的龙卷主动技能卡-1</v>
      </c>
      <c r="C247" s="1">
        <f>[1]物品定价!C247</f>
        <v>0</v>
      </c>
      <c r="D247" s="1" t="str">
        <f>[1]物品定价!D247</f>
        <v>skill,2</v>
      </c>
      <c r="E247" s="1">
        <f>[1]物品定价!E247</f>
        <v>1000</v>
      </c>
      <c r="F247" s="1">
        <f>[1]物品定价!F247</f>
        <v>0</v>
      </c>
      <c r="G247" s="1">
        <f t="shared" ref="G247:G256" si="1">E247*3</f>
        <v>3000</v>
      </c>
    </row>
    <row r="248" spans="1:7" x14ac:dyDescent="0.2">
      <c r="A248" s="1">
        <f>[1]物品定价!A248</f>
        <v>0</v>
      </c>
      <c r="B248" s="1" t="str">
        <f>[1]物品定价!B248</f>
        <v>战栗的龙卷主动技能卡-2</v>
      </c>
      <c r="C248" s="1">
        <f>[1]物品定价!C248</f>
        <v>0</v>
      </c>
      <c r="D248" s="1" t="str">
        <f>[1]物品定价!D248</f>
        <v>skill,3</v>
      </c>
      <c r="E248" s="1">
        <f>[1]物品定价!E248</f>
        <v>1000</v>
      </c>
      <c r="F248" s="1">
        <f>[1]物品定价!F248</f>
        <v>0</v>
      </c>
      <c r="G248" s="1">
        <f t="shared" si="1"/>
        <v>3000</v>
      </c>
    </row>
    <row r="249" spans="1:7" x14ac:dyDescent="0.2">
      <c r="A249" s="1">
        <f>[1]物品定价!A249</f>
        <v>0</v>
      </c>
      <c r="B249" s="1" t="str">
        <f>[1]物品定价!B249</f>
        <v>战栗的龙卷特质1技能卡</v>
      </c>
      <c r="C249" s="1">
        <f>[1]物品定价!C249</f>
        <v>0</v>
      </c>
      <c r="D249" s="1" t="str">
        <f>[1]物品定价!D249</f>
        <v>skill,4</v>
      </c>
      <c r="E249" s="1">
        <f>[1]物品定价!E249</f>
        <v>500</v>
      </c>
      <c r="F249" s="1">
        <f>[1]物品定价!F249</f>
        <v>0</v>
      </c>
      <c r="G249" s="1">
        <f t="shared" si="1"/>
        <v>1500</v>
      </c>
    </row>
    <row r="250" spans="1:7" x14ac:dyDescent="0.2">
      <c r="A250" s="1">
        <f>[1]物品定价!A250</f>
        <v>0</v>
      </c>
      <c r="B250" s="1" t="str">
        <f>[1]物品定价!B250</f>
        <v>战栗的龙卷特质2技能卡</v>
      </c>
      <c r="C250" s="1">
        <f>[1]物品定价!C250</f>
        <v>0</v>
      </c>
      <c r="D250" s="1" t="str">
        <f>[1]物品定价!D250</f>
        <v>skill,5</v>
      </c>
      <c r="E250" s="1">
        <f>[1]物品定价!E250</f>
        <v>500</v>
      </c>
      <c r="F250" s="1">
        <f>[1]物品定价!F250</f>
        <v>0</v>
      </c>
      <c r="G250" s="1">
        <f t="shared" si="1"/>
        <v>1500</v>
      </c>
    </row>
    <row r="251" spans="1:7" x14ac:dyDescent="0.2">
      <c r="A251" s="1">
        <f>[1]物品定价!A251</f>
        <v>0</v>
      </c>
      <c r="B251" s="1" t="str">
        <f>[1]物品定价!B251</f>
        <v>战栗的龙卷特质3技能卡-1</v>
      </c>
      <c r="C251" s="1">
        <f>[1]物品定价!C251</f>
        <v>0</v>
      </c>
      <c r="D251" s="1" t="str">
        <f>[1]物品定价!D251</f>
        <v>skill,6</v>
      </c>
      <c r="E251" s="1">
        <f>[1]物品定价!E251</f>
        <v>500</v>
      </c>
      <c r="F251" s="1">
        <f>[1]物品定价!F251</f>
        <v>0</v>
      </c>
      <c r="G251" s="1">
        <f t="shared" si="1"/>
        <v>1500</v>
      </c>
    </row>
    <row r="252" spans="1:7" x14ac:dyDescent="0.2">
      <c r="A252" s="1">
        <f>[1]物品定价!A252</f>
        <v>0</v>
      </c>
      <c r="B252" s="1" t="str">
        <f>[1]物品定价!B252</f>
        <v>战栗的龙卷特质3技能卡-2</v>
      </c>
      <c r="C252" s="1">
        <f>[1]物品定价!C252</f>
        <v>0</v>
      </c>
      <c r="D252" s="1" t="str">
        <f>[1]物品定价!D252</f>
        <v>skill,7</v>
      </c>
      <c r="E252" s="1">
        <f>[1]物品定价!E252</f>
        <v>500</v>
      </c>
      <c r="F252" s="1">
        <f>[1]物品定价!F252</f>
        <v>0</v>
      </c>
      <c r="G252" s="1">
        <f t="shared" si="1"/>
        <v>1500</v>
      </c>
    </row>
    <row r="253" spans="1:7" x14ac:dyDescent="0.2">
      <c r="A253" s="1">
        <f>[1]物品定价!A253</f>
        <v>0</v>
      </c>
      <c r="B253" s="1" t="str">
        <f>[1]物品定价!B253</f>
        <v>战栗的龙卷特质4技能卡</v>
      </c>
      <c r="C253" s="1">
        <f>[1]物品定价!C253</f>
        <v>0</v>
      </c>
      <c r="D253" s="1" t="str">
        <f>[1]物品定价!D253</f>
        <v>skill,8</v>
      </c>
      <c r="E253" s="1">
        <f>[1]物品定价!E253</f>
        <v>500</v>
      </c>
      <c r="F253" s="1">
        <f>[1]物品定价!F253</f>
        <v>0</v>
      </c>
      <c r="G253" s="1">
        <f t="shared" si="1"/>
        <v>1500</v>
      </c>
    </row>
    <row r="254" spans="1:7" x14ac:dyDescent="0.2">
      <c r="A254" s="1">
        <f>[1]物品定价!A254</f>
        <v>0</v>
      </c>
      <c r="B254" s="1" t="str">
        <f>[1]物品定价!B254</f>
        <v>地狱的吹雪普通技能卡</v>
      </c>
      <c r="C254" s="1">
        <f>[1]物品定价!C254</f>
        <v>0</v>
      </c>
      <c r="D254" s="1" t="str">
        <f>[1]物品定价!D254</f>
        <v>skill,9</v>
      </c>
      <c r="E254" s="1">
        <f>[1]物品定价!E254</f>
        <v>300</v>
      </c>
      <c r="F254" s="1">
        <f>[1]物品定价!F254</f>
        <v>0</v>
      </c>
      <c r="G254" s="1">
        <f t="shared" si="1"/>
        <v>900</v>
      </c>
    </row>
    <row r="255" spans="1:7" x14ac:dyDescent="0.2">
      <c r="A255" s="1">
        <f>[1]物品定价!A255</f>
        <v>0</v>
      </c>
      <c r="B255" s="1" t="str">
        <f>[1]物品定价!B255</f>
        <v>地狱的吹雪主动技能卡</v>
      </c>
      <c r="C255" s="1">
        <f>[1]物品定价!C255</f>
        <v>0</v>
      </c>
      <c r="D255" s="1" t="str">
        <f>[1]物品定价!D255</f>
        <v>skill,10</v>
      </c>
      <c r="E255" s="1">
        <f>[1]物品定价!E255</f>
        <v>600</v>
      </c>
      <c r="F255" s="1">
        <f>[1]物品定价!F255</f>
        <v>0</v>
      </c>
      <c r="G255" s="1">
        <f t="shared" si="1"/>
        <v>1800</v>
      </c>
    </row>
    <row r="256" spans="1:7" x14ac:dyDescent="0.2">
      <c r="A256" s="1">
        <f>[1]物品定价!A256</f>
        <v>0</v>
      </c>
      <c r="B256" s="1" t="str">
        <f>[1]物品定价!B256</f>
        <v>地狱的吹雪特质3技能卡</v>
      </c>
      <c r="C256" s="1">
        <f>[1]物品定价!C256</f>
        <v>0</v>
      </c>
      <c r="D256" s="1" t="str">
        <f>[1]物品定价!D256</f>
        <v>skill,11</v>
      </c>
      <c r="E256" s="1">
        <f>[1]物品定价!E256</f>
        <v>300</v>
      </c>
      <c r="F256" s="1">
        <f>[1]物品定价!F256</f>
        <v>0</v>
      </c>
      <c r="G256" s="1">
        <f t="shared" si="1"/>
        <v>900</v>
      </c>
    </row>
    <row r="257" spans="1:7" x14ac:dyDescent="0.2">
      <c r="A257" s="1">
        <f>[1]物品定价!A257</f>
        <v>0</v>
      </c>
      <c r="B257" s="1">
        <f>[1]物品定价!B257</f>
        <v>0</v>
      </c>
      <c r="C257" s="1">
        <f>[1]物品定价!C257</f>
        <v>0</v>
      </c>
      <c r="D257" s="1">
        <f>[1]物品定价!D257</f>
        <v>0</v>
      </c>
      <c r="E257" s="1">
        <f>[1]物品定价!E257</f>
        <v>0</v>
      </c>
      <c r="F257" s="1">
        <f>[1]物品定价!F257</f>
        <v>0</v>
      </c>
      <c r="G257" s="1">
        <f>[1]物品定价!G257</f>
        <v>0</v>
      </c>
    </row>
    <row r="258" spans="1:7" x14ac:dyDescent="0.2">
      <c r="A258" s="1">
        <f>[1]物品定价!A258</f>
        <v>0</v>
      </c>
      <c r="B258" s="1">
        <f>[1]物品定价!B258</f>
        <v>0</v>
      </c>
      <c r="C258" s="1">
        <f>[1]物品定价!C258</f>
        <v>0</v>
      </c>
      <c r="D258" s="1">
        <f>[1]物品定价!D258</f>
        <v>0</v>
      </c>
      <c r="E258" s="1">
        <f>[1]物品定价!E258</f>
        <v>0</v>
      </c>
      <c r="F258" s="1">
        <f>[1]物品定价!F258</f>
        <v>0</v>
      </c>
      <c r="G258" s="1">
        <f>[1]物品定价!G258</f>
        <v>0</v>
      </c>
    </row>
    <row r="259" spans="1:7" x14ac:dyDescent="0.2">
      <c r="A259" s="1">
        <f>[1]物品定价!A259</f>
        <v>0</v>
      </c>
      <c r="B259" s="1">
        <f>[1]物品定价!B259</f>
        <v>0</v>
      </c>
      <c r="C259" s="1">
        <f>[1]物品定价!C259</f>
        <v>0</v>
      </c>
      <c r="D259" s="1">
        <f>[1]物品定价!D259</f>
        <v>0</v>
      </c>
      <c r="E259" s="1">
        <f>[1]物品定价!E259</f>
        <v>0</v>
      </c>
      <c r="F259" s="1">
        <f>[1]物品定价!F259</f>
        <v>0</v>
      </c>
      <c r="G259" s="1">
        <f>[1]物品定价!G259</f>
        <v>0</v>
      </c>
    </row>
    <row r="260" spans="1:7" x14ac:dyDescent="0.2">
      <c r="A260" s="1">
        <f>[1]物品定价!A260</f>
        <v>0</v>
      </c>
      <c r="B260" s="1">
        <f>[1]物品定价!B260</f>
        <v>0</v>
      </c>
      <c r="C260" s="1">
        <f>[1]物品定价!C260</f>
        <v>0</v>
      </c>
      <c r="D260" s="1">
        <f>[1]物品定价!D260</f>
        <v>0</v>
      </c>
      <c r="E260" s="1">
        <f>[1]物品定价!E260</f>
        <v>0</v>
      </c>
      <c r="F260" s="1">
        <f>[1]物品定价!F260</f>
        <v>0</v>
      </c>
      <c r="G260" s="1">
        <f>[1]物品定价!G260</f>
        <v>0</v>
      </c>
    </row>
    <row r="261" spans="1:7" x14ac:dyDescent="0.2">
      <c r="A261" s="1">
        <f>[1]物品定价!A261</f>
        <v>0</v>
      </c>
      <c r="B261" s="1">
        <f>[1]物品定价!B261</f>
        <v>0</v>
      </c>
      <c r="C261" s="1">
        <f>[1]物品定价!C261</f>
        <v>0</v>
      </c>
      <c r="D261" s="1">
        <f>[1]物品定价!D261</f>
        <v>0</v>
      </c>
      <c r="E261" s="1">
        <f>[1]物品定价!E261</f>
        <v>0</v>
      </c>
      <c r="F261" s="1">
        <f>[1]物品定价!F261</f>
        <v>0</v>
      </c>
      <c r="G261" s="1">
        <f>[1]物品定价!G261</f>
        <v>0</v>
      </c>
    </row>
    <row r="262" spans="1:7" x14ac:dyDescent="0.2">
      <c r="A262" s="1">
        <f>[1]物品定价!A262</f>
        <v>0</v>
      </c>
      <c r="B262" s="1">
        <f>[1]物品定价!B262</f>
        <v>0</v>
      </c>
      <c r="C262" s="1">
        <f>[1]物品定价!C262</f>
        <v>0</v>
      </c>
      <c r="D262" s="1">
        <f>[1]物品定价!D262</f>
        <v>0</v>
      </c>
      <c r="E262" s="1">
        <f>[1]物品定价!E262</f>
        <v>0</v>
      </c>
      <c r="F262" s="1">
        <f>[1]物品定价!F262</f>
        <v>0</v>
      </c>
      <c r="G262" s="1">
        <f>[1]物品定价!G262</f>
        <v>0</v>
      </c>
    </row>
    <row r="263" spans="1:7" x14ac:dyDescent="0.2">
      <c r="A263" s="1">
        <f>[1]物品定价!A263</f>
        <v>0</v>
      </c>
      <c r="B263" s="1">
        <f>[1]物品定价!B263</f>
        <v>0</v>
      </c>
      <c r="C263" s="1">
        <f>[1]物品定价!C263</f>
        <v>0</v>
      </c>
      <c r="D263" s="1">
        <f>[1]物品定价!D263</f>
        <v>0</v>
      </c>
      <c r="E263" s="1">
        <f>[1]物品定价!E263</f>
        <v>0</v>
      </c>
      <c r="F263" s="1">
        <f>[1]物品定价!F263</f>
        <v>0</v>
      </c>
      <c r="G263" s="1">
        <f>[1]物品定价!G263</f>
        <v>0</v>
      </c>
    </row>
    <row r="264" spans="1:7" x14ac:dyDescent="0.2">
      <c r="A264" s="1">
        <f>[1]物品定价!A264</f>
        <v>0</v>
      </c>
      <c r="B264" s="1">
        <f>[1]物品定价!B264</f>
        <v>0</v>
      </c>
      <c r="C264" s="1">
        <f>[1]物品定价!C264</f>
        <v>0</v>
      </c>
      <c r="D264" s="1">
        <f>[1]物品定价!D264</f>
        <v>0</v>
      </c>
      <c r="E264" s="1">
        <f>[1]物品定价!E264</f>
        <v>0</v>
      </c>
      <c r="F264" s="1">
        <f>[1]物品定价!F264</f>
        <v>0</v>
      </c>
      <c r="G264" s="1">
        <f>[1]物品定价!G264</f>
        <v>0</v>
      </c>
    </row>
    <row r="265" spans="1:7" x14ac:dyDescent="0.2">
      <c r="A265" s="1">
        <f>[1]物品定价!A265</f>
        <v>0</v>
      </c>
      <c r="B265" s="1">
        <f>[1]物品定价!B265</f>
        <v>0</v>
      </c>
      <c r="C265" s="1">
        <f>[1]物品定价!C265</f>
        <v>0</v>
      </c>
      <c r="D265" s="1">
        <f>[1]物品定价!D265</f>
        <v>0</v>
      </c>
      <c r="E265" s="1">
        <f>[1]物品定价!E265</f>
        <v>0</v>
      </c>
      <c r="F265" s="1">
        <f>[1]物品定价!F265</f>
        <v>0</v>
      </c>
      <c r="G265" s="1">
        <f>[1]物品定价!G265</f>
        <v>0</v>
      </c>
    </row>
    <row r="266" spans="1:7" x14ac:dyDescent="0.2">
      <c r="A266" s="1">
        <f>[1]物品定价!A266</f>
        <v>0</v>
      </c>
      <c r="B266" s="1">
        <f>[1]物品定价!B266</f>
        <v>0</v>
      </c>
      <c r="C266" s="1">
        <f>[1]物品定价!C266</f>
        <v>0</v>
      </c>
      <c r="D266" s="1">
        <f>[1]物品定价!D266</f>
        <v>0</v>
      </c>
      <c r="E266" s="1">
        <f>[1]物品定价!E266</f>
        <v>0</v>
      </c>
      <c r="F266" s="1">
        <f>[1]物品定价!F266</f>
        <v>0</v>
      </c>
      <c r="G266" s="1">
        <f>[1]物品定价!G266</f>
        <v>0</v>
      </c>
    </row>
    <row r="267" spans="1:7" x14ac:dyDescent="0.2">
      <c r="A267" s="1">
        <f>[1]物品定价!A267</f>
        <v>0</v>
      </c>
      <c r="B267" s="1">
        <f>[1]物品定价!B267</f>
        <v>0</v>
      </c>
      <c r="C267" s="1">
        <f>[1]物品定价!C267</f>
        <v>0</v>
      </c>
      <c r="D267" s="1">
        <f>[1]物品定价!D267</f>
        <v>0</v>
      </c>
      <c r="E267" s="1">
        <f>[1]物品定价!E267</f>
        <v>0</v>
      </c>
      <c r="F267" s="1">
        <f>[1]物品定价!F267</f>
        <v>0</v>
      </c>
      <c r="G267" s="1">
        <f>[1]物品定价!G267</f>
        <v>0</v>
      </c>
    </row>
    <row r="268" spans="1:7" x14ac:dyDescent="0.2">
      <c r="A268" s="1">
        <f>[1]物品定价!A268</f>
        <v>0</v>
      </c>
      <c r="B268" s="1">
        <f>[1]物品定价!B268</f>
        <v>0</v>
      </c>
      <c r="C268" s="1">
        <f>[1]物品定价!C268</f>
        <v>0</v>
      </c>
      <c r="D268" s="1">
        <f>[1]物品定价!D268</f>
        <v>0</v>
      </c>
      <c r="E268" s="1">
        <f>[1]物品定价!E268</f>
        <v>0</v>
      </c>
      <c r="F268" s="1">
        <f>[1]物品定价!F268</f>
        <v>0</v>
      </c>
      <c r="G268" s="1">
        <f>[1]物品定价!G268</f>
        <v>0</v>
      </c>
    </row>
    <row r="269" spans="1:7" x14ac:dyDescent="0.2">
      <c r="A269" s="1">
        <f>[1]物品定价!A269</f>
        <v>0</v>
      </c>
      <c r="B269" s="1">
        <f>[1]物品定价!B269</f>
        <v>0</v>
      </c>
      <c r="C269" s="1">
        <f>[1]物品定价!C269</f>
        <v>0</v>
      </c>
      <c r="D269" s="1">
        <f>[1]物品定价!D269</f>
        <v>0</v>
      </c>
      <c r="E269" s="1">
        <f>[1]物品定价!E269</f>
        <v>0</v>
      </c>
      <c r="F269" s="1">
        <f>[1]物品定价!F269</f>
        <v>0</v>
      </c>
      <c r="G269" s="1">
        <f>[1]物品定价!G269</f>
        <v>0</v>
      </c>
    </row>
    <row r="270" spans="1:7" x14ac:dyDescent="0.2">
      <c r="A270" s="1">
        <f>[1]物品定价!A270</f>
        <v>0</v>
      </c>
      <c r="B270" s="1">
        <f>[1]物品定价!B270</f>
        <v>0</v>
      </c>
      <c r="C270" s="1">
        <f>[1]物品定价!C270</f>
        <v>0</v>
      </c>
      <c r="D270" s="1">
        <f>[1]物品定价!D270</f>
        <v>0</v>
      </c>
      <c r="E270" s="1">
        <f>[1]物品定价!E270</f>
        <v>0</v>
      </c>
      <c r="F270" s="1">
        <f>[1]物品定价!F270</f>
        <v>0</v>
      </c>
      <c r="G270" s="1">
        <f>[1]物品定价!G270</f>
        <v>0</v>
      </c>
    </row>
    <row r="271" spans="1:7" x14ac:dyDescent="0.2">
      <c r="A271" s="1">
        <f>[1]物品定价!A271</f>
        <v>0</v>
      </c>
      <c r="B271" s="1">
        <f>[1]物品定价!B271</f>
        <v>0</v>
      </c>
      <c r="C271" s="1">
        <f>[1]物品定价!C271</f>
        <v>0</v>
      </c>
      <c r="D271" s="1">
        <f>[1]物品定价!D271</f>
        <v>0</v>
      </c>
      <c r="E271" s="1">
        <f>[1]物品定价!E271</f>
        <v>0</v>
      </c>
      <c r="F271" s="1">
        <f>[1]物品定价!F271</f>
        <v>0</v>
      </c>
      <c r="G271" s="1">
        <f>[1]物品定价!G271</f>
        <v>0</v>
      </c>
    </row>
    <row r="272" spans="1:7" x14ac:dyDescent="0.2">
      <c r="A272" s="1">
        <f>[1]物品定价!A272</f>
        <v>0</v>
      </c>
      <c r="B272" s="1">
        <f>[1]物品定价!B272</f>
        <v>0</v>
      </c>
      <c r="C272" s="1">
        <f>[1]物品定价!C272</f>
        <v>0</v>
      </c>
      <c r="D272" s="1">
        <f>[1]物品定价!D272</f>
        <v>0</v>
      </c>
      <c r="E272" s="1">
        <f>[1]物品定价!E272</f>
        <v>0</v>
      </c>
      <c r="F272" s="1">
        <f>[1]物品定价!F272</f>
        <v>0</v>
      </c>
      <c r="G272" s="1">
        <f>[1]物品定价!G272</f>
        <v>0</v>
      </c>
    </row>
    <row r="273" spans="1:7" x14ac:dyDescent="0.2">
      <c r="A273" s="1">
        <f>[1]物品定价!A273</f>
        <v>0</v>
      </c>
      <c r="B273" s="1">
        <f>[1]物品定价!B273</f>
        <v>0</v>
      </c>
      <c r="C273" s="1">
        <f>[1]物品定价!C273</f>
        <v>0</v>
      </c>
      <c r="D273" s="1">
        <f>[1]物品定价!D273</f>
        <v>0</v>
      </c>
      <c r="E273" s="1">
        <f>[1]物品定价!E273</f>
        <v>0</v>
      </c>
      <c r="F273" s="1">
        <f>[1]物品定价!F273</f>
        <v>0</v>
      </c>
      <c r="G273" s="1">
        <f>[1]物品定价!G273</f>
        <v>0</v>
      </c>
    </row>
    <row r="274" spans="1:7" x14ac:dyDescent="0.2">
      <c r="A274" s="1">
        <f>[1]物品定价!A274</f>
        <v>0</v>
      </c>
      <c r="B274" s="1">
        <f>[1]物品定价!B274</f>
        <v>0</v>
      </c>
      <c r="C274" s="1">
        <f>[1]物品定价!C274</f>
        <v>0</v>
      </c>
      <c r="D274" s="1">
        <f>[1]物品定价!D274</f>
        <v>0</v>
      </c>
      <c r="E274" s="1">
        <f>[1]物品定价!E274</f>
        <v>0</v>
      </c>
      <c r="F274" s="1">
        <f>[1]物品定价!F274</f>
        <v>0</v>
      </c>
      <c r="G274" s="1">
        <f>[1]物品定价!G274</f>
        <v>0</v>
      </c>
    </row>
    <row r="275" spans="1:7" x14ac:dyDescent="0.2">
      <c r="A275" s="1">
        <f>[1]物品定价!A275</f>
        <v>0</v>
      </c>
      <c r="B275" s="1">
        <f>[1]物品定价!B275</f>
        <v>0</v>
      </c>
      <c r="C275" s="1">
        <f>[1]物品定价!C275</f>
        <v>0</v>
      </c>
      <c r="D275" s="1">
        <f>[1]物品定价!D275</f>
        <v>0</v>
      </c>
      <c r="E275" s="1">
        <f>[1]物品定价!E275</f>
        <v>0</v>
      </c>
      <c r="F275" s="1">
        <f>[1]物品定价!F275</f>
        <v>0</v>
      </c>
      <c r="G275" s="1">
        <f>[1]物品定价!G275</f>
        <v>0</v>
      </c>
    </row>
    <row r="276" spans="1:7" x14ac:dyDescent="0.2">
      <c r="A276" s="1">
        <f>[1]物品定价!A276</f>
        <v>0</v>
      </c>
      <c r="B276" s="1">
        <f>[1]物品定价!B276</f>
        <v>0</v>
      </c>
      <c r="C276" s="1">
        <f>[1]物品定价!C276</f>
        <v>0</v>
      </c>
      <c r="D276" s="1">
        <f>[1]物品定价!D276</f>
        <v>0</v>
      </c>
      <c r="E276" s="1">
        <f>[1]物品定价!E276</f>
        <v>0</v>
      </c>
      <c r="F276" s="1">
        <f>[1]物品定价!F276</f>
        <v>0</v>
      </c>
      <c r="G276" s="1">
        <f>[1]物品定价!G276</f>
        <v>0</v>
      </c>
    </row>
    <row r="277" spans="1:7" x14ac:dyDescent="0.2">
      <c r="A277" s="1">
        <f>[1]物品定价!A277</f>
        <v>0</v>
      </c>
      <c r="B277" s="1">
        <f>[1]物品定价!B277</f>
        <v>0</v>
      </c>
      <c r="C277" s="1">
        <f>[1]物品定价!C277</f>
        <v>0</v>
      </c>
      <c r="D277" s="1">
        <f>[1]物品定价!D277</f>
        <v>0</v>
      </c>
      <c r="E277" s="1">
        <f>[1]物品定价!E277</f>
        <v>0</v>
      </c>
      <c r="F277" s="1">
        <f>[1]物品定价!F277</f>
        <v>0</v>
      </c>
      <c r="G277" s="1">
        <f>[1]物品定价!G277</f>
        <v>0</v>
      </c>
    </row>
    <row r="278" spans="1:7" x14ac:dyDescent="0.2">
      <c r="A278" s="1">
        <f>[1]物品定价!A278</f>
        <v>0</v>
      </c>
      <c r="B278" s="1">
        <f>[1]物品定价!B278</f>
        <v>0</v>
      </c>
      <c r="C278" s="1">
        <f>[1]物品定价!C278</f>
        <v>0</v>
      </c>
      <c r="D278" s="1">
        <f>[1]物品定价!D278</f>
        <v>0</v>
      </c>
      <c r="E278" s="1">
        <f>[1]物品定价!E278</f>
        <v>0</v>
      </c>
      <c r="F278" s="1">
        <f>[1]物品定价!F278</f>
        <v>0</v>
      </c>
      <c r="G278" s="1">
        <f>[1]物品定价!G278</f>
        <v>0</v>
      </c>
    </row>
    <row r="279" spans="1:7" x14ac:dyDescent="0.2">
      <c r="A279" s="1">
        <f>[1]物品定价!A279</f>
        <v>0</v>
      </c>
      <c r="B279" s="1">
        <f>[1]物品定价!B279</f>
        <v>0</v>
      </c>
      <c r="C279" s="1">
        <f>[1]物品定价!C279</f>
        <v>0</v>
      </c>
      <c r="D279" s="1">
        <f>[1]物品定价!D279</f>
        <v>0</v>
      </c>
      <c r="E279" s="1">
        <f>[1]物品定价!E279</f>
        <v>0</v>
      </c>
      <c r="F279" s="1">
        <f>[1]物品定价!F279</f>
        <v>0</v>
      </c>
      <c r="G279" s="1">
        <f>[1]物品定价!G279</f>
        <v>0</v>
      </c>
    </row>
    <row r="280" spans="1:7" x14ac:dyDescent="0.2">
      <c r="A280" s="1">
        <f>[1]物品定价!A280</f>
        <v>0</v>
      </c>
      <c r="B280" s="1">
        <f>[1]物品定价!B280</f>
        <v>0</v>
      </c>
      <c r="C280" s="1">
        <f>[1]物品定价!C280</f>
        <v>0</v>
      </c>
      <c r="D280" s="1">
        <f>[1]物品定价!D280</f>
        <v>0</v>
      </c>
      <c r="E280" s="1">
        <f>[1]物品定价!E280</f>
        <v>0</v>
      </c>
      <c r="F280" s="1">
        <f>[1]物品定价!F280</f>
        <v>0</v>
      </c>
      <c r="G280" s="1">
        <f>[1]物品定价!G280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2019-06-25T07:23:41Z</dcterms:created>
  <dcterms:modified xsi:type="dcterms:W3CDTF">2019-10-17T08:59:47Z</dcterms:modified>
</cp:coreProperties>
</file>