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经济数值\"/>
    </mc:Choice>
  </mc:AlternateContent>
  <xr:revisionPtr revIDLastSave="0" documentId="13_ncr:1_{DB2CC60A-32BC-45AF-B10A-53B772497C35}" xr6:coauthVersionLast="43" xr6:coauthVersionMax="43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产出" sheetId="1" r:id="rId1"/>
    <sheet name="商店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3" i="2"/>
  <c r="E4" i="2"/>
  <c r="E5" i="2"/>
  <c r="E2" i="2"/>
  <c r="W4" i="1"/>
  <c r="K6" i="1"/>
  <c r="K7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X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I9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J9" i="1"/>
  <c r="AC13" i="1"/>
  <c r="AD13" i="1"/>
  <c r="I10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J10" i="1"/>
  <c r="AC24" i="1"/>
  <c r="AD24" i="1"/>
  <c r="I11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J11" i="1"/>
  <c r="AC35" i="1"/>
  <c r="AD35" i="1"/>
  <c r="AC3" i="1"/>
  <c r="AD3" i="1"/>
  <c r="D34" i="1"/>
  <c r="D33" i="1"/>
  <c r="B4" i="1"/>
  <c r="B6" i="1"/>
  <c r="E3" i="1"/>
  <c r="E2" i="1"/>
  <c r="G3" i="1"/>
  <c r="D28" i="1"/>
  <c r="D30" i="1"/>
  <c r="D31" i="1"/>
  <c r="D32" i="1"/>
  <c r="D29" i="1"/>
  <c r="D19" i="1"/>
  <c r="D18" i="1"/>
  <c r="D22" i="1"/>
  <c r="D23" i="1"/>
  <c r="D16" i="1"/>
  <c r="D17" i="1"/>
  <c r="D20" i="1"/>
  <c r="D21" i="1"/>
  <c r="D24" i="1"/>
  <c r="D25" i="1"/>
  <c r="D26" i="1"/>
  <c r="D27" i="1"/>
  <c r="E17" i="1"/>
  <c r="E16" i="1"/>
  <c r="D9" i="1"/>
  <c r="D10" i="1"/>
  <c r="D11" i="1"/>
  <c r="E13" i="1"/>
</calcChain>
</file>

<file path=xl/sharedStrings.xml><?xml version="1.0" encoding="utf-8"?>
<sst xmlns="http://schemas.openxmlformats.org/spreadsheetml/2006/main" count="259" uniqueCount="218">
  <si>
    <t>代币</t>
    <rPh sb="0" eb="1">
      <t>dai'bi</t>
    </rPh>
    <phoneticPr fontId="1" type="noConversion"/>
  </si>
  <si>
    <t>代币：钻石</t>
    <rPh sb="0" eb="1">
      <t>dai'bi</t>
    </rPh>
    <rPh sb="3" eb="4">
      <t>zuan'shi</t>
    </rPh>
    <phoneticPr fontId="1" type="noConversion"/>
  </si>
  <si>
    <t>SR价值</t>
    <rPh sb="2" eb="3">
      <t>jia'zhi</t>
    </rPh>
    <phoneticPr fontId="1" type="noConversion"/>
  </si>
  <si>
    <t>兑换代币</t>
    <rPh sb="0" eb="1">
      <t>dui'huan</t>
    </rPh>
    <rPh sb="2" eb="3">
      <t>dai'bi</t>
    </rPh>
    <phoneticPr fontId="1" type="noConversion"/>
  </si>
  <si>
    <t>兑换期限/次</t>
    <rPh sb="0" eb="1">
      <t>dui'huan</t>
    </rPh>
    <rPh sb="2" eb="3">
      <t>qi'xian</t>
    </rPh>
    <rPh sb="5" eb="6">
      <t>ci</t>
    </rPh>
    <phoneticPr fontId="1" type="noConversion"/>
  </si>
  <si>
    <t>每次产出</t>
    <rPh sb="0" eb="1">
      <t>mei'ci</t>
    </rPh>
    <rPh sb="2" eb="3">
      <t>chan'chu</t>
    </rPh>
    <phoneticPr fontId="1" type="noConversion"/>
  </si>
  <si>
    <t>迷宫层数</t>
    <rPh sb="0" eb="1">
      <t>mi'gong</t>
    </rPh>
    <rPh sb="2" eb="3">
      <t>ceng'shu</t>
    </rPh>
    <phoneticPr fontId="1" type="noConversion"/>
  </si>
  <si>
    <t>Boss产出</t>
    <rPh sb="4" eb="5">
      <t>chan'chu</t>
    </rPh>
    <phoneticPr fontId="1" type="noConversion"/>
  </si>
  <si>
    <t>怪数量</t>
    <rPh sb="0" eb="1">
      <t>guai</t>
    </rPh>
    <rPh sb="1" eb="2">
      <t>shu'liang</t>
    </rPh>
    <phoneticPr fontId="1" type="noConversion"/>
  </si>
  <si>
    <t>每个产出</t>
    <rPh sb="0" eb="1">
      <t>mei'ge</t>
    </rPh>
    <rPh sb="2" eb="3">
      <t>chan'chu</t>
    </rPh>
    <phoneticPr fontId="1" type="noConversion"/>
  </si>
  <si>
    <t>总值</t>
    <rPh sb="0" eb="1">
      <t>zong'zhi</t>
    </rPh>
    <phoneticPr fontId="1" type="noConversion"/>
  </si>
  <si>
    <t>累计</t>
    <rPh sb="0" eb="1">
      <t>lei'ji</t>
    </rPh>
    <phoneticPr fontId="1" type="noConversion"/>
  </si>
  <si>
    <t>钻石</t>
    <rPh sb="0" eb="1">
      <t>zuan'shi</t>
    </rPh>
    <phoneticPr fontId="1" type="noConversion"/>
  </si>
  <si>
    <t>单价</t>
    <rPh sb="0" eb="1">
      <t>dan'jia</t>
    </rPh>
    <phoneticPr fontId="1" type="noConversion"/>
  </si>
  <si>
    <t>数量</t>
    <rPh sb="0" eb="1">
      <t>shu'laing</t>
    </rPh>
    <phoneticPr fontId="1" type="noConversion"/>
  </si>
  <si>
    <t>总价</t>
    <rPh sb="0" eb="1">
      <t>zong'jia</t>
    </rPh>
    <phoneticPr fontId="1" type="noConversion"/>
  </si>
  <si>
    <t>随机3星饰品</t>
    <rPh sb="0" eb="1">
      <t>sui'ji</t>
    </rPh>
    <rPh sb="3" eb="4">
      <t>xing</t>
    </rPh>
    <rPh sb="4" eb="5">
      <t>shi'pin</t>
    </rPh>
    <phoneticPr fontId="1" type="noConversion"/>
  </si>
  <si>
    <t>觉醒胶囊</t>
  </si>
  <si>
    <t>高级觉醒胶囊</t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</si>
  <si>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</si>
  <si>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pack,303</t>
    <phoneticPr fontId="1" type="noConversion"/>
  </si>
  <si>
    <t>pack,304</t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</si>
  <si>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</si>
  <si>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层数产出</t>
    <rPh sb="0" eb="1">
      <t>ceng'shu</t>
    </rPh>
    <rPh sb="2" eb="3">
      <t>chan'chu</t>
    </rPh>
    <phoneticPr fontId="1" type="noConversion"/>
  </si>
  <si>
    <t>层数价值</t>
    <rPh sb="0" eb="1">
      <t>ceng'shu</t>
    </rPh>
    <rPh sb="2" eb="3">
      <t>jia'zhi</t>
    </rPh>
    <phoneticPr fontId="1" type="noConversion"/>
  </si>
  <si>
    <t>普通招募令</t>
    <rPh sb="0" eb="1">
      <t>pu'tong</t>
    </rPh>
    <rPh sb="2" eb="3">
      <t>zhao'mu'ling</t>
    </rPh>
    <phoneticPr fontId="1" type="noConversion"/>
  </si>
  <si>
    <t>高级招募令碎片</t>
    <rPh sb="0" eb="1">
      <t>gao'ji</t>
    </rPh>
    <rPh sb="2" eb="3">
      <t>zhao'mu'ling</t>
    </rPh>
    <rPh sb="5" eb="6">
      <t>sui'p</t>
    </rPh>
    <phoneticPr fontId="1" type="noConversion"/>
  </si>
  <si>
    <t>prop,322,1</t>
  </si>
  <si>
    <t>prop,323,1</t>
  </si>
  <si>
    <t>prop,701,1</t>
  </si>
  <si>
    <t>prop,702,1</t>
  </si>
  <si>
    <t>prop,704,2</t>
  </si>
  <si>
    <t>prop,704,5</t>
  </si>
  <si>
    <t>代号</t>
    <rPh sb="0" eb="1">
      <t>dai'hao</t>
    </rPh>
    <phoneticPr fontId="1" type="noConversion"/>
  </si>
  <si>
    <t>权重</t>
    <rPh sb="0" eb="1">
      <t>quan'zhong</t>
    </rPh>
    <phoneticPr fontId="1" type="noConversion"/>
  </si>
  <si>
    <t>概率</t>
    <rPh sb="0" eb="1">
      <t>gai'lv</t>
    </rPh>
    <phoneticPr fontId="1" type="noConversion"/>
  </si>
  <si>
    <t>1层</t>
    <rPh sb="1" eb="2">
      <t>ceng</t>
    </rPh>
    <phoneticPr fontId="1" type="noConversion"/>
  </si>
  <si>
    <t>3层</t>
    <rPh sb="1" eb="2">
      <t>ceng</t>
    </rPh>
    <phoneticPr fontId="1" type="noConversion"/>
  </si>
  <si>
    <t>2层</t>
    <rPh sb="1" eb="2">
      <t>ceng</t>
    </rPh>
    <phoneticPr fontId="1" type="noConversion"/>
  </si>
  <si>
    <t>prop,704,10</t>
    <phoneticPr fontId="1" type="noConversion"/>
  </si>
  <si>
    <t>每次价值</t>
    <rPh sb="0" eb="1">
      <t>mei'ri</t>
    </rPh>
    <rPh sb="1" eb="2">
      <t>ci</t>
    </rPh>
    <rPh sb="2" eb="3">
      <t>jia'zhi</t>
    </rPh>
    <phoneticPr fontId="1" type="noConversion"/>
  </si>
  <si>
    <t>层级</t>
    <rPh sb="0" eb="1">
      <t>ceng'ji</t>
    </rPh>
    <phoneticPr fontId="1" type="noConversion"/>
  </si>
  <si>
    <t>预期怪物</t>
    <rPh sb="0" eb="1">
      <t>yu'qi</t>
    </rPh>
    <rPh sb="2" eb="3">
      <t>guai'wu</t>
    </rPh>
    <phoneticPr fontId="1" type="noConversion"/>
  </si>
  <si>
    <t>1小怪</t>
    <rPh sb="1" eb="2">
      <t>xiao'guai</t>
    </rPh>
    <phoneticPr fontId="1" type="noConversion"/>
  </si>
  <si>
    <t>1精英</t>
    <rPh sb="1" eb="2">
      <t>jing'ying</t>
    </rPh>
    <phoneticPr fontId="1" type="noConversion"/>
  </si>
  <si>
    <t>1Boss</t>
    <phoneticPr fontId="1" type="noConversion"/>
  </si>
  <si>
    <t>比例</t>
    <rPh sb="0" eb="1">
      <t>bi'li</t>
    </rPh>
    <phoneticPr fontId="1" type="noConversion"/>
  </si>
  <si>
    <t>数量</t>
    <rPh sb="0" eb="1">
      <t>shu'liang</t>
    </rPh>
    <phoneticPr fontId="1" type="noConversion"/>
  </si>
  <si>
    <t>迷宫设定</t>
  </si>
  <si>
    <t>小怪金币价值</t>
  </si>
  <si>
    <t>精英金币价值</t>
  </si>
  <si>
    <t>BOSS金币价值</t>
  </si>
  <si>
    <t>金币总价值</t>
  </si>
  <si>
    <t>BOSS钻石</t>
  </si>
  <si>
    <t>层宝箱价值</t>
  </si>
  <si>
    <t>合计代币价值</t>
  </si>
  <si>
    <t>总价值</t>
  </si>
  <si>
    <t>价值/天</t>
  </si>
  <si>
    <t>Boss钻石</t>
    <rPh sb="4" eb="5">
      <t>zuan'shi</t>
    </rPh>
    <phoneticPr fontId="1" type="noConversion"/>
  </si>
  <si>
    <t>1比例价值</t>
    <rPh sb="1" eb="2">
      <t>bi'li</t>
    </rPh>
    <rPh sb="3" eb="4">
      <t>jia'zhi</t>
    </rPh>
    <phoneticPr fontId="1" type="noConversion"/>
  </si>
  <si>
    <t>低等攻击天赋书</t>
  </si>
  <si>
    <t>中等攻击天赋书</t>
  </si>
  <si>
    <t>高等攻击天赋书</t>
  </si>
  <si>
    <t>低等生存天赋书</t>
  </si>
  <si>
    <t>中等生存天赋书</t>
  </si>
  <si>
    <t>高等生存天赋书</t>
  </si>
  <si>
    <t>prop,313,2</t>
    <phoneticPr fontId="1" type="noConversion"/>
  </si>
  <si>
    <t>prop,314,2</t>
    <phoneticPr fontId="1" type="noConversion"/>
  </si>
  <si>
    <t>prop,315,2</t>
    <phoneticPr fontId="1" type="noConversion"/>
  </si>
  <si>
    <t>prop,316,2</t>
    <phoneticPr fontId="1" type="noConversion"/>
  </si>
  <si>
    <t>prop,317,2</t>
    <phoneticPr fontId="1" type="noConversion"/>
  </si>
  <si>
    <t>prop,318,2</t>
    <phoneticPr fontId="1" type="noConversion"/>
  </si>
  <si>
    <t>技能碎片</t>
    <rPh sb="0" eb="1">
      <t>ji'neng</t>
    </rPh>
    <rPh sb="2" eb="3">
      <t>sui'pian</t>
    </rPh>
    <phoneticPr fontId="1" type="noConversion"/>
  </si>
  <si>
    <t>技能碎片</t>
    <rPh sb="0" eb="1">
      <t>ji'neng</t>
    </rPh>
    <rPh sb="2" eb="3">
      <t>sui'p</t>
    </rPh>
    <phoneticPr fontId="1" type="noConversion"/>
  </si>
  <si>
    <t>prop,403,1</t>
    <phoneticPr fontId="1" type="noConversion"/>
  </si>
  <si>
    <t>prop,403,2</t>
    <phoneticPr fontId="1" type="noConversion"/>
  </si>
  <si>
    <t>小怪产出</t>
    <rPh sb="0" eb="1">
      <t>xiao'guai</t>
    </rPh>
    <rPh sb="2" eb="3">
      <t>chan'chu</t>
    </rPh>
    <phoneticPr fontId="1" type="noConversion"/>
  </si>
  <si>
    <t>预览</t>
    <rPh sb="0" eb="1">
      <t>yu'lan</t>
    </rPh>
    <phoneticPr fontId="1" type="noConversion"/>
  </si>
  <si>
    <t>怪代币</t>
    <rPh sb="0" eb="1">
      <t>guai</t>
    </rPh>
    <rPh sb="1" eb="2">
      <t>dai'bi</t>
    </rPh>
    <phoneticPr fontId="1" type="noConversion"/>
  </si>
  <si>
    <t>Boss代币</t>
    <rPh sb="4" eb="5">
      <t>dai'bi</t>
    </rPh>
    <phoneticPr fontId="1" type="noConversion"/>
  </si>
  <si>
    <t>ID</t>
    <phoneticPr fontId="1" type="noConversion"/>
  </si>
  <si>
    <t>台阶数</t>
    <phoneticPr fontId="1" type="noConversion"/>
  </si>
  <si>
    <t>preview</t>
    <phoneticPr fontId="1" type="noConversion"/>
  </si>
  <si>
    <t>reward</t>
    <phoneticPr fontId="1" type="noConversion"/>
  </si>
  <si>
    <t>商品ID</t>
  </si>
  <si>
    <t>商店类型（1=资源商店，2=竞技场，3=公会）</t>
  </si>
  <si>
    <t>最小等级(server)</t>
  </si>
  <si>
    <t>最大等级(server)</t>
  </si>
  <si>
    <t>价格</t>
  </si>
  <si>
    <t>奖励预览</t>
  </si>
  <si>
    <t>奖励(server)</t>
  </si>
  <si>
    <t>限购次数</t>
  </si>
  <si>
    <t>排序字段</t>
  </si>
  <si>
    <t>最小关卡(server)</t>
    <phoneticPr fontId="1" type="noConversion"/>
  </si>
  <si>
    <t>最大关卡(server)</t>
    <phoneticPr fontId="1" type="noConversion"/>
  </si>
  <si>
    <t>背心尊者</t>
  </si>
  <si>
    <t>hero,2</t>
  </si>
  <si>
    <t>背心黑洞</t>
  </si>
  <si>
    <t>hero,3</t>
  </si>
  <si>
    <t>背心猛虎</t>
  </si>
  <si>
    <t>hero,4</t>
  </si>
  <si>
    <t>钉锤头</t>
  </si>
  <si>
    <t>hero,5</t>
  </si>
  <si>
    <t>基诺斯博士</t>
  </si>
  <si>
    <t>hero,8</t>
  </si>
  <si>
    <t>土龙</t>
  </si>
  <si>
    <t>hero,9</t>
  </si>
  <si>
    <t>蚊女</t>
  </si>
  <si>
    <t>hero,10</t>
  </si>
  <si>
    <t>兽王</t>
  </si>
  <si>
    <t>hero,11</t>
  </si>
  <si>
    <t>装甲猩猩</t>
  </si>
  <si>
    <t>hero,12</t>
  </si>
  <si>
    <t>阿修罗独角仙</t>
  </si>
  <si>
    <t>hero,13</t>
  </si>
  <si>
    <t>冲天好小子</t>
  </si>
  <si>
    <t>hero,14</t>
  </si>
  <si>
    <t>快拳侠</t>
  </si>
  <si>
    <t>hero,15</t>
  </si>
  <si>
    <t>丧服吊带裤</t>
  </si>
  <si>
    <t>hero,16</t>
  </si>
  <si>
    <t>十字键</t>
  </si>
  <si>
    <t>hero,17</t>
  </si>
  <si>
    <t>微笑超人</t>
  </si>
  <si>
    <t>hero,18</t>
  </si>
  <si>
    <t>闪电Max</t>
  </si>
  <si>
    <t>hero,19</t>
  </si>
  <si>
    <t>弹簧胡子</t>
  </si>
  <si>
    <t>hero,20</t>
  </si>
  <si>
    <t>黄金球</t>
  </si>
  <si>
    <t>hero,21</t>
  </si>
  <si>
    <t>斯奈克</t>
  </si>
  <si>
    <t>hero,22</t>
  </si>
  <si>
    <t>毒刺</t>
  </si>
  <si>
    <t>hero,23</t>
  </si>
  <si>
    <t>青焰</t>
  </si>
  <si>
    <t>hero,24</t>
  </si>
  <si>
    <t>甜心假面</t>
  </si>
  <si>
    <t>hero,25</t>
  </si>
  <si>
    <t>性感囚犯</t>
  </si>
  <si>
    <t>hero,26</t>
  </si>
  <si>
    <t>银色獠牙邦古</t>
  </si>
  <si>
    <t>hero,27</t>
  </si>
  <si>
    <t>螃蟹怪</t>
  </si>
  <si>
    <t>hero,29</t>
  </si>
  <si>
    <t>汽车人</t>
  </si>
  <si>
    <t>hero,30</t>
  </si>
  <si>
    <t>无限海带</t>
  </si>
  <si>
    <t>hero,31</t>
  </si>
  <si>
    <t>地底王</t>
  </si>
  <si>
    <t>hero,32</t>
  </si>
  <si>
    <t>深海王</t>
  </si>
  <si>
    <t>hero,33</t>
  </si>
  <si>
    <t>天空王</t>
  </si>
  <si>
    <t>hero,34</t>
  </si>
  <si>
    <t>疫苗人</t>
  </si>
  <si>
    <t>hero,35</t>
  </si>
  <si>
    <t>戈留干修普</t>
  </si>
  <si>
    <t>hero,36</t>
  </si>
  <si>
    <t>格洛里巴斯</t>
  </si>
  <si>
    <t>hero,37</t>
  </si>
  <si>
    <t>战栗的龙卷</t>
  </si>
  <si>
    <t>hero,38</t>
  </si>
  <si>
    <t>梅鲁扎嘎鲁多</t>
  </si>
  <si>
    <t>hero,39</t>
  </si>
  <si>
    <t>原子武士</t>
  </si>
  <si>
    <t>hero,40</t>
  </si>
  <si>
    <t>居合庵</t>
  </si>
  <si>
    <t>hero,41</t>
  </si>
  <si>
    <t>僵尸男</t>
  </si>
  <si>
    <t>hero,42</t>
  </si>
  <si>
    <t>金属球棒</t>
  </si>
  <si>
    <t>hero,43</t>
  </si>
  <si>
    <t>童帝</t>
  </si>
  <si>
    <t>hero,44</t>
  </si>
  <si>
    <t>金属骑士</t>
  </si>
  <si>
    <t>hero,45</t>
  </si>
  <si>
    <t>音速索尼克</t>
  </si>
  <si>
    <t>hero,46</t>
  </si>
  <si>
    <t>无证骑士</t>
  </si>
  <si>
    <t>hero,47</t>
  </si>
  <si>
    <t>大背头侠</t>
  </si>
  <si>
    <t>hero,48</t>
  </si>
  <si>
    <t>杰诺斯</t>
  </si>
  <si>
    <t>hero,49</t>
  </si>
  <si>
    <t>地狱的吹雪</t>
  </si>
  <si>
    <t>hero,51</t>
  </si>
  <si>
    <t>三节棍莉莉</t>
  </si>
  <si>
    <t>hero,52</t>
  </si>
  <si>
    <t>睫毛</t>
  </si>
  <si>
    <t>hero,53</t>
  </si>
  <si>
    <t>山猿</t>
  </si>
  <si>
    <t>hero,54</t>
  </si>
  <si>
    <t>螳螂男</t>
  </si>
  <si>
    <t>hero,55</t>
  </si>
  <si>
    <t>青蛙男</t>
  </si>
  <si>
    <t>hero,56</t>
  </si>
  <si>
    <t>蛞蝓男</t>
  </si>
  <si>
    <t>hero,57</t>
  </si>
  <si>
    <t>深海族</t>
  </si>
  <si>
    <t>hero,58</t>
  </si>
  <si>
    <t>暗黑海盗团炮击手</t>
  </si>
  <si>
    <t>hero,59</t>
  </si>
  <si>
    <t>id</t>
    <phoneticPr fontId="1" type="noConversion"/>
  </si>
  <si>
    <t>hero</t>
    <phoneticPr fontId="1" type="noConversion"/>
  </si>
  <si>
    <t>desc</t>
    <phoneticPr fontId="1" type="noConversion"/>
  </si>
  <si>
    <t>star</t>
    <phoneticPr fontId="1" type="noConversion"/>
  </si>
  <si>
    <t>竞技场</t>
    <rPh sb="0" eb="1">
      <t>jing'ji'c</t>
    </rPh>
    <phoneticPr fontId="1" type="noConversion"/>
  </si>
  <si>
    <t>公会</t>
    <rPh sb="0" eb="1">
      <t>gong'hui</t>
    </rPh>
    <phoneticPr fontId="1" type="noConversion"/>
  </si>
  <si>
    <t>强者之路</t>
    <rPh sb="0" eb="1">
      <t>qiang'zhe'zhi'lu</t>
    </rPh>
    <phoneticPr fontId="1" type="noConversion"/>
  </si>
  <si>
    <t>cash,150;coin,5000;prop,809,1</t>
    <phoneticPr fontId="1" type="noConversion"/>
  </si>
  <si>
    <t>cash,200;coin,10000</t>
    <phoneticPr fontId="1" type="noConversion"/>
  </si>
  <si>
    <t>cash,300;coin,15000</t>
    <phoneticPr fontId="1" type="noConversion"/>
  </si>
  <si>
    <t>产出现金</t>
    <rPh sb="0" eb="1">
      <t>chan'chu</t>
    </rPh>
    <rPh sb="2" eb="3">
      <t>dai'bi</t>
    </rPh>
    <phoneticPr fontId="1" type="noConversion"/>
  </si>
  <si>
    <t>现金</t>
    <rPh sb="0" eb="1">
      <t>dai'bi</t>
    </rPh>
    <phoneticPr fontId="1" type="noConversion"/>
  </si>
  <si>
    <t>prop,705,1</t>
    <phoneticPr fontId="1" type="noConversion"/>
  </si>
  <si>
    <t>prop,706,1</t>
    <phoneticPr fontId="1" type="noConversion"/>
  </si>
  <si>
    <t>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</si>
</sst>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2"/>
      <color rgb="FF7F7F7F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charset val="134"/>
      <scheme val="minor"/>
    </font>
    <font>
      <sz val="10"/>
      <name val="DengXian"/>
      <charset val="134"/>
      <scheme val="minor"/>
    </font>
    <font>
      <i/>
      <sz val="10"/>
      <color rgb="FF7F7F7F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5" fillId="0" borderId="0" xfId="0" applyFont="1" applyAlignment="1">
      <alignment horizontal="left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Alignment="1"/>
    <xf numFmtId="0" fontId="6" fillId="0" borderId="0" xfId="0" applyFont="1"/>
    <xf numFmtId="0" fontId="8" fillId="0" borderId="0" xfId="1" applyFont="1" applyFill="1"/>
    <xf numFmtId="0" fontId="8" fillId="0" borderId="0" xfId="1" applyFont="1"/>
    <xf numFmtId="0" fontId="6" fillId="0" borderId="0" xfId="0" applyFont="1" applyAlignment="1">
      <alignment horizontal="center"/>
    </xf>
  </cellXfs>
  <cellStyles count="6">
    <cellStyle name="常规" xfId="0" builtinId="0"/>
    <cellStyle name="超链接" xfId="2" builtinId="8" hidden="1"/>
    <cellStyle name="超链接" xfId="4" builtinId="8" hidden="1"/>
    <cellStyle name="解释性文本" xfId="1" builtinId="53"/>
    <cellStyle name="已访问的超链接" xfId="3" builtinId="9" hidden="1"/>
    <cellStyle name="已访问的超链接" xfId="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02"/>
  <sheetViews>
    <sheetView workbookViewId="0">
      <selection activeCell="B2" sqref="B2"/>
    </sheetView>
  </sheetViews>
  <sheetFormatPr defaultColWidth="11" defaultRowHeight="12.75"/>
  <cols>
    <col min="1" max="1" width="13.125" style="1" bestFit="1" customWidth="1"/>
    <col min="2" max="2" width="6.375" style="1" bestFit="1" customWidth="1"/>
    <col min="3" max="4" width="8" style="1" bestFit="1" customWidth="1"/>
    <col min="5" max="5" width="9.75" style="1" bestFit="1" customWidth="1"/>
    <col min="6" max="6" width="8" style="1" bestFit="1" customWidth="1"/>
    <col min="7" max="7" width="18.5" style="1" customWidth="1"/>
    <col min="8" max="8" width="23.875" style="1" bestFit="1" customWidth="1"/>
    <col min="9" max="10" width="9.25" style="1" bestFit="1" customWidth="1"/>
    <col min="11" max="11" width="5" style="1" bestFit="1" customWidth="1"/>
    <col min="12" max="14" width="11" style="1"/>
    <col min="15" max="15" width="4.5" style="1" bestFit="1" customWidth="1"/>
    <col min="16" max="16" width="11" style="1"/>
    <col min="17" max="17" width="5" style="1" bestFit="1" customWidth="1"/>
    <col min="18" max="18" width="11" style="1"/>
    <col min="19" max="19" width="5.875" style="1" bestFit="1" customWidth="1"/>
    <col min="20" max="16384" width="11" style="1"/>
  </cols>
  <sheetData>
    <row r="2" spans="1:31">
      <c r="A2" s="1" t="s">
        <v>1</v>
      </c>
      <c r="B2" s="1">
        <v>20</v>
      </c>
      <c r="D2" s="1" t="s">
        <v>40</v>
      </c>
      <c r="E2" s="1">
        <f>SUM(E3:E6)</f>
        <v>1115</v>
      </c>
      <c r="G2" s="1" t="s">
        <v>213</v>
      </c>
      <c r="I2" s="2" t="s">
        <v>42</v>
      </c>
      <c r="J2" s="2" t="s">
        <v>47</v>
      </c>
      <c r="K2" s="2" t="s">
        <v>46</v>
      </c>
      <c r="L2" s="2"/>
      <c r="N2" s="1" t="s">
        <v>48</v>
      </c>
      <c r="X2" s="1" t="s">
        <v>76</v>
      </c>
      <c r="AA2" s="1" t="s">
        <v>80</v>
      </c>
      <c r="AB2" s="1" t="s">
        <v>81</v>
      </c>
      <c r="AC2" s="1" t="s">
        <v>82</v>
      </c>
      <c r="AD2" s="1" t="s">
        <v>83</v>
      </c>
      <c r="AE2" s="1" t="s">
        <v>46</v>
      </c>
    </row>
    <row r="3" spans="1:31">
      <c r="A3" s="1" t="s">
        <v>2</v>
      </c>
      <c r="B3" s="1">
        <v>1600</v>
      </c>
      <c r="D3" s="1" t="s">
        <v>0</v>
      </c>
      <c r="E3" s="1">
        <f>B6/B2</f>
        <v>320</v>
      </c>
      <c r="G3" s="8">
        <f>E6*150</f>
        <v>14250</v>
      </c>
      <c r="I3" s="2" t="s">
        <v>43</v>
      </c>
      <c r="J3" s="2">
        <v>3</v>
      </c>
      <c r="K3" s="2">
        <v>1</v>
      </c>
      <c r="N3" s="1" t="s">
        <v>49</v>
      </c>
      <c r="O3" s="10">
        <v>2.5333333333333332</v>
      </c>
      <c r="P3" s="1" t="s">
        <v>50</v>
      </c>
      <c r="Q3" s="1">
        <v>3.8</v>
      </c>
      <c r="R3" s="1" t="s">
        <v>51</v>
      </c>
      <c r="S3" s="10">
        <v>5.0666666666666664</v>
      </c>
      <c r="V3" s="1">
        <v>1</v>
      </c>
      <c r="W3" s="1">
        <v>100</v>
      </c>
      <c r="X3" s="1" t="str">
        <f>"coin,"&amp;CEILING(W3*$K$7,10)</f>
        <v>coin,380</v>
      </c>
      <c r="AA3" s="1">
        <v>1001</v>
      </c>
      <c r="AB3" s="1">
        <v>1</v>
      </c>
      <c r="AC3" s="1" t="str">
        <f>$I$9</f>
        <v>lb_coin,180</v>
      </c>
      <c r="AD3" s="1" t="str">
        <f>AC3</f>
        <v>lb_coin,180</v>
      </c>
      <c r="AE3" s="1" t="str">
        <f>10000&amp;","&amp;(K4*10000)&amp;","&amp;(K5*10000)</f>
        <v>10000,12000,15000</v>
      </c>
    </row>
    <row r="4" spans="1:31">
      <c r="A4" s="1" t="s">
        <v>3</v>
      </c>
      <c r="B4" s="1">
        <f>B3*B2</f>
        <v>32000</v>
      </c>
      <c r="D4" s="1" t="s">
        <v>58</v>
      </c>
      <c r="E4" s="1">
        <v>350</v>
      </c>
      <c r="I4" s="2" t="s">
        <v>44</v>
      </c>
      <c r="J4" s="2">
        <v>15</v>
      </c>
      <c r="K4" s="2">
        <v>1.2</v>
      </c>
      <c r="N4" s="1" t="s">
        <v>52</v>
      </c>
      <c r="O4" s="1">
        <v>95</v>
      </c>
      <c r="P4" s="1" t="s">
        <v>53</v>
      </c>
      <c r="Q4" s="1">
        <v>350</v>
      </c>
      <c r="R4" s="1" t="s">
        <v>54</v>
      </c>
      <c r="S4" s="1">
        <v>350</v>
      </c>
      <c r="V4" s="1">
        <v>2</v>
      </c>
      <c r="W4" s="1">
        <f>W3+0.5</f>
        <v>100.5</v>
      </c>
      <c r="X4" s="1" t="str">
        <f t="shared" ref="X4:X67" si="0">"coin,"&amp;CEILING(W4*$K$7,10)</f>
        <v>coin,380</v>
      </c>
      <c r="AA4" s="1">
        <v>1002</v>
      </c>
      <c r="AB4" s="1">
        <v>2</v>
      </c>
      <c r="AC4" s="1" t="str">
        <f t="shared" ref="AC4:AC12" si="1">$I$9</f>
        <v>lb_coin,180</v>
      </c>
      <c r="AD4" s="1" t="str">
        <f t="shared" ref="AD4:AD35" si="2">AC4</f>
        <v>lb_coin,180</v>
      </c>
      <c r="AE4" s="1" t="str">
        <f>AE3</f>
        <v>10000,12000,15000</v>
      </c>
    </row>
    <row r="5" spans="1:31">
      <c r="A5" s="1" t="s">
        <v>4</v>
      </c>
      <c r="B5" s="1">
        <v>5</v>
      </c>
      <c r="D5" s="1" t="s">
        <v>41</v>
      </c>
      <c r="E5" s="1">
        <v>350</v>
      </c>
      <c r="I5" s="2" t="s">
        <v>45</v>
      </c>
      <c r="J5" s="2">
        <v>3</v>
      </c>
      <c r="K5" s="2">
        <v>1.5</v>
      </c>
      <c r="N5" s="1" t="s">
        <v>55</v>
      </c>
      <c r="O5" s="1">
        <v>320</v>
      </c>
      <c r="P5" s="1" t="s">
        <v>56</v>
      </c>
      <c r="Q5" s="1">
        <v>1115</v>
      </c>
      <c r="R5" s="1" t="s">
        <v>57</v>
      </c>
      <c r="S5" s="1">
        <v>557.5</v>
      </c>
      <c r="V5" s="1">
        <v>3</v>
      </c>
      <c r="W5" s="1">
        <f t="shared" ref="W5:W68" si="3">W4+0.5</f>
        <v>101</v>
      </c>
      <c r="X5" s="1" t="str">
        <f t="shared" si="0"/>
        <v>coin,380</v>
      </c>
      <c r="AA5" s="1">
        <v>1003</v>
      </c>
      <c r="AB5" s="1">
        <v>3</v>
      </c>
      <c r="AC5" s="1" t="str">
        <f t="shared" si="1"/>
        <v>lb_coin,180</v>
      </c>
      <c r="AD5" s="1" t="str">
        <f t="shared" si="2"/>
        <v>lb_coin,180</v>
      </c>
      <c r="AE5" s="1" t="str">
        <f t="shared" ref="AE5:AE35" si="4">AE4</f>
        <v>10000,12000,15000</v>
      </c>
    </row>
    <row r="6" spans="1:31">
      <c r="A6" s="1" t="s">
        <v>5</v>
      </c>
      <c r="B6" s="1">
        <f>B4/B5</f>
        <v>6400</v>
      </c>
      <c r="D6" s="1" t="s">
        <v>214</v>
      </c>
      <c r="E6" s="1">
        <v>95</v>
      </c>
      <c r="I6" s="2"/>
      <c r="J6" s="2" t="s">
        <v>10</v>
      </c>
      <c r="K6" s="2">
        <f>SUMPRODUCT(J3:J5,K3:K5)</f>
        <v>25.5</v>
      </c>
      <c r="V6" s="1">
        <v>4</v>
      </c>
      <c r="W6" s="1">
        <f t="shared" si="3"/>
        <v>101.5</v>
      </c>
      <c r="X6" s="1" t="str">
        <f t="shared" si="0"/>
        <v>coin,380</v>
      </c>
      <c r="AA6" s="1">
        <v>1004</v>
      </c>
      <c r="AB6" s="1">
        <v>4</v>
      </c>
      <c r="AC6" s="1" t="str">
        <f t="shared" si="1"/>
        <v>lb_coin,180</v>
      </c>
      <c r="AD6" s="1" t="str">
        <f t="shared" si="2"/>
        <v>lb_coin,180</v>
      </c>
      <c r="AE6" s="1" t="str">
        <f t="shared" si="4"/>
        <v>10000,12000,15000</v>
      </c>
    </row>
    <row r="7" spans="1:31">
      <c r="I7" s="2"/>
      <c r="J7" s="2" t="s">
        <v>59</v>
      </c>
      <c r="K7" s="9">
        <f>E6/K6</f>
        <v>3.7254901960784315</v>
      </c>
      <c r="V7" s="1">
        <v>5</v>
      </c>
      <c r="W7" s="1">
        <f t="shared" si="3"/>
        <v>102</v>
      </c>
      <c r="X7" s="1" t="str">
        <f t="shared" si="0"/>
        <v>coin,380</v>
      </c>
      <c r="AA7" s="1">
        <v>1005</v>
      </c>
      <c r="AB7" s="1">
        <v>5</v>
      </c>
      <c r="AC7" s="1" t="str">
        <f t="shared" si="1"/>
        <v>lb_coin,180</v>
      </c>
      <c r="AD7" s="1" t="str">
        <f t="shared" si="2"/>
        <v>lb_coin,180</v>
      </c>
      <c r="AE7" s="1" t="str">
        <f t="shared" si="4"/>
        <v>10000,12000,15000</v>
      </c>
    </row>
    <row r="8" spans="1:31">
      <c r="A8" s="1" t="s">
        <v>6</v>
      </c>
      <c r="B8" s="1" t="s">
        <v>8</v>
      </c>
      <c r="C8" s="1" t="s">
        <v>9</v>
      </c>
      <c r="D8" s="1" t="s">
        <v>10</v>
      </c>
      <c r="E8" s="1" t="s">
        <v>7</v>
      </c>
      <c r="F8" s="1" t="s">
        <v>24</v>
      </c>
      <c r="G8" s="1" t="s">
        <v>23</v>
      </c>
      <c r="H8" s="1" t="s">
        <v>77</v>
      </c>
      <c r="I8" s="2" t="s">
        <v>78</v>
      </c>
      <c r="J8" s="2" t="s">
        <v>79</v>
      </c>
      <c r="K8" s="2"/>
      <c r="N8" s="1">
        <v>2</v>
      </c>
      <c r="V8" s="1">
        <v>6</v>
      </c>
      <c r="W8" s="1">
        <f t="shared" si="3"/>
        <v>102.5</v>
      </c>
      <c r="X8" s="1" t="str">
        <f t="shared" si="0"/>
        <v>coin,390</v>
      </c>
      <c r="AA8" s="1">
        <v>1006</v>
      </c>
      <c r="AB8" s="1">
        <v>6</v>
      </c>
      <c r="AC8" s="1" t="str">
        <f t="shared" si="1"/>
        <v>lb_coin,180</v>
      </c>
      <c r="AD8" s="1" t="str">
        <f t="shared" si="2"/>
        <v>lb_coin,180</v>
      </c>
      <c r="AE8" s="1" t="str">
        <f t="shared" si="4"/>
        <v>10000,12000,15000</v>
      </c>
    </row>
    <row r="9" spans="1:31">
      <c r="A9" s="2">
        <v>1</v>
      </c>
      <c r="B9" s="2">
        <v>7</v>
      </c>
      <c r="C9" s="2">
        <v>180</v>
      </c>
      <c r="D9" s="2">
        <f>B9*C9</f>
        <v>1260</v>
      </c>
      <c r="E9" s="2">
        <v>450</v>
      </c>
      <c r="F9" s="2">
        <v>50</v>
      </c>
      <c r="G9" s="1" t="s">
        <v>210</v>
      </c>
      <c r="H9" s="1" t="s">
        <v>210</v>
      </c>
      <c r="I9" s="2" t="str">
        <f>"lb_coin,"&amp;C9</f>
        <v>lb_coin,180</v>
      </c>
      <c r="J9" s="2" t="str">
        <f>"lb_coin,"&amp;E9</f>
        <v>lb_coin,450</v>
      </c>
      <c r="K9" s="2"/>
      <c r="V9" s="1">
        <v>7</v>
      </c>
      <c r="W9" s="1">
        <f t="shared" si="3"/>
        <v>103</v>
      </c>
      <c r="X9" s="1" t="str">
        <f t="shared" si="0"/>
        <v>coin,390</v>
      </c>
      <c r="AA9" s="1">
        <v>1007</v>
      </c>
      <c r="AB9" s="1">
        <v>7</v>
      </c>
      <c r="AC9" s="1" t="str">
        <f t="shared" si="1"/>
        <v>lb_coin,180</v>
      </c>
      <c r="AD9" s="1" t="str">
        <f t="shared" si="2"/>
        <v>lb_coin,180</v>
      </c>
      <c r="AE9" s="1" t="str">
        <f t="shared" si="4"/>
        <v>10000,12000,15000</v>
      </c>
    </row>
    <row r="10" spans="1:31">
      <c r="A10" s="2">
        <v>2</v>
      </c>
      <c r="B10" s="2">
        <v>7</v>
      </c>
      <c r="C10" s="2">
        <v>220</v>
      </c>
      <c r="D10" s="2">
        <f t="shared" ref="D10:D11" si="5">B10*C10</f>
        <v>1540</v>
      </c>
      <c r="E10" s="2">
        <v>600</v>
      </c>
      <c r="F10" s="2">
        <v>100</v>
      </c>
      <c r="G10" s="1" t="s">
        <v>211</v>
      </c>
      <c r="H10" s="1" t="s">
        <v>211</v>
      </c>
      <c r="I10" s="2" t="str">
        <f t="shared" ref="I10:I11" si="6">"lb_coin,"&amp;C10</f>
        <v>lb_coin,220</v>
      </c>
      <c r="J10" s="2" t="str">
        <f t="shared" ref="J10:J11" si="7">"lb_coin,"&amp;E10</f>
        <v>lb_coin,600</v>
      </c>
      <c r="K10" s="2"/>
      <c r="V10" s="1">
        <v>8</v>
      </c>
      <c r="W10" s="1">
        <f t="shared" si="3"/>
        <v>103.5</v>
      </c>
      <c r="X10" s="1" t="str">
        <f t="shared" si="0"/>
        <v>coin,390</v>
      </c>
      <c r="AA10" s="1">
        <v>1008</v>
      </c>
      <c r="AB10" s="1">
        <v>8</v>
      </c>
      <c r="AC10" s="1" t="str">
        <f t="shared" si="1"/>
        <v>lb_coin,180</v>
      </c>
      <c r="AD10" s="1" t="str">
        <f t="shared" si="2"/>
        <v>lb_coin,180</v>
      </c>
      <c r="AE10" s="1" t="str">
        <f t="shared" si="4"/>
        <v>10000,12000,15000</v>
      </c>
    </row>
    <row r="11" spans="1:31">
      <c r="A11" s="2">
        <v>3</v>
      </c>
      <c r="B11" s="2">
        <v>7</v>
      </c>
      <c r="C11" s="2">
        <v>250</v>
      </c>
      <c r="D11" s="2">
        <f t="shared" si="5"/>
        <v>1750</v>
      </c>
      <c r="E11" s="2">
        <v>800</v>
      </c>
      <c r="F11" s="2">
        <v>200</v>
      </c>
      <c r="G11" s="1" t="s">
        <v>212</v>
      </c>
      <c r="H11" s="1" t="s">
        <v>212</v>
      </c>
      <c r="I11" s="2" t="str">
        <f t="shared" si="6"/>
        <v>lb_coin,250</v>
      </c>
      <c r="J11" s="2" t="str">
        <f t="shared" si="7"/>
        <v>lb_coin,800</v>
      </c>
      <c r="K11" s="2"/>
      <c r="V11" s="1">
        <v>9</v>
      </c>
      <c r="W11" s="1">
        <f t="shared" si="3"/>
        <v>104</v>
      </c>
      <c r="X11" s="1" t="str">
        <f t="shared" si="0"/>
        <v>coin,390</v>
      </c>
      <c r="AA11" s="1">
        <v>1009</v>
      </c>
      <c r="AB11" s="1">
        <v>9</v>
      </c>
      <c r="AC11" s="1" t="str">
        <f t="shared" si="1"/>
        <v>lb_coin,180</v>
      </c>
      <c r="AD11" s="1" t="str">
        <f t="shared" si="2"/>
        <v>lb_coin,180</v>
      </c>
      <c r="AE11" s="1" t="str">
        <f t="shared" si="4"/>
        <v>10000,12000,15000</v>
      </c>
    </row>
    <row r="12" spans="1:31">
      <c r="V12" s="1">
        <v>10</v>
      </c>
      <c r="W12" s="1">
        <f t="shared" si="3"/>
        <v>104.5</v>
      </c>
      <c r="X12" s="1" t="str">
        <f t="shared" si="0"/>
        <v>coin,390</v>
      </c>
      <c r="AA12" s="1">
        <v>1010</v>
      </c>
      <c r="AB12" s="1">
        <v>10</v>
      </c>
      <c r="AC12" s="1" t="str">
        <f t="shared" si="1"/>
        <v>lb_coin,180</v>
      </c>
      <c r="AD12" s="1" t="str">
        <f t="shared" si="2"/>
        <v>lb_coin,180</v>
      </c>
      <c r="AE12" s="1" t="str">
        <f t="shared" si="4"/>
        <v>10000,12000,15000</v>
      </c>
    </row>
    <row r="13" spans="1:31">
      <c r="D13" s="1" t="s">
        <v>11</v>
      </c>
      <c r="E13" s="1">
        <f>SUM(D9:E11)</f>
        <v>6400</v>
      </c>
      <c r="V13" s="1">
        <v>11</v>
      </c>
      <c r="W13" s="1">
        <f t="shared" si="3"/>
        <v>105</v>
      </c>
      <c r="X13" s="1" t="str">
        <f t="shared" si="0"/>
        <v>coin,400</v>
      </c>
      <c r="AA13" s="1">
        <v>1011</v>
      </c>
      <c r="AB13" s="1">
        <v>11</v>
      </c>
      <c r="AC13" s="1" t="str">
        <f>J9</f>
        <v>lb_coin,450</v>
      </c>
      <c r="AD13" s="1" t="str">
        <f t="shared" si="2"/>
        <v>lb_coin,450</v>
      </c>
      <c r="AE13" s="1" t="str">
        <f t="shared" si="4"/>
        <v>10000,12000,15000</v>
      </c>
    </row>
    <row r="14" spans="1:31">
      <c r="F14" s="17" t="s">
        <v>36</v>
      </c>
      <c r="G14" s="17"/>
      <c r="H14" s="17" t="s">
        <v>38</v>
      </c>
      <c r="I14" s="17"/>
      <c r="J14" s="17" t="s">
        <v>37</v>
      </c>
      <c r="K14" s="17"/>
      <c r="V14" s="1">
        <v>12</v>
      </c>
      <c r="W14" s="1">
        <f t="shared" si="3"/>
        <v>105.5</v>
      </c>
      <c r="X14" s="1" t="str">
        <f t="shared" si="0"/>
        <v>coin,400</v>
      </c>
      <c r="AA14" s="1">
        <v>2001</v>
      </c>
      <c r="AB14" s="1">
        <v>1</v>
      </c>
      <c r="AC14" s="1" t="str">
        <f>$I$10</f>
        <v>lb_coin,220</v>
      </c>
      <c r="AD14" s="1" t="str">
        <f t="shared" si="2"/>
        <v>lb_coin,220</v>
      </c>
      <c r="AE14" s="1" t="str">
        <f t="shared" si="4"/>
        <v>10000,12000,15000</v>
      </c>
    </row>
    <row r="15" spans="1:31">
      <c r="B15" s="1" t="s">
        <v>13</v>
      </c>
      <c r="C15" s="1" t="s">
        <v>14</v>
      </c>
      <c r="D15" s="1" t="s">
        <v>15</v>
      </c>
      <c r="E15" s="1" t="s">
        <v>33</v>
      </c>
      <c r="F15" s="1" t="s">
        <v>34</v>
      </c>
      <c r="G15" s="1" t="s">
        <v>35</v>
      </c>
      <c r="H15" s="1" t="s">
        <v>34</v>
      </c>
      <c r="I15" s="1" t="s">
        <v>35</v>
      </c>
      <c r="J15" s="1" t="s">
        <v>34</v>
      </c>
      <c r="K15" s="1" t="s">
        <v>35</v>
      </c>
      <c r="V15" s="1">
        <v>13</v>
      </c>
      <c r="W15" s="1">
        <f t="shared" si="3"/>
        <v>106</v>
      </c>
      <c r="X15" s="1" t="str">
        <f t="shared" si="0"/>
        <v>coin,400</v>
      </c>
      <c r="AA15" s="1">
        <v>2002</v>
      </c>
      <c r="AB15" s="1">
        <v>2</v>
      </c>
      <c r="AC15" s="1" t="str">
        <f t="shared" ref="AC15:AC23" si="8">$I$10</f>
        <v>lb_coin,220</v>
      </c>
      <c r="AD15" s="1" t="str">
        <f t="shared" si="2"/>
        <v>lb_coin,220</v>
      </c>
      <c r="AE15" s="1" t="str">
        <f t="shared" si="4"/>
        <v>10000,12000,15000</v>
      </c>
    </row>
    <row r="16" spans="1:31">
      <c r="A16" s="1" t="s">
        <v>12</v>
      </c>
      <c r="B16" s="2">
        <v>1</v>
      </c>
      <c r="C16" s="2">
        <v>50</v>
      </c>
      <c r="D16" s="1">
        <f>B16*C16</f>
        <v>50</v>
      </c>
      <c r="E16" s="1" t="str">
        <f>"cash,"&amp;D16</f>
        <v>cash,50</v>
      </c>
      <c r="V16" s="1">
        <v>14</v>
      </c>
      <c r="W16" s="1">
        <f t="shared" si="3"/>
        <v>106.5</v>
      </c>
      <c r="X16" s="1" t="str">
        <f t="shared" si="0"/>
        <v>coin,400</v>
      </c>
      <c r="AA16" s="1">
        <v>2003</v>
      </c>
      <c r="AB16" s="1">
        <v>3</v>
      </c>
      <c r="AC16" s="1" t="str">
        <f t="shared" si="8"/>
        <v>lb_coin,220</v>
      </c>
      <c r="AD16" s="1" t="str">
        <f t="shared" si="2"/>
        <v>lb_coin,220</v>
      </c>
      <c r="AE16" s="1" t="str">
        <f t="shared" si="4"/>
        <v>10000,12000,15000</v>
      </c>
    </row>
    <row r="17" spans="1:31">
      <c r="A17" s="1" t="s">
        <v>12</v>
      </c>
      <c r="B17" s="2">
        <v>1</v>
      </c>
      <c r="C17" s="2">
        <v>100</v>
      </c>
      <c r="D17" s="1">
        <f t="shared" ref="D17:D34" si="9">B17*C17</f>
        <v>100</v>
      </c>
      <c r="E17" s="1" t="str">
        <f t="shared" ref="E17" si="10">"cash,"&amp;D17</f>
        <v>cash,100</v>
      </c>
      <c r="V17" s="1">
        <v>15</v>
      </c>
      <c r="W17" s="1">
        <f t="shared" si="3"/>
        <v>107</v>
      </c>
      <c r="X17" s="1" t="str">
        <f t="shared" si="0"/>
        <v>coin,400</v>
      </c>
      <c r="AA17" s="1">
        <v>2004</v>
      </c>
      <c r="AB17" s="1">
        <v>4</v>
      </c>
      <c r="AC17" s="1" t="str">
        <f t="shared" si="8"/>
        <v>lb_coin,220</v>
      </c>
      <c r="AD17" s="1" t="str">
        <f t="shared" si="2"/>
        <v>lb_coin,220</v>
      </c>
      <c r="AE17" s="1" t="str">
        <f t="shared" si="4"/>
        <v>10000,12000,15000</v>
      </c>
    </row>
    <row r="18" spans="1:31">
      <c r="A18" s="1" t="s">
        <v>73</v>
      </c>
      <c r="B18" s="2">
        <v>100</v>
      </c>
      <c r="C18" s="2">
        <v>1</v>
      </c>
      <c r="D18" s="1">
        <f t="shared" si="9"/>
        <v>100</v>
      </c>
      <c r="E18" s="1" t="s">
        <v>74</v>
      </c>
      <c r="V18" s="1">
        <v>16</v>
      </c>
      <c r="W18" s="1">
        <f t="shared" si="3"/>
        <v>107.5</v>
      </c>
      <c r="X18" s="1" t="str">
        <f t="shared" si="0"/>
        <v>coin,410</v>
      </c>
      <c r="AA18" s="1">
        <v>2005</v>
      </c>
      <c r="AB18" s="1">
        <v>5</v>
      </c>
      <c r="AC18" s="1" t="str">
        <f t="shared" si="8"/>
        <v>lb_coin,220</v>
      </c>
      <c r="AD18" s="1" t="str">
        <f t="shared" si="2"/>
        <v>lb_coin,220</v>
      </c>
      <c r="AE18" s="1" t="str">
        <f t="shared" si="4"/>
        <v>10000,12000,15000</v>
      </c>
    </row>
    <row r="19" spans="1:31">
      <c r="A19" s="1" t="s">
        <v>72</v>
      </c>
      <c r="B19" s="2">
        <v>100</v>
      </c>
      <c r="C19" s="2">
        <v>2</v>
      </c>
      <c r="D19" s="1">
        <f t="shared" si="9"/>
        <v>200</v>
      </c>
      <c r="E19" s="1" t="s">
        <v>75</v>
      </c>
      <c r="V19" s="1">
        <v>17</v>
      </c>
      <c r="W19" s="1">
        <f t="shared" si="3"/>
        <v>108</v>
      </c>
      <c r="X19" s="1" t="str">
        <f t="shared" si="0"/>
        <v>coin,410</v>
      </c>
      <c r="AA19" s="1">
        <v>2006</v>
      </c>
      <c r="AB19" s="1">
        <v>6</v>
      </c>
      <c r="AC19" s="1" t="str">
        <f t="shared" si="8"/>
        <v>lb_coin,220</v>
      </c>
      <c r="AD19" s="1" t="str">
        <f t="shared" si="2"/>
        <v>lb_coin,220</v>
      </c>
      <c r="AE19" s="1" t="str">
        <f t="shared" si="4"/>
        <v>10000,12000,15000</v>
      </c>
    </row>
    <row r="20" spans="1:31">
      <c r="A20" s="1" t="s">
        <v>16</v>
      </c>
      <c r="B20" s="2">
        <v>10</v>
      </c>
      <c r="C20" s="2">
        <v>1</v>
      </c>
      <c r="D20" s="1">
        <f t="shared" si="9"/>
        <v>10</v>
      </c>
      <c r="E20" s="1" t="s">
        <v>20</v>
      </c>
      <c r="V20" s="1">
        <v>18</v>
      </c>
      <c r="W20" s="1">
        <f t="shared" si="3"/>
        <v>108.5</v>
      </c>
      <c r="X20" s="1" t="str">
        <f t="shared" si="0"/>
        <v>coin,410</v>
      </c>
      <c r="AA20" s="1">
        <v>2007</v>
      </c>
      <c r="AB20" s="1">
        <v>7</v>
      </c>
      <c r="AC20" s="1" t="str">
        <f t="shared" si="8"/>
        <v>lb_coin,220</v>
      </c>
      <c r="AD20" s="1" t="str">
        <f t="shared" si="2"/>
        <v>lb_coin,220</v>
      </c>
      <c r="AE20" s="1" t="str">
        <f t="shared" si="4"/>
        <v>10000,12000,15000</v>
      </c>
    </row>
    <row r="21" spans="1:31">
      <c r="A21" s="1" t="s">
        <v>19</v>
      </c>
      <c r="B21" s="2">
        <v>200</v>
      </c>
      <c r="C21" s="2">
        <v>1</v>
      </c>
      <c r="D21" s="1">
        <f t="shared" si="9"/>
        <v>200</v>
      </c>
      <c r="E21" s="1" t="s">
        <v>21</v>
      </c>
      <c r="V21" s="1">
        <v>19</v>
      </c>
      <c r="W21" s="1">
        <f t="shared" si="3"/>
        <v>109</v>
      </c>
      <c r="X21" s="1" t="str">
        <f t="shared" si="0"/>
        <v>coin,410</v>
      </c>
      <c r="AA21" s="1">
        <v>2008</v>
      </c>
      <c r="AB21" s="1">
        <v>8</v>
      </c>
      <c r="AC21" s="1" t="str">
        <f t="shared" si="8"/>
        <v>lb_coin,220</v>
      </c>
      <c r="AD21" s="1" t="str">
        <f t="shared" si="2"/>
        <v>lb_coin,220</v>
      </c>
      <c r="AE21" s="1" t="str">
        <f t="shared" si="4"/>
        <v>10000,12000,15000</v>
      </c>
    </row>
    <row r="22" spans="1:31">
      <c r="A22" s="3" t="s">
        <v>17</v>
      </c>
      <c r="B22" s="2">
        <v>50</v>
      </c>
      <c r="C22" s="2">
        <v>2</v>
      </c>
      <c r="D22" s="1">
        <f t="shared" si="9"/>
        <v>100</v>
      </c>
      <c r="E22" s="1" t="s">
        <v>27</v>
      </c>
      <c r="V22" s="1">
        <v>20</v>
      </c>
      <c r="W22" s="1">
        <f t="shared" si="3"/>
        <v>109.5</v>
      </c>
      <c r="X22" s="1" t="str">
        <f t="shared" si="0"/>
        <v>coin,410</v>
      </c>
      <c r="AA22" s="1">
        <v>2009</v>
      </c>
      <c r="AB22" s="1">
        <v>9</v>
      </c>
      <c r="AC22" s="1" t="str">
        <f t="shared" si="8"/>
        <v>lb_coin,220</v>
      </c>
      <c r="AD22" s="1" t="str">
        <f t="shared" si="2"/>
        <v>lb_coin,220</v>
      </c>
      <c r="AE22" s="1" t="str">
        <f t="shared" si="4"/>
        <v>10000,12000,15000</v>
      </c>
    </row>
    <row r="23" spans="1:31">
      <c r="A23" s="3" t="s">
        <v>18</v>
      </c>
      <c r="B23" s="2">
        <v>100</v>
      </c>
      <c r="C23" s="2">
        <v>2</v>
      </c>
      <c r="D23" s="1">
        <f t="shared" si="9"/>
        <v>200</v>
      </c>
      <c r="E23" s="1" t="s">
        <v>28</v>
      </c>
      <c r="V23" s="1">
        <v>21</v>
      </c>
      <c r="W23" s="1">
        <f t="shared" si="3"/>
        <v>110</v>
      </c>
      <c r="X23" s="1" t="str">
        <f t="shared" si="0"/>
        <v>coin,410</v>
      </c>
      <c r="AA23" s="1">
        <v>2010</v>
      </c>
      <c r="AB23" s="1">
        <v>10</v>
      </c>
      <c r="AC23" s="1" t="str">
        <f t="shared" si="8"/>
        <v>lb_coin,220</v>
      </c>
      <c r="AD23" s="1" t="str">
        <f t="shared" si="2"/>
        <v>lb_coin,220</v>
      </c>
      <c r="AE23" s="1" t="str">
        <f t="shared" si="4"/>
        <v>10000,12000,15000</v>
      </c>
    </row>
    <row r="24" spans="1:31">
      <c r="A24" s="3" t="s">
        <v>25</v>
      </c>
      <c r="B24" s="2">
        <v>50</v>
      </c>
      <c r="C24" s="2">
        <v>1</v>
      </c>
      <c r="D24" s="1">
        <f t="shared" si="9"/>
        <v>50</v>
      </c>
      <c r="E24" s="1" t="s">
        <v>29</v>
      </c>
      <c r="V24" s="1">
        <v>22</v>
      </c>
      <c r="W24" s="1">
        <f t="shared" si="3"/>
        <v>110.5</v>
      </c>
      <c r="X24" s="1" t="str">
        <f t="shared" si="0"/>
        <v>coin,420</v>
      </c>
      <c r="AA24" s="1">
        <v>2011</v>
      </c>
      <c r="AB24" s="1">
        <v>11</v>
      </c>
      <c r="AC24" s="1" t="str">
        <f>J10</f>
        <v>lb_coin,600</v>
      </c>
      <c r="AD24" s="1" t="str">
        <f t="shared" si="2"/>
        <v>lb_coin,600</v>
      </c>
      <c r="AE24" s="1" t="str">
        <f t="shared" si="4"/>
        <v>10000,12000,15000</v>
      </c>
    </row>
    <row r="25" spans="1:31">
      <c r="A25" s="1" t="s">
        <v>22</v>
      </c>
      <c r="B25" s="2">
        <v>250</v>
      </c>
      <c r="C25" s="2">
        <v>1</v>
      </c>
      <c r="D25" s="1">
        <f t="shared" si="9"/>
        <v>250</v>
      </c>
      <c r="E25" s="1" t="s">
        <v>30</v>
      </c>
      <c r="V25" s="1">
        <v>23</v>
      </c>
      <c r="W25" s="1">
        <f t="shared" si="3"/>
        <v>111</v>
      </c>
      <c r="X25" s="1" t="str">
        <f t="shared" si="0"/>
        <v>coin,420</v>
      </c>
      <c r="AA25" s="1">
        <v>3001</v>
      </c>
      <c r="AB25" s="1">
        <v>1</v>
      </c>
      <c r="AC25" s="1" t="str">
        <f>$I$11</f>
        <v>lb_coin,250</v>
      </c>
      <c r="AD25" s="1" t="str">
        <f t="shared" si="2"/>
        <v>lb_coin,250</v>
      </c>
      <c r="AE25" s="1" t="str">
        <f t="shared" si="4"/>
        <v>10000,12000,15000</v>
      </c>
    </row>
    <row r="26" spans="1:31">
      <c r="A26" s="1" t="s">
        <v>26</v>
      </c>
      <c r="B26" s="2">
        <v>12.5</v>
      </c>
      <c r="C26" s="2">
        <v>2</v>
      </c>
      <c r="D26" s="1">
        <f t="shared" si="9"/>
        <v>25</v>
      </c>
      <c r="E26" s="1" t="s">
        <v>31</v>
      </c>
      <c r="V26" s="1">
        <v>24</v>
      </c>
      <c r="W26" s="1">
        <f t="shared" si="3"/>
        <v>111.5</v>
      </c>
      <c r="X26" s="1" t="str">
        <f t="shared" si="0"/>
        <v>coin,420</v>
      </c>
      <c r="AA26" s="1">
        <v>3002</v>
      </c>
      <c r="AB26" s="1">
        <v>2</v>
      </c>
      <c r="AC26" s="1" t="str">
        <f t="shared" ref="AC26:AC34" si="11">$I$11</f>
        <v>lb_coin,250</v>
      </c>
      <c r="AD26" s="1" t="str">
        <f t="shared" si="2"/>
        <v>lb_coin,250</v>
      </c>
      <c r="AE26" s="1" t="str">
        <f t="shared" si="4"/>
        <v>10000,12000,15000</v>
      </c>
    </row>
    <row r="27" spans="1:31">
      <c r="A27" s="1" t="s">
        <v>26</v>
      </c>
      <c r="B27" s="2">
        <v>12.5</v>
      </c>
      <c r="C27" s="2">
        <v>5</v>
      </c>
      <c r="D27" s="1">
        <f t="shared" si="9"/>
        <v>62.5</v>
      </c>
      <c r="E27" s="1" t="s">
        <v>32</v>
      </c>
      <c r="V27" s="1">
        <v>25</v>
      </c>
      <c r="W27" s="1">
        <f t="shared" si="3"/>
        <v>112</v>
      </c>
      <c r="X27" s="1" t="str">
        <f t="shared" si="0"/>
        <v>coin,420</v>
      </c>
      <c r="AA27" s="1">
        <v>3003</v>
      </c>
      <c r="AB27" s="1">
        <v>3</v>
      </c>
      <c r="AC27" s="1" t="str">
        <f t="shared" si="11"/>
        <v>lb_coin,250</v>
      </c>
      <c r="AD27" s="1" t="str">
        <f t="shared" si="2"/>
        <v>lb_coin,250</v>
      </c>
      <c r="AE27" s="1" t="str">
        <f t="shared" si="4"/>
        <v>10000,12000,15000</v>
      </c>
    </row>
    <row r="28" spans="1:31">
      <c r="A28" s="1" t="s">
        <v>26</v>
      </c>
      <c r="B28" s="2">
        <v>12.5</v>
      </c>
      <c r="C28" s="2">
        <v>10</v>
      </c>
      <c r="D28" s="1">
        <f t="shared" si="9"/>
        <v>125</v>
      </c>
      <c r="E28" s="1" t="s">
        <v>39</v>
      </c>
      <c r="V28" s="1">
        <v>26</v>
      </c>
      <c r="W28" s="1">
        <f t="shared" si="3"/>
        <v>112.5</v>
      </c>
      <c r="X28" s="1" t="str">
        <f t="shared" si="0"/>
        <v>coin,420</v>
      </c>
      <c r="AA28" s="1">
        <v>3004</v>
      </c>
      <c r="AB28" s="1">
        <v>4</v>
      </c>
      <c r="AC28" s="1" t="str">
        <f t="shared" si="11"/>
        <v>lb_coin,250</v>
      </c>
      <c r="AD28" s="1" t="str">
        <f t="shared" si="2"/>
        <v>lb_coin,250</v>
      </c>
      <c r="AE28" s="1" t="str">
        <f t="shared" si="4"/>
        <v>10000,12000,15000</v>
      </c>
    </row>
    <row r="29" spans="1:31">
      <c r="A29" s="3" t="s">
        <v>60</v>
      </c>
      <c r="B29" s="2">
        <v>10</v>
      </c>
      <c r="C29" s="2">
        <v>2</v>
      </c>
      <c r="D29" s="1">
        <f t="shared" si="9"/>
        <v>20</v>
      </c>
      <c r="E29" s="4" t="s">
        <v>66</v>
      </c>
      <c r="L29" s="4"/>
      <c r="V29" s="1">
        <v>27</v>
      </c>
      <c r="W29" s="1">
        <f t="shared" si="3"/>
        <v>113</v>
      </c>
      <c r="X29" s="1" t="str">
        <f t="shared" si="0"/>
        <v>coin,430</v>
      </c>
      <c r="AA29" s="1">
        <v>3005</v>
      </c>
      <c r="AB29" s="1">
        <v>5</v>
      </c>
      <c r="AC29" s="1" t="str">
        <f t="shared" si="11"/>
        <v>lb_coin,250</v>
      </c>
      <c r="AD29" s="1" t="str">
        <f t="shared" si="2"/>
        <v>lb_coin,250</v>
      </c>
      <c r="AE29" s="1" t="str">
        <f t="shared" si="4"/>
        <v>10000,12000,15000</v>
      </c>
    </row>
    <row r="30" spans="1:31">
      <c r="A30" s="3" t="s">
        <v>61</v>
      </c>
      <c r="B30" s="2">
        <v>30</v>
      </c>
      <c r="C30" s="2">
        <v>2</v>
      </c>
      <c r="D30" s="1">
        <f t="shared" si="9"/>
        <v>60</v>
      </c>
      <c r="E30" s="4" t="s">
        <v>67</v>
      </c>
      <c r="L30" s="4"/>
      <c r="V30" s="1">
        <v>28</v>
      </c>
      <c r="W30" s="1">
        <f t="shared" si="3"/>
        <v>113.5</v>
      </c>
      <c r="X30" s="1" t="str">
        <f t="shared" si="0"/>
        <v>coin,430</v>
      </c>
      <c r="AA30" s="1">
        <v>3006</v>
      </c>
      <c r="AB30" s="1">
        <v>6</v>
      </c>
      <c r="AC30" s="1" t="str">
        <f t="shared" si="11"/>
        <v>lb_coin,250</v>
      </c>
      <c r="AD30" s="1" t="str">
        <f t="shared" si="2"/>
        <v>lb_coin,250</v>
      </c>
      <c r="AE30" s="1" t="str">
        <f t="shared" si="4"/>
        <v>10000,12000,15000</v>
      </c>
    </row>
    <row r="31" spans="1:31">
      <c r="A31" s="3" t="s">
        <v>62</v>
      </c>
      <c r="B31" s="2">
        <v>120</v>
      </c>
      <c r="C31" s="2">
        <v>2</v>
      </c>
      <c r="D31" s="1">
        <f t="shared" si="9"/>
        <v>240</v>
      </c>
      <c r="E31" s="4" t="s">
        <v>68</v>
      </c>
      <c r="L31" s="4"/>
      <c r="V31" s="1">
        <v>29</v>
      </c>
      <c r="W31" s="1">
        <f t="shared" si="3"/>
        <v>114</v>
      </c>
      <c r="X31" s="1" t="str">
        <f t="shared" si="0"/>
        <v>coin,430</v>
      </c>
      <c r="AA31" s="1">
        <v>3007</v>
      </c>
      <c r="AB31" s="1">
        <v>7</v>
      </c>
      <c r="AC31" s="1" t="str">
        <f t="shared" si="11"/>
        <v>lb_coin,250</v>
      </c>
      <c r="AD31" s="1" t="str">
        <f t="shared" si="2"/>
        <v>lb_coin,250</v>
      </c>
      <c r="AE31" s="1" t="str">
        <f t="shared" si="4"/>
        <v>10000,12000,15000</v>
      </c>
    </row>
    <row r="32" spans="1:31">
      <c r="A32" s="3" t="s">
        <v>63</v>
      </c>
      <c r="B32" s="2">
        <v>10</v>
      </c>
      <c r="C32" s="2">
        <v>2</v>
      </c>
      <c r="D32" s="1">
        <f t="shared" si="9"/>
        <v>20</v>
      </c>
      <c r="E32" s="4" t="s">
        <v>69</v>
      </c>
      <c r="L32" s="4"/>
      <c r="V32" s="1">
        <v>30</v>
      </c>
      <c r="W32" s="1">
        <f t="shared" si="3"/>
        <v>114.5</v>
      </c>
      <c r="X32" s="1" t="str">
        <f t="shared" si="0"/>
        <v>coin,430</v>
      </c>
      <c r="AA32" s="1">
        <v>3008</v>
      </c>
      <c r="AB32" s="1">
        <v>8</v>
      </c>
      <c r="AC32" s="1" t="str">
        <f t="shared" si="11"/>
        <v>lb_coin,250</v>
      </c>
      <c r="AD32" s="1" t="str">
        <f t="shared" si="2"/>
        <v>lb_coin,250</v>
      </c>
      <c r="AE32" s="1" t="str">
        <f t="shared" si="4"/>
        <v>10000,12000,15000</v>
      </c>
    </row>
    <row r="33" spans="1:31">
      <c r="A33" s="3" t="s">
        <v>64</v>
      </c>
      <c r="B33" s="2">
        <v>30</v>
      </c>
      <c r="C33" s="2">
        <v>2</v>
      </c>
      <c r="D33" s="1">
        <f t="shared" si="9"/>
        <v>60</v>
      </c>
      <c r="E33" s="4" t="s">
        <v>70</v>
      </c>
      <c r="L33" s="4"/>
      <c r="V33" s="1">
        <v>31</v>
      </c>
      <c r="W33" s="1">
        <f t="shared" si="3"/>
        <v>115</v>
      </c>
      <c r="X33" s="1" t="str">
        <f t="shared" si="0"/>
        <v>coin,430</v>
      </c>
      <c r="AA33" s="1">
        <v>3009</v>
      </c>
      <c r="AB33" s="1">
        <v>9</v>
      </c>
      <c r="AC33" s="1" t="str">
        <f t="shared" si="11"/>
        <v>lb_coin,250</v>
      </c>
      <c r="AD33" s="1" t="str">
        <f t="shared" si="2"/>
        <v>lb_coin,250</v>
      </c>
      <c r="AE33" s="1" t="str">
        <f t="shared" si="4"/>
        <v>10000,12000,15000</v>
      </c>
    </row>
    <row r="34" spans="1:31">
      <c r="A34" s="3" t="s">
        <v>65</v>
      </c>
      <c r="B34" s="2">
        <v>120</v>
      </c>
      <c r="C34" s="2">
        <v>2</v>
      </c>
      <c r="D34" s="1">
        <f t="shared" si="9"/>
        <v>240</v>
      </c>
      <c r="E34" s="4" t="s">
        <v>71</v>
      </c>
      <c r="L34" s="4"/>
      <c r="V34" s="1">
        <v>32</v>
      </c>
      <c r="W34" s="1">
        <f t="shared" si="3"/>
        <v>115.5</v>
      </c>
      <c r="X34" s="1" t="str">
        <f t="shared" si="0"/>
        <v>coin,440</v>
      </c>
      <c r="AA34" s="1">
        <v>3010</v>
      </c>
      <c r="AB34" s="1">
        <v>10</v>
      </c>
      <c r="AC34" s="1" t="str">
        <f t="shared" si="11"/>
        <v>lb_coin,250</v>
      </c>
      <c r="AD34" s="1" t="str">
        <f t="shared" si="2"/>
        <v>lb_coin,250</v>
      </c>
      <c r="AE34" s="1" t="str">
        <f t="shared" si="4"/>
        <v>10000,12000,15000</v>
      </c>
    </row>
    <row r="35" spans="1:31">
      <c r="V35" s="1">
        <v>33</v>
      </c>
      <c r="W35" s="1">
        <f t="shared" si="3"/>
        <v>116</v>
      </c>
      <c r="X35" s="1" t="str">
        <f t="shared" si="0"/>
        <v>coin,440</v>
      </c>
      <c r="AA35" s="1">
        <v>3011</v>
      </c>
      <c r="AB35" s="1">
        <v>11</v>
      </c>
      <c r="AC35" s="1" t="str">
        <f>J11</f>
        <v>lb_coin,800</v>
      </c>
      <c r="AD35" s="1" t="str">
        <f t="shared" si="2"/>
        <v>lb_coin,800</v>
      </c>
      <c r="AE35" s="1" t="str">
        <f t="shared" si="4"/>
        <v>10000,12000,15000</v>
      </c>
    </row>
    <row r="36" spans="1:31">
      <c r="V36" s="1">
        <v>34</v>
      </c>
      <c r="W36" s="1">
        <f t="shared" si="3"/>
        <v>116.5</v>
      </c>
      <c r="X36" s="1" t="str">
        <f t="shared" si="0"/>
        <v>coin,440</v>
      </c>
    </row>
    <row r="37" spans="1:31">
      <c r="V37" s="1">
        <v>35</v>
      </c>
      <c r="W37" s="1">
        <f t="shared" si="3"/>
        <v>117</v>
      </c>
      <c r="X37" s="1" t="str">
        <f t="shared" si="0"/>
        <v>coin,440</v>
      </c>
    </row>
    <row r="38" spans="1:31">
      <c r="F38" s="5"/>
      <c r="G38" s="5"/>
      <c r="H38" s="5"/>
      <c r="I38" s="5"/>
      <c r="J38" s="5"/>
      <c r="K38" s="5"/>
      <c r="V38" s="1">
        <v>36</v>
      </c>
      <c r="W38" s="1">
        <f t="shared" si="3"/>
        <v>117.5</v>
      </c>
      <c r="X38" s="1" t="str">
        <f t="shared" si="0"/>
        <v>coin,440</v>
      </c>
    </row>
    <row r="39" spans="1:31">
      <c r="F39" s="6"/>
      <c r="G39" s="6"/>
      <c r="H39" s="6"/>
      <c r="I39" s="6"/>
      <c r="J39" s="6"/>
      <c r="K39" s="6"/>
      <c r="L39" s="7"/>
      <c r="M39" s="7"/>
      <c r="V39" s="1">
        <v>37</v>
      </c>
      <c r="W39" s="1">
        <f t="shared" si="3"/>
        <v>118</v>
      </c>
      <c r="X39" s="1" t="str">
        <f t="shared" si="0"/>
        <v>coin,440</v>
      </c>
    </row>
    <row r="40" spans="1:31">
      <c r="F40" s="6"/>
      <c r="G40" s="6"/>
      <c r="H40" s="6"/>
      <c r="I40" s="6"/>
      <c r="J40" s="6"/>
      <c r="K40" s="6"/>
      <c r="L40" s="7"/>
      <c r="M40" s="7"/>
      <c r="V40" s="1">
        <v>38</v>
      </c>
      <c r="W40" s="1">
        <f t="shared" si="3"/>
        <v>118.5</v>
      </c>
      <c r="X40" s="1" t="str">
        <f t="shared" si="0"/>
        <v>coin,450</v>
      </c>
    </row>
    <row r="41" spans="1:31">
      <c r="F41" s="6"/>
      <c r="G41" s="6"/>
      <c r="H41" s="6"/>
      <c r="I41" s="6"/>
      <c r="J41" s="6"/>
      <c r="K41" s="6"/>
      <c r="L41" s="7"/>
      <c r="M41" s="7"/>
      <c r="V41" s="1">
        <v>39</v>
      </c>
      <c r="W41" s="1">
        <f t="shared" si="3"/>
        <v>119</v>
      </c>
      <c r="X41" s="1" t="str">
        <f t="shared" si="0"/>
        <v>coin,450</v>
      </c>
    </row>
    <row r="42" spans="1:31">
      <c r="F42" s="6"/>
      <c r="G42" s="6"/>
      <c r="H42" s="6"/>
      <c r="I42" s="6"/>
      <c r="J42" s="6"/>
      <c r="K42" s="6"/>
      <c r="L42" s="7"/>
      <c r="M42" s="7"/>
      <c r="V42" s="1">
        <v>40</v>
      </c>
      <c r="W42" s="1">
        <f t="shared" si="3"/>
        <v>119.5</v>
      </c>
      <c r="X42" s="1" t="str">
        <f t="shared" si="0"/>
        <v>coin,450</v>
      </c>
    </row>
    <row r="43" spans="1:31">
      <c r="F43" s="6"/>
      <c r="G43" s="6"/>
      <c r="H43" s="6"/>
      <c r="I43" s="6"/>
      <c r="J43" s="6"/>
      <c r="K43" s="6"/>
      <c r="L43" s="7"/>
      <c r="M43" s="7"/>
      <c r="V43" s="1">
        <v>41</v>
      </c>
      <c r="W43" s="1">
        <f t="shared" si="3"/>
        <v>120</v>
      </c>
      <c r="X43" s="1" t="str">
        <f t="shared" si="0"/>
        <v>coin,450</v>
      </c>
    </row>
    <row r="44" spans="1:31">
      <c r="F44" s="6"/>
      <c r="G44" s="6"/>
      <c r="H44" s="6"/>
      <c r="I44" s="6"/>
      <c r="J44" s="6"/>
      <c r="K44" s="6"/>
      <c r="L44" s="7"/>
      <c r="M44" s="7"/>
      <c r="V44" s="1">
        <v>42</v>
      </c>
      <c r="W44" s="1">
        <f t="shared" si="3"/>
        <v>120.5</v>
      </c>
      <c r="X44" s="1" t="str">
        <f t="shared" si="0"/>
        <v>coin,450</v>
      </c>
    </row>
    <row r="45" spans="1:31">
      <c r="F45" s="6"/>
      <c r="G45" s="6"/>
      <c r="H45" s="6"/>
      <c r="I45" s="6"/>
      <c r="J45" s="6"/>
      <c r="K45" s="6"/>
      <c r="L45" s="7"/>
      <c r="M45" s="7"/>
      <c r="V45" s="1">
        <v>43</v>
      </c>
      <c r="W45" s="1">
        <f t="shared" si="3"/>
        <v>121</v>
      </c>
      <c r="X45" s="1" t="str">
        <f t="shared" si="0"/>
        <v>coin,460</v>
      </c>
    </row>
    <row r="46" spans="1:31">
      <c r="F46" s="6"/>
      <c r="G46" s="6"/>
      <c r="H46" s="6"/>
      <c r="I46" s="6"/>
      <c r="J46" s="6"/>
      <c r="K46" s="6"/>
      <c r="L46" s="7"/>
      <c r="M46" s="7"/>
      <c r="V46" s="1">
        <v>44</v>
      </c>
      <c r="W46" s="1">
        <f t="shared" si="3"/>
        <v>121.5</v>
      </c>
      <c r="X46" s="1" t="str">
        <f t="shared" si="0"/>
        <v>coin,460</v>
      </c>
    </row>
    <row r="47" spans="1:31">
      <c r="F47" s="6"/>
      <c r="G47" s="6"/>
      <c r="H47" s="6"/>
      <c r="I47" s="6"/>
      <c r="J47" s="6"/>
      <c r="K47" s="6"/>
      <c r="L47" s="7"/>
      <c r="M47" s="7"/>
      <c r="V47" s="1">
        <v>45</v>
      </c>
      <c r="W47" s="1">
        <f t="shared" si="3"/>
        <v>122</v>
      </c>
      <c r="X47" s="1" t="str">
        <f t="shared" si="0"/>
        <v>coin,460</v>
      </c>
    </row>
    <row r="48" spans="1:31">
      <c r="F48" s="6"/>
      <c r="G48" s="6"/>
      <c r="H48" s="6"/>
      <c r="I48" s="6"/>
      <c r="J48" s="6"/>
      <c r="K48" s="6"/>
      <c r="L48" s="7"/>
      <c r="M48" s="7"/>
      <c r="V48" s="1">
        <v>46</v>
      </c>
      <c r="W48" s="1">
        <f t="shared" si="3"/>
        <v>122.5</v>
      </c>
      <c r="X48" s="1" t="str">
        <f t="shared" si="0"/>
        <v>coin,460</v>
      </c>
    </row>
    <row r="49" spans="6:24">
      <c r="F49" s="6"/>
      <c r="G49" s="6"/>
      <c r="H49" s="6"/>
      <c r="I49" s="6"/>
      <c r="J49" s="6"/>
      <c r="K49" s="6"/>
      <c r="L49" s="7"/>
      <c r="M49" s="7"/>
      <c r="V49" s="1">
        <v>47</v>
      </c>
      <c r="W49" s="1">
        <f t="shared" si="3"/>
        <v>123</v>
      </c>
      <c r="X49" s="1" t="str">
        <f t="shared" si="0"/>
        <v>coin,460</v>
      </c>
    </row>
    <row r="50" spans="6:24">
      <c r="F50" s="6"/>
      <c r="G50" s="6"/>
      <c r="H50" s="6"/>
      <c r="I50" s="6"/>
      <c r="J50" s="6"/>
      <c r="K50" s="6"/>
      <c r="L50" s="7"/>
      <c r="M50" s="7"/>
      <c r="V50" s="1">
        <v>48</v>
      </c>
      <c r="W50" s="1">
        <f t="shared" si="3"/>
        <v>123.5</v>
      </c>
      <c r="X50" s="1" t="str">
        <f t="shared" si="0"/>
        <v>coin,470</v>
      </c>
    </row>
    <row r="51" spans="6:24">
      <c r="F51" s="6"/>
      <c r="G51" s="6"/>
      <c r="H51" s="6"/>
      <c r="I51" s="6"/>
      <c r="J51" s="6"/>
      <c r="K51" s="6"/>
      <c r="L51" s="7"/>
      <c r="M51" s="7"/>
      <c r="V51" s="1">
        <v>49</v>
      </c>
      <c r="W51" s="1">
        <f t="shared" si="3"/>
        <v>124</v>
      </c>
      <c r="X51" s="1" t="str">
        <f t="shared" si="0"/>
        <v>coin,470</v>
      </c>
    </row>
    <row r="52" spans="6:24">
      <c r="F52" s="6"/>
      <c r="G52" s="6"/>
      <c r="H52" s="6"/>
      <c r="I52" s="6"/>
      <c r="J52" s="6"/>
      <c r="K52" s="6"/>
      <c r="L52" s="7"/>
      <c r="M52" s="7"/>
      <c r="V52" s="1">
        <v>50</v>
      </c>
      <c r="W52" s="1">
        <f t="shared" si="3"/>
        <v>124.5</v>
      </c>
      <c r="X52" s="1" t="str">
        <f t="shared" si="0"/>
        <v>coin,470</v>
      </c>
    </row>
    <row r="53" spans="6:24">
      <c r="F53" s="6"/>
      <c r="G53" s="6"/>
      <c r="H53" s="6"/>
      <c r="I53" s="6"/>
      <c r="J53" s="6"/>
      <c r="K53" s="6"/>
      <c r="L53" s="7"/>
      <c r="M53" s="7"/>
      <c r="V53" s="1">
        <v>51</v>
      </c>
      <c r="W53" s="1">
        <f t="shared" si="3"/>
        <v>125</v>
      </c>
      <c r="X53" s="1" t="str">
        <f t="shared" si="0"/>
        <v>coin,470</v>
      </c>
    </row>
    <row r="54" spans="6:24">
      <c r="F54" s="6"/>
      <c r="G54" s="6"/>
      <c r="H54" s="6"/>
      <c r="I54" s="6"/>
      <c r="J54" s="6"/>
      <c r="K54" s="6"/>
      <c r="L54" s="7"/>
      <c r="M54" s="7"/>
      <c r="V54" s="1">
        <v>52</v>
      </c>
      <c r="W54" s="1">
        <f t="shared" si="3"/>
        <v>125.5</v>
      </c>
      <c r="X54" s="1" t="str">
        <f t="shared" si="0"/>
        <v>coin,470</v>
      </c>
    </row>
    <row r="55" spans="6:24">
      <c r="F55" s="6"/>
      <c r="G55" s="6"/>
      <c r="H55" s="6"/>
      <c r="I55" s="6"/>
      <c r="J55" s="6"/>
      <c r="K55" s="6"/>
      <c r="L55" s="7"/>
      <c r="M55" s="7"/>
      <c r="V55" s="1">
        <v>53</v>
      </c>
      <c r="W55" s="1">
        <f t="shared" si="3"/>
        <v>126</v>
      </c>
      <c r="X55" s="1" t="str">
        <f t="shared" si="0"/>
        <v>coin,470</v>
      </c>
    </row>
    <row r="56" spans="6:24">
      <c r="F56" s="6"/>
      <c r="G56" s="6"/>
      <c r="H56" s="6"/>
      <c r="I56" s="6"/>
      <c r="J56" s="6"/>
      <c r="K56" s="6"/>
      <c r="L56" s="7"/>
      <c r="M56" s="7"/>
      <c r="V56" s="1">
        <v>54</v>
      </c>
      <c r="W56" s="1">
        <f t="shared" si="3"/>
        <v>126.5</v>
      </c>
      <c r="X56" s="1" t="str">
        <f t="shared" si="0"/>
        <v>coin,480</v>
      </c>
    </row>
    <row r="57" spans="6:24">
      <c r="F57" s="6"/>
      <c r="G57" s="7"/>
      <c r="H57" s="7"/>
      <c r="I57" s="7"/>
      <c r="J57" s="7"/>
      <c r="K57" s="7"/>
      <c r="L57" s="7"/>
      <c r="M57" s="7"/>
      <c r="V57" s="1">
        <v>55</v>
      </c>
      <c r="W57" s="1">
        <f t="shared" si="3"/>
        <v>127</v>
      </c>
      <c r="X57" s="1" t="str">
        <f t="shared" si="0"/>
        <v>coin,480</v>
      </c>
    </row>
    <row r="58" spans="6:24">
      <c r="F58" s="7"/>
      <c r="G58" s="7"/>
      <c r="H58" s="7"/>
      <c r="I58" s="7"/>
      <c r="J58" s="7"/>
      <c r="K58" s="7"/>
      <c r="L58" s="7"/>
      <c r="M58" s="7"/>
      <c r="V58" s="1">
        <v>56</v>
      </c>
      <c r="W58" s="1">
        <f t="shared" si="3"/>
        <v>127.5</v>
      </c>
      <c r="X58" s="1" t="str">
        <f t="shared" si="0"/>
        <v>coin,480</v>
      </c>
    </row>
    <row r="59" spans="6:24">
      <c r="F59" s="7"/>
      <c r="G59" s="7"/>
      <c r="H59" s="7"/>
      <c r="I59" s="7"/>
      <c r="J59" s="7"/>
      <c r="K59" s="7"/>
      <c r="L59" s="7"/>
      <c r="M59" s="7"/>
      <c r="V59" s="1">
        <v>57</v>
      </c>
      <c r="W59" s="1">
        <f t="shared" si="3"/>
        <v>128</v>
      </c>
      <c r="X59" s="1" t="str">
        <f t="shared" si="0"/>
        <v>coin,480</v>
      </c>
    </row>
    <row r="60" spans="6:24">
      <c r="F60" s="7"/>
      <c r="G60" s="6"/>
      <c r="H60" s="7"/>
      <c r="I60" s="6"/>
      <c r="J60" s="7"/>
      <c r="K60" s="6"/>
      <c r="L60" s="7"/>
      <c r="M60" s="7"/>
      <c r="V60" s="1">
        <v>58</v>
      </c>
      <c r="W60" s="1">
        <f t="shared" si="3"/>
        <v>128.5</v>
      </c>
      <c r="X60" s="1" t="str">
        <f t="shared" si="0"/>
        <v>coin,480</v>
      </c>
    </row>
    <row r="61" spans="6:24">
      <c r="F61" s="7"/>
      <c r="G61" s="6"/>
      <c r="H61" s="7"/>
      <c r="I61" s="6"/>
      <c r="J61" s="7"/>
      <c r="K61" s="6"/>
      <c r="L61" s="7"/>
      <c r="M61" s="7"/>
      <c r="V61" s="1">
        <v>59</v>
      </c>
      <c r="W61" s="1">
        <f t="shared" si="3"/>
        <v>129</v>
      </c>
      <c r="X61" s="1" t="str">
        <f t="shared" si="0"/>
        <v>coin,490</v>
      </c>
    </row>
    <row r="62" spans="6:24">
      <c r="F62" s="7"/>
      <c r="G62" s="6"/>
      <c r="H62" s="7"/>
      <c r="I62" s="6"/>
      <c r="J62" s="7"/>
      <c r="K62" s="6"/>
      <c r="L62" s="7"/>
      <c r="M62" s="7"/>
      <c r="V62" s="1">
        <v>60</v>
      </c>
      <c r="W62" s="1">
        <f t="shared" si="3"/>
        <v>129.5</v>
      </c>
      <c r="X62" s="1" t="str">
        <f t="shared" si="0"/>
        <v>coin,490</v>
      </c>
    </row>
    <row r="63" spans="6:24">
      <c r="F63" s="7"/>
      <c r="G63" s="6"/>
      <c r="H63" s="7"/>
      <c r="I63" s="6"/>
      <c r="J63" s="7"/>
      <c r="K63" s="6"/>
      <c r="L63" s="7"/>
      <c r="M63" s="7"/>
      <c r="V63" s="1">
        <v>61</v>
      </c>
      <c r="W63" s="1">
        <f t="shared" si="3"/>
        <v>130</v>
      </c>
      <c r="X63" s="1" t="str">
        <f t="shared" si="0"/>
        <v>coin,490</v>
      </c>
    </row>
    <row r="64" spans="6:24">
      <c r="F64" s="7"/>
      <c r="G64" s="6"/>
      <c r="H64" s="7"/>
      <c r="I64" s="6"/>
      <c r="J64" s="7"/>
      <c r="K64" s="6"/>
      <c r="L64" s="7"/>
      <c r="M64" s="7"/>
      <c r="V64" s="1">
        <v>62</v>
      </c>
      <c r="W64" s="1">
        <f t="shared" si="3"/>
        <v>130.5</v>
      </c>
      <c r="X64" s="1" t="str">
        <f t="shared" si="0"/>
        <v>coin,490</v>
      </c>
    </row>
    <row r="65" spans="6:24">
      <c r="F65" s="7"/>
      <c r="G65" s="6"/>
      <c r="H65" s="7"/>
      <c r="I65" s="6"/>
      <c r="J65" s="7"/>
      <c r="K65" s="6"/>
      <c r="L65" s="7"/>
      <c r="M65" s="7"/>
      <c r="V65" s="1">
        <v>63</v>
      </c>
      <c r="W65" s="1">
        <f t="shared" si="3"/>
        <v>131</v>
      </c>
      <c r="X65" s="1" t="str">
        <f t="shared" si="0"/>
        <v>coin,490</v>
      </c>
    </row>
    <row r="66" spans="6:24">
      <c r="F66" s="7"/>
      <c r="G66" s="6"/>
      <c r="H66" s="7"/>
      <c r="I66" s="6"/>
      <c r="J66" s="7"/>
      <c r="K66" s="6"/>
      <c r="L66" s="7"/>
      <c r="M66" s="7"/>
      <c r="V66" s="1">
        <v>64</v>
      </c>
      <c r="W66" s="1">
        <f t="shared" si="3"/>
        <v>131.5</v>
      </c>
      <c r="X66" s="1" t="str">
        <f t="shared" si="0"/>
        <v>coin,490</v>
      </c>
    </row>
    <row r="67" spans="6:24">
      <c r="F67" s="7"/>
      <c r="G67" s="6"/>
      <c r="H67" s="7"/>
      <c r="I67" s="6"/>
      <c r="J67" s="7"/>
      <c r="K67" s="6"/>
      <c r="L67" s="7"/>
      <c r="M67" s="7"/>
      <c r="V67" s="1">
        <v>65</v>
      </c>
      <c r="W67" s="1">
        <f t="shared" si="3"/>
        <v>132</v>
      </c>
      <c r="X67" s="1" t="str">
        <f t="shared" si="0"/>
        <v>coin,500</v>
      </c>
    </row>
    <row r="68" spans="6:24">
      <c r="F68" s="7"/>
      <c r="G68" s="6"/>
      <c r="H68" s="7"/>
      <c r="I68" s="6"/>
      <c r="J68" s="7"/>
      <c r="K68" s="6"/>
      <c r="L68" s="7"/>
      <c r="M68" s="7"/>
      <c r="V68" s="1">
        <v>66</v>
      </c>
      <c r="W68" s="1">
        <f t="shared" si="3"/>
        <v>132.5</v>
      </c>
      <c r="X68" s="1" t="str">
        <f t="shared" ref="X68:X102" si="12">"coin,"&amp;CEILING(W68*$K$7,10)</f>
        <v>coin,500</v>
      </c>
    </row>
    <row r="69" spans="6:24">
      <c r="F69" s="7"/>
      <c r="G69" s="6"/>
      <c r="H69" s="7"/>
      <c r="I69" s="6"/>
      <c r="J69" s="7"/>
      <c r="K69" s="6"/>
      <c r="L69" s="7"/>
      <c r="M69" s="7"/>
      <c r="V69" s="1">
        <v>67</v>
      </c>
      <c r="W69" s="1">
        <f t="shared" ref="W69:W102" si="13">W68+0.5</f>
        <v>133</v>
      </c>
      <c r="X69" s="1" t="str">
        <f t="shared" si="12"/>
        <v>coin,500</v>
      </c>
    </row>
    <row r="70" spans="6:24">
      <c r="F70" s="7"/>
      <c r="G70" s="6"/>
      <c r="H70" s="7"/>
      <c r="I70" s="6"/>
      <c r="J70" s="7"/>
      <c r="K70" s="6"/>
      <c r="L70" s="7"/>
      <c r="M70" s="7"/>
      <c r="V70" s="1">
        <v>68</v>
      </c>
      <c r="W70" s="1">
        <f t="shared" si="13"/>
        <v>133.5</v>
      </c>
      <c r="X70" s="1" t="str">
        <f t="shared" si="12"/>
        <v>coin,500</v>
      </c>
    </row>
    <row r="71" spans="6:24">
      <c r="F71" s="7"/>
      <c r="G71" s="6"/>
      <c r="H71" s="7"/>
      <c r="I71" s="6"/>
      <c r="J71" s="7"/>
      <c r="K71" s="6"/>
      <c r="L71" s="7"/>
      <c r="M71" s="7"/>
      <c r="V71" s="1">
        <v>69</v>
      </c>
      <c r="W71" s="1">
        <f t="shared" si="13"/>
        <v>134</v>
      </c>
      <c r="X71" s="1" t="str">
        <f t="shared" si="12"/>
        <v>coin,500</v>
      </c>
    </row>
    <row r="72" spans="6:24">
      <c r="F72" s="7"/>
      <c r="G72" s="6"/>
      <c r="H72" s="7"/>
      <c r="I72" s="6"/>
      <c r="J72" s="7"/>
      <c r="K72" s="6"/>
      <c r="L72" s="7"/>
      <c r="M72" s="7"/>
      <c r="V72" s="1">
        <v>70</v>
      </c>
      <c r="W72" s="1">
        <f t="shared" si="13"/>
        <v>134.5</v>
      </c>
      <c r="X72" s="1" t="str">
        <f t="shared" si="12"/>
        <v>coin,510</v>
      </c>
    </row>
    <row r="73" spans="6:24">
      <c r="F73" s="7"/>
      <c r="G73" s="6"/>
      <c r="H73" s="7"/>
      <c r="I73" s="6"/>
      <c r="J73" s="7"/>
      <c r="K73" s="6"/>
      <c r="L73" s="7"/>
      <c r="M73" s="7"/>
      <c r="V73" s="1">
        <v>71</v>
      </c>
      <c r="W73" s="1">
        <f t="shared" si="13"/>
        <v>135</v>
      </c>
      <c r="X73" s="1" t="str">
        <f t="shared" si="12"/>
        <v>coin,510</v>
      </c>
    </row>
    <row r="74" spans="6:24">
      <c r="F74" s="7"/>
      <c r="G74" s="6"/>
      <c r="H74" s="7"/>
      <c r="I74" s="6"/>
      <c r="J74" s="7"/>
      <c r="K74" s="6"/>
      <c r="L74" s="7"/>
      <c r="M74" s="7"/>
      <c r="V74" s="1">
        <v>72</v>
      </c>
      <c r="W74" s="1">
        <f t="shared" si="13"/>
        <v>135.5</v>
      </c>
      <c r="X74" s="1" t="str">
        <f t="shared" si="12"/>
        <v>coin,510</v>
      </c>
    </row>
    <row r="75" spans="6:24">
      <c r="F75" s="7"/>
      <c r="G75" s="6"/>
      <c r="H75" s="7"/>
      <c r="I75" s="6"/>
      <c r="J75" s="7"/>
      <c r="K75" s="6"/>
      <c r="L75" s="7"/>
      <c r="M75" s="7"/>
      <c r="V75" s="1">
        <v>73</v>
      </c>
      <c r="W75" s="1">
        <f t="shared" si="13"/>
        <v>136</v>
      </c>
      <c r="X75" s="1" t="str">
        <f t="shared" si="12"/>
        <v>coin,510</v>
      </c>
    </row>
    <row r="76" spans="6:24">
      <c r="F76" s="7"/>
      <c r="G76" s="6"/>
      <c r="H76" s="7"/>
      <c r="I76" s="6"/>
      <c r="J76" s="7"/>
      <c r="K76" s="6"/>
      <c r="L76" s="7"/>
      <c r="M76" s="7"/>
      <c r="V76" s="1">
        <v>74</v>
      </c>
      <c r="W76" s="1">
        <f t="shared" si="13"/>
        <v>136.5</v>
      </c>
      <c r="X76" s="1" t="str">
        <f t="shared" si="12"/>
        <v>coin,510</v>
      </c>
    </row>
    <row r="77" spans="6:24">
      <c r="F77" s="7"/>
      <c r="G77" s="7"/>
      <c r="H77" s="7"/>
      <c r="I77" s="7"/>
      <c r="J77" s="7"/>
      <c r="K77" s="7"/>
      <c r="L77" s="7"/>
      <c r="M77" s="7"/>
      <c r="V77" s="1">
        <v>75</v>
      </c>
      <c r="W77" s="1">
        <f t="shared" si="13"/>
        <v>137</v>
      </c>
      <c r="X77" s="1" t="str">
        <f t="shared" si="12"/>
        <v>coin,520</v>
      </c>
    </row>
    <row r="78" spans="6:24">
      <c r="F78" s="7"/>
      <c r="G78" s="7"/>
      <c r="H78" s="7"/>
      <c r="I78" s="7"/>
      <c r="J78" s="7"/>
      <c r="K78" s="7"/>
      <c r="L78" s="7"/>
      <c r="M78" s="7"/>
      <c r="V78" s="1">
        <v>76</v>
      </c>
      <c r="W78" s="1">
        <f t="shared" si="13"/>
        <v>137.5</v>
      </c>
      <c r="X78" s="1" t="str">
        <f t="shared" si="12"/>
        <v>coin,520</v>
      </c>
    </row>
    <row r="79" spans="6:24">
      <c r="F79" s="7"/>
      <c r="G79" s="7"/>
      <c r="H79" s="7"/>
      <c r="I79" s="7"/>
      <c r="J79" s="7"/>
      <c r="K79" s="7"/>
      <c r="L79" s="7"/>
      <c r="M79" s="7"/>
      <c r="V79" s="1">
        <v>77</v>
      </c>
      <c r="W79" s="1">
        <f t="shared" si="13"/>
        <v>138</v>
      </c>
      <c r="X79" s="1" t="str">
        <f t="shared" si="12"/>
        <v>coin,520</v>
      </c>
    </row>
    <row r="80" spans="6:24">
      <c r="F80" s="7"/>
      <c r="G80" s="7"/>
      <c r="H80" s="7"/>
      <c r="I80" s="7"/>
      <c r="J80" s="7"/>
      <c r="K80" s="7"/>
      <c r="L80" s="7"/>
      <c r="M80" s="7"/>
      <c r="V80" s="1">
        <v>78</v>
      </c>
      <c r="W80" s="1">
        <f t="shared" si="13"/>
        <v>138.5</v>
      </c>
      <c r="X80" s="1" t="str">
        <f t="shared" si="12"/>
        <v>coin,520</v>
      </c>
    </row>
    <row r="81" spans="22:24">
      <c r="V81" s="1">
        <v>79</v>
      </c>
      <c r="W81" s="1">
        <f t="shared" si="13"/>
        <v>139</v>
      </c>
      <c r="X81" s="1" t="str">
        <f t="shared" si="12"/>
        <v>coin,520</v>
      </c>
    </row>
    <row r="82" spans="22:24">
      <c r="V82" s="1">
        <v>80</v>
      </c>
      <c r="W82" s="1">
        <f t="shared" si="13"/>
        <v>139.5</v>
      </c>
      <c r="X82" s="1" t="str">
        <f t="shared" si="12"/>
        <v>coin,520</v>
      </c>
    </row>
    <row r="83" spans="22:24">
      <c r="V83" s="1">
        <v>81</v>
      </c>
      <c r="W83" s="1">
        <f t="shared" si="13"/>
        <v>140</v>
      </c>
      <c r="X83" s="1" t="str">
        <f t="shared" si="12"/>
        <v>coin,530</v>
      </c>
    </row>
    <row r="84" spans="22:24">
      <c r="V84" s="1">
        <v>82</v>
      </c>
      <c r="W84" s="1">
        <f t="shared" si="13"/>
        <v>140.5</v>
      </c>
      <c r="X84" s="1" t="str">
        <f t="shared" si="12"/>
        <v>coin,530</v>
      </c>
    </row>
    <row r="85" spans="22:24">
      <c r="V85" s="1">
        <v>83</v>
      </c>
      <c r="W85" s="1">
        <f t="shared" si="13"/>
        <v>141</v>
      </c>
      <c r="X85" s="1" t="str">
        <f t="shared" si="12"/>
        <v>coin,530</v>
      </c>
    </row>
    <row r="86" spans="22:24">
      <c r="V86" s="1">
        <v>84</v>
      </c>
      <c r="W86" s="1">
        <f t="shared" si="13"/>
        <v>141.5</v>
      </c>
      <c r="X86" s="1" t="str">
        <f t="shared" si="12"/>
        <v>coin,530</v>
      </c>
    </row>
    <row r="87" spans="22:24">
      <c r="V87" s="1">
        <v>85</v>
      </c>
      <c r="W87" s="1">
        <f t="shared" si="13"/>
        <v>142</v>
      </c>
      <c r="X87" s="1" t="str">
        <f t="shared" si="12"/>
        <v>coin,530</v>
      </c>
    </row>
    <row r="88" spans="22:24">
      <c r="V88" s="1">
        <v>86</v>
      </c>
      <c r="W88" s="1">
        <f t="shared" si="13"/>
        <v>142.5</v>
      </c>
      <c r="X88" s="1" t="str">
        <f t="shared" si="12"/>
        <v>coin,540</v>
      </c>
    </row>
    <row r="89" spans="22:24">
      <c r="V89" s="1">
        <v>87</v>
      </c>
      <c r="W89" s="1">
        <f t="shared" si="13"/>
        <v>143</v>
      </c>
      <c r="X89" s="1" t="str">
        <f t="shared" si="12"/>
        <v>coin,540</v>
      </c>
    </row>
    <row r="90" spans="22:24">
      <c r="V90" s="1">
        <v>88</v>
      </c>
      <c r="W90" s="1">
        <f t="shared" si="13"/>
        <v>143.5</v>
      </c>
      <c r="X90" s="1" t="str">
        <f t="shared" si="12"/>
        <v>coin,540</v>
      </c>
    </row>
    <row r="91" spans="22:24">
      <c r="V91" s="1">
        <v>89</v>
      </c>
      <c r="W91" s="1">
        <f t="shared" si="13"/>
        <v>144</v>
      </c>
      <c r="X91" s="1" t="str">
        <f t="shared" si="12"/>
        <v>coin,540</v>
      </c>
    </row>
    <row r="92" spans="22:24">
      <c r="V92" s="1">
        <v>90</v>
      </c>
      <c r="W92" s="1">
        <f t="shared" si="13"/>
        <v>144.5</v>
      </c>
      <c r="X92" s="1" t="str">
        <f t="shared" si="12"/>
        <v>coin,540</v>
      </c>
    </row>
    <row r="93" spans="22:24">
      <c r="V93" s="1">
        <v>91</v>
      </c>
      <c r="W93" s="1">
        <f t="shared" si="13"/>
        <v>145</v>
      </c>
      <c r="X93" s="1" t="str">
        <f t="shared" si="12"/>
        <v>coin,550</v>
      </c>
    </row>
    <row r="94" spans="22:24">
      <c r="V94" s="1">
        <v>92</v>
      </c>
      <c r="W94" s="1">
        <f t="shared" si="13"/>
        <v>145.5</v>
      </c>
      <c r="X94" s="1" t="str">
        <f t="shared" si="12"/>
        <v>coin,550</v>
      </c>
    </row>
    <row r="95" spans="22:24">
      <c r="V95" s="1">
        <v>93</v>
      </c>
      <c r="W95" s="1">
        <f t="shared" si="13"/>
        <v>146</v>
      </c>
      <c r="X95" s="1" t="str">
        <f t="shared" si="12"/>
        <v>coin,550</v>
      </c>
    </row>
    <row r="96" spans="22:24">
      <c r="V96" s="1">
        <v>94</v>
      </c>
      <c r="W96" s="1">
        <f t="shared" si="13"/>
        <v>146.5</v>
      </c>
      <c r="X96" s="1" t="str">
        <f t="shared" si="12"/>
        <v>coin,550</v>
      </c>
    </row>
    <row r="97" spans="22:24">
      <c r="V97" s="1">
        <v>95</v>
      </c>
      <c r="W97" s="1">
        <f t="shared" si="13"/>
        <v>147</v>
      </c>
      <c r="X97" s="1" t="str">
        <f t="shared" si="12"/>
        <v>coin,550</v>
      </c>
    </row>
    <row r="98" spans="22:24">
      <c r="V98" s="1">
        <v>96</v>
      </c>
      <c r="W98" s="1">
        <f t="shared" si="13"/>
        <v>147.5</v>
      </c>
      <c r="X98" s="1" t="str">
        <f t="shared" si="12"/>
        <v>coin,550</v>
      </c>
    </row>
    <row r="99" spans="22:24">
      <c r="V99" s="1">
        <v>97</v>
      </c>
      <c r="W99" s="1">
        <f t="shared" si="13"/>
        <v>148</v>
      </c>
      <c r="X99" s="1" t="str">
        <f t="shared" si="12"/>
        <v>coin,560</v>
      </c>
    </row>
    <row r="100" spans="22:24">
      <c r="V100" s="1">
        <v>98</v>
      </c>
      <c r="W100" s="1">
        <f t="shared" si="13"/>
        <v>148.5</v>
      </c>
      <c r="X100" s="1" t="str">
        <f t="shared" si="12"/>
        <v>coin,560</v>
      </c>
    </row>
    <row r="101" spans="22:24">
      <c r="V101" s="1">
        <v>99</v>
      </c>
      <c r="W101" s="1">
        <f t="shared" si="13"/>
        <v>149</v>
      </c>
      <c r="X101" s="1" t="str">
        <f t="shared" si="12"/>
        <v>coin,560</v>
      </c>
    </row>
    <row r="102" spans="22:24">
      <c r="V102" s="1">
        <v>100</v>
      </c>
      <c r="W102" s="1">
        <f t="shared" si="13"/>
        <v>149.5</v>
      </c>
      <c r="X102" s="1" t="str">
        <f t="shared" si="12"/>
        <v>coin,560</v>
      </c>
    </row>
  </sheetData>
  <mergeCells count="3">
    <mergeCell ref="F14:G14"/>
    <mergeCell ref="H14:I14"/>
    <mergeCell ref="J14:K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tabSelected="1" workbookViewId="0">
      <selection activeCell="G8" sqref="G8"/>
    </sheetView>
  </sheetViews>
  <sheetFormatPr defaultColWidth="11" defaultRowHeight="12.75"/>
  <cols>
    <col min="1" max="4" width="11" style="14"/>
    <col min="5" max="5" width="13.125" style="14" bestFit="1" customWidth="1"/>
    <col min="6" max="16384" width="11" style="14"/>
  </cols>
  <sheetData>
    <row r="1" spans="1:20">
      <c r="A1" s="11" t="s">
        <v>84</v>
      </c>
      <c r="B1" s="11" t="s">
        <v>85</v>
      </c>
      <c r="C1" s="12" t="s">
        <v>86</v>
      </c>
      <c r="D1" s="12" t="s">
        <v>87</v>
      </c>
      <c r="E1" s="11" t="s">
        <v>88</v>
      </c>
      <c r="F1" s="11" t="s">
        <v>89</v>
      </c>
      <c r="G1" s="11" t="s">
        <v>90</v>
      </c>
      <c r="H1" s="11" t="s">
        <v>91</v>
      </c>
      <c r="I1" s="11" t="s">
        <v>92</v>
      </c>
      <c r="J1" s="13" t="s">
        <v>93</v>
      </c>
      <c r="K1" s="13" t="s">
        <v>94</v>
      </c>
      <c r="M1" s="14" t="s">
        <v>217</v>
      </c>
      <c r="P1" s="14" t="s">
        <v>203</v>
      </c>
      <c r="Q1" s="14" t="s">
        <v>204</v>
      </c>
      <c r="R1" s="14" t="s">
        <v>205</v>
      </c>
      <c r="S1" s="14" t="s">
        <v>206</v>
      </c>
    </row>
    <row r="2" spans="1:20">
      <c r="A2" s="14">
        <v>4001</v>
      </c>
      <c r="B2" s="14">
        <v>4</v>
      </c>
      <c r="C2" s="14">
        <v>1</v>
      </c>
      <c r="D2" s="14">
        <v>999</v>
      </c>
      <c r="E2" s="14" t="str">
        <f>"lb_coin,"&amp;(产出!$B$2*M2)</f>
        <v>lb_coin,30000</v>
      </c>
      <c r="F2" s="14" t="s">
        <v>215</v>
      </c>
      <c r="G2" s="14" t="s">
        <v>215</v>
      </c>
      <c r="H2" s="14">
        <v>1</v>
      </c>
      <c r="I2" s="14">
        <v>1</v>
      </c>
      <c r="J2" s="14">
        <v>0</v>
      </c>
      <c r="K2" s="14">
        <v>0</v>
      </c>
      <c r="M2" s="14">
        <v>1500</v>
      </c>
      <c r="P2" s="15">
        <v>3</v>
      </c>
      <c r="Q2" s="15" t="s">
        <v>97</v>
      </c>
      <c r="R2" s="15" t="s">
        <v>98</v>
      </c>
      <c r="S2" s="15">
        <v>1</v>
      </c>
      <c r="T2" s="14" t="s">
        <v>209</v>
      </c>
    </row>
    <row r="3" spans="1:20">
      <c r="A3" s="14">
        <v>4002</v>
      </c>
      <c r="B3" s="14">
        <v>4</v>
      </c>
      <c r="C3" s="14">
        <v>1</v>
      </c>
      <c r="D3" s="14">
        <v>999</v>
      </c>
      <c r="E3" s="14" t="str">
        <f>"lb_coin,"&amp;(产出!$B$2*M3)</f>
        <v>lb_coin,30000</v>
      </c>
      <c r="F3" s="14" t="s">
        <v>216</v>
      </c>
      <c r="G3" s="14" t="s">
        <v>216</v>
      </c>
      <c r="H3" s="14">
        <v>1</v>
      </c>
      <c r="I3" s="14">
        <v>2</v>
      </c>
      <c r="J3" s="14">
        <v>0</v>
      </c>
      <c r="K3" s="14">
        <v>0</v>
      </c>
      <c r="M3" s="14">
        <v>1500</v>
      </c>
      <c r="P3" s="15">
        <v>4</v>
      </c>
      <c r="Q3" s="15" t="s">
        <v>99</v>
      </c>
      <c r="R3" s="15" t="s">
        <v>100</v>
      </c>
      <c r="S3" s="15">
        <v>1</v>
      </c>
      <c r="T3" s="14" t="s">
        <v>209</v>
      </c>
    </row>
    <row r="4" spans="1:20">
      <c r="A4" s="14">
        <v>4003</v>
      </c>
      <c r="B4" s="14">
        <v>4</v>
      </c>
      <c r="C4" s="14">
        <v>1</v>
      </c>
      <c r="D4" s="14">
        <v>999</v>
      </c>
      <c r="E4" s="14" t="str">
        <f>"lb_coin,"&amp;(产出!$B$2*M4)</f>
        <v>lb_coin,32000</v>
      </c>
      <c r="F4" s="14" t="s">
        <v>96</v>
      </c>
      <c r="G4" s="14" t="s">
        <v>96</v>
      </c>
      <c r="H4" s="14">
        <v>1</v>
      </c>
      <c r="I4" s="14">
        <v>3</v>
      </c>
      <c r="J4" s="14">
        <v>0</v>
      </c>
      <c r="K4" s="14">
        <v>0</v>
      </c>
      <c r="M4" s="14">
        <v>1600</v>
      </c>
      <c r="P4" s="15">
        <v>5</v>
      </c>
      <c r="Q4" s="15" t="s">
        <v>101</v>
      </c>
      <c r="R4" s="15" t="s">
        <v>102</v>
      </c>
      <c r="S4" s="15">
        <v>1</v>
      </c>
    </row>
    <row r="5" spans="1:20">
      <c r="A5" s="14">
        <v>4004</v>
      </c>
      <c r="B5" s="14">
        <v>4</v>
      </c>
      <c r="C5" s="14">
        <v>1</v>
      </c>
      <c r="D5" s="14">
        <v>999</v>
      </c>
      <c r="E5" s="14" t="str">
        <f>"lb_coin,"&amp;(产出!$B$2*M5)</f>
        <v>lb_coin,32000</v>
      </c>
      <c r="F5" s="14" t="s">
        <v>104</v>
      </c>
      <c r="G5" s="14" t="s">
        <v>104</v>
      </c>
      <c r="H5" s="14">
        <v>1</v>
      </c>
      <c r="I5" s="14">
        <v>4</v>
      </c>
      <c r="J5" s="14">
        <v>0</v>
      </c>
      <c r="K5" s="14">
        <v>0</v>
      </c>
      <c r="M5" s="14">
        <v>1600</v>
      </c>
      <c r="P5" s="15">
        <v>9</v>
      </c>
      <c r="Q5" s="15" t="s">
        <v>105</v>
      </c>
      <c r="R5" s="15" t="s">
        <v>106</v>
      </c>
      <c r="S5" s="15">
        <v>1</v>
      </c>
    </row>
    <row r="6" spans="1:20">
      <c r="A6" s="14">
        <v>4005</v>
      </c>
      <c r="B6" s="14">
        <v>4</v>
      </c>
      <c r="C6" s="14">
        <v>1</v>
      </c>
      <c r="D6" s="14">
        <v>999</v>
      </c>
      <c r="E6" s="14" t="str">
        <f>"lb_coin,"&amp;(产出!$B$2*M6)</f>
        <v>lb_coin,32000</v>
      </c>
      <c r="F6" s="14" t="s">
        <v>108</v>
      </c>
      <c r="G6" s="14" t="s">
        <v>108</v>
      </c>
      <c r="H6" s="14">
        <v>5</v>
      </c>
      <c r="I6" s="14">
        <v>5</v>
      </c>
      <c r="J6" s="14">
        <v>0</v>
      </c>
      <c r="K6" s="14">
        <v>0</v>
      </c>
      <c r="M6" s="14">
        <v>1600</v>
      </c>
      <c r="P6" s="15">
        <v>14</v>
      </c>
      <c r="Q6" s="15" t="s">
        <v>115</v>
      </c>
      <c r="R6" s="15" t="s">
        <v>116</v>
      </c>
      <c r="S6" s="15">
        <v>1</v>
      </c>
    </row>
    <row r="7" spans="1:20">
      <c r="A7" s="14">
        <v>4006</v>
      </c>
      <c r="B7" s="14">
        <v>4</v>
      </c>
      <c r="C7" s="14">
        <v>1</v>
      </c>
      <c r="D7" s="14">
        <v>999</v>
      </c>
      <c r="E7" s="14" t="str">
        <f>"lb_coin,"&amp;(产出!$B$2*M7)</f>
        <v>lb_coin,32000</v>
      </c>
      <c r="F7" s="14" t="s">
        <v>148</v>
      </c>
      <c r="G7" s="14" t="s">
        <v>148</v>
      </c>
      <c r="H7" s="14">
        <v>5</v>
      </c>
      <c r="I7" s="14">
        <v>6</v>
      </c>
      <c r="J7" s="14">
        <v>0</v>
      </c>
      <c r="K7" s="14">
        <v>0</v>
      </c>
      <c r="M7" s="14">
        <v>1600</v>
      </c>
      <c r="P7" s="15">
        <v>15</v>
      </c>
      <c r="Q7" s="15" t="s">
        <v>117</v>
      </c>
      <c r="R7" s="15" t="s">
        <v>118</v>
      </c>
      <c r="S7" s="15">
        <v>1</v>
      </c>
    </row>
    <row r="8" spans="1:20">
      <c r="A8" s="14">
        <v>4007</v>
      </c>
      <c r="B8" s="14">
        <v>4</v>
      </c>
      <c r="C8" s="14">
        <v>1</v>
      </c>
      <c r="D8" s="14">
        <v>999</v>
      </c>
      <c r="E8" s="14" t="str">
        <f>"lb_coin,"&amp;(产出!$B$2*M8)</f>
        <v>lb_coin,12000</v>
      </c>
      <c r="F8" s="14" t="s">
        <v>180</v>
      </c>
      <c r="G8" s="14" t="s">
        <v>180</v>
      </c>
      <c r="H8" s="14">
        <v>1</v>
      </c>
      <c r="I8" s="14">
        <v>7</v>
      </c>
      <c r="J8" s="14">
        <v>0</v>
      </c>
      <c r="K8" s="14">
        <v>0</v>
      </c>
      <c r="M8" s="14">
        <v>600</v>
      </c>
      <c r="P8" s="15">
        <v>16</v>
      </c>
      <c r="Q8" s="15" t="s">
        <v>119</v>
      </c>
      <c r="R8" s="15" t="s">
        <v>120</v>
      </c>
      <c r="S8" s="15">
        <v>1</v>
      </c>
    </row>
    <row r="9" spans="1:20">
      <c r="A9" s="14">
        <v>4008</v>
      </c>
      <c r="B9" s="14">
        <v>4</v>
      </c>
      <c r="C9" s="14">
        <v>1</v>
      </c>
      <c r="D9" s="14">
        <v>999</v>
      </c>
      <c r="E9" s="14" t="str">
        <f>"lb_coin,"&amp;(产出!$B$2*M9)</f>
        <v>lb_coin,12000</v>
      </c>
      <c r="F9" s="14" t="s">
        <v>188</v>
      </c>
      <c r="G9" s="14" t="s">
        <v>188</v>
      </c>
      <c r="H9" s="14">
        <v>1</v>
      </c>
      <c r="I9" s="14">
        <v>8</v>
      </c>
      <c r="J9" s="14">
        <v>0</v>
      </c>
      <c r="K9" s="14">
        <v>0</v>
      </c>
      <c r="M9" s="14">
        <v>600</v>
      </c>
      <c r="P9" s="15">
        <v>17</v>
      </c>
      <c r="Q9" s="15" t="s">
        <v>121</v>
      </c>
      <c r="R9" s="15" t="s">
        <v>122</v>
      </c>
      <c r="S9" s="15">
        <v>1</v>
      </c>
    </row>
    <row r="10" spans="1:20">
      <c r="A10" s="14">
        <v>4009</v>
      </c>
      <c r="B10" s="14">
        <v>4</v>
      </c>
      <c r="C10" s="14">
        <v>1</v>
      </c>
      <c r="D10" s="14">
        <v>999</v>
      </c>
      <c r="E10" s="14" t="str">
        <f>"lb_coin,"&amp;(产出!$B$2*M10)</f>
        <v>lb_coin,12000</v>
      </c>
      <c r="F10" s="14" t="s">
        <v>190</v>
      </c>
      <c r="G10" s="14" t="s">
        <v>190</v>
      </c>
      <c r="H10" s="14">
        <v>1</v>
      </c>
      <c r="I10" s="14">
        <v>9</v>
      </c>
      <c r="J10" s="14">
        <v>0</v>
      </c>
      <c r="K10" s="14">
        <v>0</v>
      </c>
      <c r="M10" s="14">
        <v>600</v>
      </c>
      <c r="P10" s="15">
        <v>29</v>
      </c>
      <c r="Q10" s="15" t="s">
        <v>143</v>
      </c>
      <c r="R10" s="15" t="s">
        <v>144</v>
      </c>
      <c r="S10" s="15">
        <v>1</v>
      </c>
    </row>
    <row r="11" spans="1:20">
      <c r="A11" s="14">
        <v>4010</v>
      </c>
      <c r="B11" s="14">
        <v>4</v>
      </c>
      <c r="C11" s="14">
        <v>1</v>
      </c>
      <c r="D11" s="14">
        <v>999</v>
      </c>
      <c r="E11" s="14" t="str">
        <f>"lb_coin,"&amp;(产出!$B$2*M11)</f>
        <v>lb_coin,12000</v>
      </c>
      <c r="F11" s="14" t="s">
        <v>192</v>
      </c>
      <c r="G11" s="14" t="s">
        <v>192</v>
      </c>
      <c r="H11" s="14">
        <v>1</v>
      </c>
      <c r="I11" s="14">
        <v>10</v>
      </c>
      <c r="J11" s="14">
        <v>0</v>
      </c>
      <c r="K11" s="14">
        <v>0</v>
      </c>
      <c r="M11" s="14">
        <v>600</v>
      </c>
      <c r="P11" s="15">
        <v>30</v>
      </c>
      <c r="Q11" s="15" t="s">
        <v>145</v>
      </c>
      <c r="R11" s="15" t="s">
        <v>146</v>
      </c>
      <c r="S11" s="15">
        <v>1</v>
      </c>
    </row>
    <row r="12" spans="1:20">
      <c r="P12" s="15">
        <v>47</v>
      </c>
      <c r="Q12" s="15" t="s">
        <v>179</v>
      </c>
      <c r="R12" s="15" t="s">
        <v>180</v>
      </c>
      <c r="S12" s="15">
        <v>1</v>
      </c>
      <c r="T12" s="14" t="s">
        <v>209</v>
      </c>
    </row>
    <row r="13" spans="1:20">
      <c r="P13" s="15">
        <v>48</v>
      </c>
      <c r="Q13" s="15" t="s">
        <v>181</v>
      </c>
      <c r="R13" s="15" t="s">
        <v>182</v>
      </c>
      <c r="S13" s="15">
        <v>1</v>
      </c>
    </row>
    <row r="14" spans="1:20">
      <c r="P14" s="15">
        <v>52</v>
      </c>
      <c r="Q14" s="15" t="s">
        <v>187</v>
      </c>
      <c r="R14" s="15" t="s">
        <v>188</v>
      </c>
      <c r="S14" s="15">
        <v>1</v>
      </c>
      <c r="T14" s="14" t="s">
        <v>209</v>
      </c>
    </row>
    <row r="15" spans="1:20">
      <c r="P15" s="15">
        <v>53</v>
      </c>
      <c r="Q15" s="15" t="s">
        <v>189</v>
      </c>
      <c r="R15" s="15" t="s">
        <v>190</v>
      </c>
      <c r="S15" s="15">
        <v>1</v>
      </c>
      <c r="T15" s="14" t="s">
        <v>209</v>
      </c>
    </row>
    <row r="16" spans="1:20">
      <c r="P16" s="15">
        <v>54</v>
      </c>
      <c r="Q16" s="15" t="s">
        <v>191</v>
      </c>
      <c r="R16" s="15" t="s">
        <v>192</v>
      </c>
      <c r="S16" s="15">
        <v>1</v>
      </c>
      <c r="T16" s="14" t="s">
        <v>209</v>
      </c>
    </row>
    <row r="17" spans="16:20">
      <c r="P17" s="15">
        <v>55</v>
      </c>
      <c r="Q17" s="15" t="s">
        <v>193</v>
      </c>
      <c r="R17" s="15" t="s">
        <v>194</v>
      </c>
      <c r="S17" s="15">
        <v>1</v>
      </c>
    </row>
    <row r="18" spans="16:20">
      <c r="P18" s="15">
        <v>56</v>
      </c>
      <c r="Q18" s="15" t="s">
        <v>195</v>
      </c>
      <c r="R18" s="15" t="s">
        <v>196</v>
      </c>
      <c r="S18" s="15">
        <v>1</v>
      </c>
    </row>
    <row r="19" spans="16:20">
      <c r="P19" s="15">
        <v>57</v>
      </c>
      <c r="Q19" s="15" t="s">
        <v>197</v>
      </c>
      <c r="R19" s="15" t="s">
        <v>198</v>
      </c>
      <c r="S19" s="15">
        <v>1</v>
      </c>
    </row>
    <row r="20" spans="16:20">
      <c r="P20" s="15">
        <v>58</v>
      </c>
      <c r="Q20" s="15" t="s">
        <v>199</v>
      </c>
      <c r="R20" s="15" t="s">
        <v>200</v>
      </c>
      <c r="S20" s="15">
        <v>1</v>
      </c>
    </row>
    <row r="21" spans="16:20">
      <c r="P21" s="15">
        <v>59</v>
      </c>
      <c r="Q21" s="15" t="s">
        <v>201</v>
      </c>
      <c r="R21" s="15" t="s">
        <v>202</v>
      </c>
      <c r="S21" s="15">
        <v>1</v>
      </c>
    </row>
    <row r="22" spans="16:20">
      <c r="P22" s="14">
        <v>2</v>
      </c>
      <c r="Q22" s="14" t="s">
        <v>95</v>
      </c>
      <c r="R22" s="14" t="s">
        <v>96</v>
      </c>
      <c r="S22" s="14">
        <v>2</v>
      </c>
      <c r="T22" s="14" t="s">
        <v>209</v>
      </c>
    </row>
    <row r="23" spans="16:20">
      <c r="P23" s="14">
        <v>8</v>
      </c>
      <c r="Q23" s="14" t="s">
        <v>103</v>
      </c>
      <c r="R23" s="14" t="s">
        <v>104</v>
      </c>
      <c r="S23" s="14">
        <v>2</v>
      </c>
      <c r="T23" s="14" t="s">
        <v>209</v>
      </c>
    </row>
    <row r="24" spans="16:20">
      <c r="P24" s="14">
        <v>10</v>
      </c>
      <c r="Q24" s="14" t="s">
        <v>107</v>
      </c>
      <c r="R24" s="14" t="s">
        <v>108</v>
      </c>
      <c r="S24" s="14">
        <v>2</v>
      </c>
      <c r="T24" s="14" t="s">
        <v>209</v>
      </c>
    </row>
    <row r="25" spans="16:20">
      <c r="P25" s="14">
        <v>11</v>
      </c>
      <c r="Q25" s="14" t="s">
        <v>109</v>
      </c>
      <c r="R25" s="14" t="s">
        <v>110</v>
      </c>
      <c r="S25" s="14">
        <v>2</v>
      </c>
    </row>
    <row r="26" spans="16:20">
      <c r="P26" s="14">
        <v>12</v>
      </c>
      <c r="Q26" s="14" t="s">
        <v>111</v>
      </c>
      <c r="R26" s="14" t="s">
        <v>112</v>
      </c>
      <c r="S26" s="14">
        <v>2</v>
      </c>
    </row>
    <row r="27" spans="16:20">
      <c r="P27" s="14">
        <v>18</v>
      </c>
      <c r="Q27" s="14" t="s">
        <v>123</v>
      </c>
      <c r="R27" s="14" t="s">
        <v>124</v>
      </c>
      <c r="S27" s="14">
        <v>2</v>
      </c>
    </row>
    <row r="28" spans="16:20">
      <c r="P28" s="14">
        <v>19</v>
      </c>
      <c r="Q28" s="14" t="s">
        <v>125</v>
      </c>
      <c r="R28" s="14" t="s">
        <v>126</v>
      </c>
      <c r="S28" s="14">
        <v>2</v>
      </c>
    </row>
    <row r="29" spans="16:20">
      <c r="P29" s="14">
        <v>20</v>
      </c>
      <c r="Q29" s="14" t="s">
        <v>127</v>
      </c>
      <c r="R29" s="14" t="s">
        <v>128</v>
      </c>
      <c r="S29" s="14">
        <v>2</v>
      </c>
    </row>
    <row r="30" spans="16:20">
      <c r="P30" s="14">
        <v>21</v>
      </c>
      <c r="Q30" s="14" t="s">
        <v>129</v>
      </c>
      <c r="R30" s="14" t="s">
        <v>130</v>
      </c>
      <c r="S30" s="14">
        <v>2</v>
      </c>
    </row>
    <row r="31" spans="16:20">
      <c r="P31" s="14">
        <v>22</v>
      </c>
      <c r="Q31" s="14" t="s">
        <v>131</v>
      </c>
      <c r="R31" s="14" t="s">
        <v>132</v>
      </c>
      <c r="S31" s="14">
        <v>2</v>
      </c>
    </row>
    <row r="32" spans="16:20">
      <c r="P32" s="14">
        <v>23</v>
      </c>
      <c r="Q32" s="14" t="s">
        <v>133</v>
      </c>
      <c r="R32" s="14" t="s">
        <v>134</v>
      </c>
      <c r="S32" s="14">
        <v>2</v>
      </c>
    </row>
    <row r="33" spans="16:20">
      <c r="P33" s="14">
        <v>24</v>
      </c>
      <c r="Q33" s="14" t="s">
        <v>135</v>
      </c>
      <c r="R33" s="14" t="s">
        <v>136</v>
      </c>
      <c r="S33" s="14">
        <v>2</v>
      </c>
    </row>
    <row r="34" spans="16:20">
      <c r="P34" s="14">
        <v>25</v>
      </c>
      <c r="Q34" s="14" t="s">
        <v>137</v>
      </c>
      <c r="R34" s="14" t="s">
        <v>138</v>
      </c>
      <c r="S34" s="14">
        <v>2</v>
      </c>
    </row>
    <row r="35" spans="16:20">
      <c r="P35" s="14">
        <v>26</v>
      </c>
      <c r="Q35" s="14" t="s">
        <v>139</v>
      </c>
      <c r="R35" s="14" t="s">
        <v>140</v>
      </c>
      <c r="S35" s="14">
        <v>2</v>
      </c>
    </row>
    <row r="36" spans="16:20">
      <c r="P36" s="14">
        <v>31</v>
      </c>
      <c r="Q36" s="14" t="s">
        <v>147</v>
      </c>
      <c r="R36" s="14" t="s">
        <v>148</v>
      </c>
      <c r="S36" s="14">
        <v>2</v>
      </c>
      <c r="T36" s="14" t="s">
        <v>209</v>
      </c>
    </row>
    <row r="37" spans="16:20">
      <c r="P37" s="14">
        <v>32</v>
      </c>
      <c r="Q37" s="14" t="s">
        <v>149</v>
      </c>
      <c r="R37" s="14" t="s">
        <v>150</v>
      </c>
      <c r="S37" s="14">
        <v>2</v>
      </c>
    </row>
    <row r="38" spans="16:20">
      <c r="P38" s="14">
        <v>33</v>
      </c>
      <c r="Q38" s="14" t="s">
        <v>151</v>
      </c>
      <c r="R38" s="14" t="s">
        <v>152</v>
      </c>
      <c r="S38" s="14">
        <v>2</v>
      </c>
    </row>
    <row r="39" spans="16:20">
      <c r="P39" s="14">
        <v>34</v>
      </c>
      <c r="Q39" s="14" t="s">
        <v>153</v>
      </c>
      <c r="R39" s="14" t="s">
        <v>154</v>
      </c>
      <c r="S39" s="14">
        <v>2</v>
      </c>
    </row>
    <row r="40" spans="16:20">
      <c r="P40" s="14">
        <v>35</v>
      </c>
      <c r="Q40" s="14" t="s">
        <v>155</v>
      </c>
      <c r="R40" s="14" t="s">
        <v>156</v>
      </c>
      <c r="S40" s="14">
        <v>2</v>
      </c>
    </row>
    <row r="41" spans="16:20">
      <c r="P41" s="14">
        <v>36</v>
      </c>
      <c r="Q41" s="14" t="s">
        <v>157</v>
      </c>
      <c r="R41" s="14" t="s">
        <v>158</v>
      </c>
      <c r="S41" s="14">
        <v>2</v>
      </c>
      <c r="T41" s="14" t="s">
        <v>208</v>
      </c>
    </row>
    <row r="42" spans="16:20">
      <c r="P42" s="14">
        <v>37</v>
      </c>
      <c r="Q42" s="14" t="s">
        <v>159</v>
      </c>
      <c r="R42" s="14" t="s">
        <v>160</v>
      </c>
      <c r="S42" s="14">
        <v>2</v>
      </c>
      <c r="T42" s="14" t="s">
        <v>208</v>
      </c>
    </row>
    <row r="43" spans="16:20">
      <c r="P43" s="14">
        <v>41</v>
      </c>
      <c r="Q43" s="14" t="s">
        <v>167</v>
      </c>
      <c r="R43" s="14" t="s">
        <v>168</v>
      </c>
      <c r="S43" s="14">
        <v>2</v>
      </c>
      <c r="T43" s="14" t="s">
        <v>207</v>
      </c>
    </row>
    <row r="44" spans="16:20">
      <c r="P44" s="14">
        <v>46</v>
      </c>
      <c r="Q44" s="14" t="s">
        <v>177</v>
      </c>
      <c r="R44" s="14" t="s">
        <v>178</v>
      </c>
      <c r="S44" s="14">
        <v>2</v>
      </c>
      <c r="T44" s="14" t="s">
        <v>207</v>
      </c>
    </row>
    <row r="45" spans="16:20">
      <c r="P45" s="14">
        <v>49</v>
      </c>
      <c r="Q45" s="14" t="s">
        <v>183</v>
      </c>
      <c r="R45" s="14" t="s">
        <v>184</v>
      </c>
      <c r="S45" s="14">
        <v>2</v>
      </c>
    </row>
    <row r="46" spans="16:20">
      <c r="P46" s="14">
        <v>51</v>
      </c>
      <c r="Q46" s="14" t="s">
        <v>185</v>
      </c>
      <c r="R46" s="14" t="s">
        <v>186</v>
      </c>
      <c r="S46" s="14">
        <v>2</v>
      </c>
    </row>
    <row r="47" spans="16:20">
      <c r="P47" s="16">
        <v>13</v>
      </c>
      <c r="Q47" s="16" t="s">
        <v>113</v>
      </c>
      <c r="R47" s="16" t="s">
        <v>114</v>
      </c>
      <c r="S47" s="16">
        <v>3</v>
      </c>
    </row>
    <row r="48" spans="16:20">
      <c r="P48" s="16">
        <v>27</v>
      </c>
      <c r="Q48" s="16" t="s">
        <v>141</v>
      </c>
      <c r="R48" s="16" t="s">
        <v>142</v>
      </c>
      <c r="S48" s="16">
        <v>3</v>
      </c>
    </row>
    <row r="49" spans="16:19">
      <c r="P49" s="16">
        <v>38</v>
      </c>
      <c r="Q49" s="16" t="s">
        <v>161</v>
      </c>
      <c r="R49" s="16" t="s">
        <v>162</v>
      </c>
      <c r="S49" s="16">
        <v>3</v>
      </c>
    </row>
    <row r="50" spans="16:19">
      <c r="P50" s="16">
        <v>39</v>
      </c>
      <c r="Q50" s="16" t="s">
        <v>163</v>
      </c>
      <c r="R50" s="16" t="s">
        <v>164</v>
      </c>
      <c r="S50" s="16">
        <v>3</v>
      </c>
    </row>
    <row r="51" spans="16:19">
      <c r="P51" s="16">
        <v>40</v>
      </c>
      <c r="Q51" s="16" t="s">
        <v>165</v>
      </c>
      <c r="R51" s="16" t="s">
        <v>166</v>
      </c>
      <c r="S51" s="16">
        <v>3</v>
      </c>
    </row>
    <row r="52" spans="16:19">
      <c r="P52" s="16">
        <v>42</v>
      </c>
      <c r="Q52" s="16" t="s">
        <v>169</v>
      </c>
      <c r="R52" s="16" t="s">
        <v>170</v>
      </c>
      <c r="S52" s="16">
        <v>3</v>
      </c>
    </row>
    <row r="53" spans="16:19">
      <c r="P53" s="16">
        <v>43</v>
      </c>
      <c r="Q53" s="16" t="s">
        <v>171</v>
      </c>
      <c r="R53" s="16" t="s">
        <v>172</v>
      </c>
      <c r="S53" s="16">
        <v>3</v>
      </c>
    </row>
    <row r="54" spans="16:19">
      <c r="P54" s="16">
        <v>44</v>
      </c>
      <c r="Q54" s="16" t="s">
        <v>173</v>
      </c>
      <c r="R54" s="16" t="s">
        <v>174</v>
      </c>
      <c r="S54" s="16">
        <v>3</v>
      </c>
    </row>
    <row r="55" spans="16:19">
      <c r="P55" s="16">
        <v>45</v>
      </c>
      <c r="Q55" s="16" t="s">
        <v>175</v>
      </c>
      <c r="R55" s="16" t="s">
        <v>176</v>
      </c>
      <c r="S55" s="16">
        <v>3</v>
      </c>
    </row>
  </sheetData>
  <sortState ref="P2:S57">
    <sortCondition ref="S2:S57"/>
    <sortCondition ref="P2:P5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产出</vt:lpstr>
      <vt:lpstr>商店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2019-08-03T07:45:27Z</dcterms:created>
  <dcterms:modified xsi:type="dcterms:W3CDTF">2019-08-20T08:38:14Z</dcterms:modified>
</cp:coreProperties>
</file>