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xuhaihua\Desktop\opm经济数值\"/>
    </mc:Choice>
  </mc:AlternateContent>
  <xr:revisionPtr revIDLastSave="0" documentId="13_ncr:1_{1B91B862-673A-4C8B-B67F-343F6646808E}" xr6:coauthVersionLast="43" xr6:coauthVersionMax="43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竞技场" sheetId="1" r:id="rId1"/>
    <sheet name="商店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3" i="1"/>
  <c r="B11" i="1"/>
  <c r="B14" i="1"/>
  <c r="B16" i="1"/>
  <c r="B17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3" i="1"/>
  <c r="R6" i="1"/>
  <c r="R5" i="1"/>
  <c r="R4" i="1"/>
  <c r="G26" i="1"/>
  <c r="G27" i="1"/>
  <c r="G28" i="1"/>
  <c r="G29" i="1"/>
  <c r="G30" i="1"/>
  <c r="G31" i="1"/>
  <c r="G32" i="1"/>
  <c r="G33" i="1"/>
  <c r="G34" i="1"/>
  <c r="G35" i="1"/>
  <c r="G36" i="1"/>
  <c r="G37" i="1"/>
  <c r="G25" i="1"/>
  <c r="B12" i="1"/>
  <c r="B9" i="1"/>
  <c r="L4" i="2"/>
  <c r="L5" i="2"/>
  <c r="L6" i="2"/>
  <c r="L7" i="2"/>
  <c r="L8" i="2"/>
  <c r="L3" i="2"/>
  <c r="O5" i="2"/>
</calcChain>
</file>

<file path=xl/sharedStrings.xml><?xml version="1.0" encoding="utf-8"?>
<sst xmlns="http://schemas.openxmlformats.org/spreadsheetml/2006/main" count="95" uniqueCount="66">
  <si>
    <t>回复时间</t>
    <rPh sb="0" eb="1">
      <t>hui'fu</t>
    </rPh>
    <rPh sb="2" eb="3">
      <t>shi'jain</t>
    </rPh>
    <phoneticPr fontId="1" type="noConversion"/>
  </si>
  <si>
    <t>2小时</t>
    <rPh sb="1" eb="2">
      <t>xiao'shi</t>
    </rPh>
    <phoneticPr fontId="1" type="noConversion"/>
  </si>
  <si>
    <t>上限</t>
    <rPh sb="0" eb="1">
      <t>shang'xian</t>
    </rPh>
    <phoneticPr fontId="1" type="noConversion"/>
  </si>
  <si>
    <t>10点</t>
    <rPh sb="2" eb="3">
      <t>dian</t>
    </rPh>
    <phoneticPr fontId="1" type="noConversion"/>
  </si>
  <si>
    <t>购买价格</t>
    <rPh sb="0" eb="1">
      <t>gou'mai'jia'ge</t>
    </rPh>
    <phoneticPr fontId="1" type="noConversion"/>
  </si>
  <si>
    <t>1个英雄需求</t>
    <rPh sb="1" eb="2">
      <t>ge</t>
    </rPh>
    <rPh sb="2" eb="3">
      <t>ying'xiong</t>
    </rPh>
    <rPh sb="4" eb="5">
      <t>xu'qiu</t>
    </rPh>
    <phoneticPr fontId="1" type="noConversion"/>
  </si>
  <si>
    <t>竞技场任务</t>
    <rPh sb="0" eb="1">
      <t>jing'ji'chang</t>
    </rPh>
    <rPh sb="3" eb="4">
      <t>ren'wu</t>
    </rPh>
    <phoneticPr fontId="1" type="noConversion"/>
  </si>
  <si>
    <t>荣誉商店</t>
    <rPh sb="0" eb="1">
      <t>rong'yu</t>
    </rPh>
    <rPh sb="2" eb="3">
      <t>shang'dian</t>
    </rPh>
    <phoneticPr fontId="1" type="noConversion"/>
  </si>
  <si>
    <t>2001</t>
  </si>
  <si>
    <t>999</t>
  </si>
  <si>
    <t>honor,50000</t>
  </si>
  <si>
    <t>2002</t>
  </si>
  <si>
    <t>2003</t>
  </si>
  <si>
    <t>prop,403,5</t>
  </si>
  <si>
    <t>honor,3000</t>
  </si>
  <si>
    <t>2006</t>
  </si>
  <si>
    <t>prop,322</t>
  </si>
  <si>
    <t>2007</t>
  </si>
  <si>
    <t>prop,323</t>
  </si>
  <si>
    <t>2008</t>
  </si>
  <si>
    <t>item,103</t>
  </si>
  <si>
    <t>pack,303</t>
  </si>
  <si>
    <t>商品ID</t>
  </si>
  <si>
    <t>商店类型（1=资源商店，2=竞技场，3=公会）</t>
  </si>
  <si>
    <t>最小等级(server)</t>
  </si>
  <si>
    <t>最大等级(server)</t>
  </si>
  <si>
    <t>价格</t>
  </si>
  <si>
    <t>奖励预览</t>
  </si>
  <si>
    <t>奖励(server)</t>
  </si>
  <si>
    <t>限购次数</t>
  </si>
  <si>
    <t>排序字段</t>
  </si>
  <si>
    <t>hero,19</t>
    <phoneticPr fontId="1" type="noConversion"/>
  </si>
  <si>
    <t>hero,22</t>
    <phoneticPr fontId="1" type="noConversion"/>
  </si>
  <si>
    <t>荣誉：钻石</t>
    <rPh sb="0" eb="1">
      <t>rong'yu</t>
    </rPh>
    <rPh sb="3" eb="4">
      <t>zuan'shi</t>
    </rPh>
    <phoneticPr fontId="1" type="noConversion"/>
  </si>
  <si>
    <t>攻击次数</t>
    <phoneticPr fontId="1" type="noConversion"/>
  </si>
  <si>
    <t>现金</t>
    <phoneticPr fontId="1" type="noConversion"/>
  </si>
  <si>
    <t>荣誉</t>
    <phoneticPr fontId="1" type="noConversion"/>
  </si>
  <si>
    <t>失败荣誉</t>
    <phoneticPr fontId="1" type="noConversion"/>
  </si>
  <si>
    <t>胜利荣誉</t>
    <phoneticPr fontId="1" type="noConversion"/>
  </si>
  <si>
    <t>5000</t>
  </si>
  <si>
    <t>4000</t>
  </si>
  <si>
    <t>段位</t>
    <phoneticPr fontId="1" type="noConversion"/>
  </si>
  <si>
    <r>
      <t>20钻（</t>
    </r>
    <r>
      <rPr>
        <b/>
        <sz val="10"/>
        <color rgb="FFFF0000"/>
        <rFont val="DengXian (正文)"/>
        <family val="3"/>
        <charset val="134"/>
      </rPr>
      <t>需验证</t>
    </r>
    <r>
      <rPr>
        <sz val="10"/>
        <color theme="1"/>
        <rFont val="DengXian"/>
        <family val="2"/>
        <charset val="134"/>
        <scheme val="minor"/>
      </rPr>
      <t>）</t>
    </r>
    <rPh sb="2" eb="3">
      <t>zuan</t>
    </rPh>
    <rPh sb="4" eb="5">
      <t>xu</t>
    </rPh>
    <rPh sb="5" eb="6">
      <t>yan'zheng</t>
    </rPh>
    <phoneticPr fontId="1" type="noConversion"/>
  </si>
  <si>
    <t>honor,15000</t>
    <phoneticPr fontId="1" type="noConversion"/>
  </si>
  <si>
    <t>价值</t>
    <phoneticPr fontId="1" type="noConversion"/>
  </si>
  <si>
    <t>需求</t>
    <phoneticPr fontId="1" type="noConversion"/>
  </si>
  <si>
    <t>honor,1500</t>
    <phoneticPr fontId="1" type="noConversion"/>
  </si>
  <si>
    <t>honor,500</t>
    <phoneticPr fontId="1" type="noConversion"/>
  </si>
  <si>
    <t>连胜</t>
    <phoneticPr fontId="1" type="noConversion"/>
  </si>
  <si>
    <t>发起挑战</t>
    <phoneticPr fontId="1" type="noConversion"/>
  </si>
  <si>
    <t>达到段位</t>
    <phoneticPr fontId="1" type="noConversion"/>
  </si>
  <si>
    <t>coin</t>
    <phoneticPr fontId="1" type="noConversion"/>
  </si>
  <si>
    <t>honor</t>
    <phoneticPr fontId="1" type="noConversion"/>
  </si>
  <si>
    <t>prop</t>
    <phoneticPr fontId="1" type="noConversion"/>
  </si>
  <si>
    <t>403,5</t>
    <phoneticPr fontId="1" type="noConversion"/>
  </si>
  <si>
    <t>702,1</t>
    <phoneticPr fontId="1" type="noConversion"/>
  </si>
  <si>
    <t>每日次数</t>
    <phoneticPr fontId="1" type="noConversion"/>
  </si>
  <si>
    <t>每赛季天数</t>
    <phoneticPr fontId="1" type="noConversion"/>
  </si>
  <si>
    <t>总次数</t>
    <phoneticPr fontId="1" type="noConversion"/>
  </si>
  <si>
    <t>总奖励</t>
    <phoneticPr fontId="1" type="noConversion"/>
  </si>
  <si>
    <t>平均奖励</t>
    <phoneticPr fontId="1" type="noConversion"/>
  </si>
  <si>
    <t>任务奖励</t>
    <phoneticPr fontId="1" type="noConversion"/>
  </si>
  <si>
    <t>共提升段</t>
    <phoneticPr fontId="1" type="noConversion"/>
  </si>
  <si>
    <t>剩余次数</t>
    <phoneticPr fontId="1" type="noConversion"/>
  </si>
  <si>
    <t>平均每次奖励</t>
    <phoneticPr fontId="1" type="noConversion"/>
  </si>
  <si>
    <t>结算奖励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</si>
</sst>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10"/>
      <color theme="1"/>
      <name val="DengXian"/>
      <family val="2"/>
      <charset val="134"/>
      <scheme val="minor"/>
    </font>
    <font>
      <b/>
      <sz val="10"/>
      <color rgb="FFFF0000"/>
      <name val="DengXian (正文)"/>
      <family val="3"/>
      <charset val="134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scheme val="minor"/>
    </font>
    <font>
      <sz val="10"/>
      <color rgb="FFFF0000"/>
      <name val="Abadi MT Condensed Extra Bold"/>
    </font>
    <font>
      <sz val="10"/>
      <name val="DengXian"/>
      <family val="2"/>
      <charset val="134"/>
      <scheme val="minor"/>
    </font>
    <font>
      <sz val="1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1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selection activeCell="G14" sqref="G14"/>
    </sheetView>
  </sheetViews>
  <sheetFormatPr defaultColWidth="11" defaultRowHeight="12.75"/>
  <cols>
    <col min="1" max="1" width="22.625" style="1" bestFit="1" customWidth="1"/>
    <col min="2" max="2" width="14.125" style="2" bestFit="1" customWidth="1"/>
    <col min="3" max="3" width="5.875" style="1" bestFit="1" customWidth="1"/>
    <col min="4" max="4" width="5.5" style="1" bestFit="1" customWidth="1"/>
    <col min="5" max="5" width="5.375" style="1" bestFit="1" customWidth="1"/>
    <col min="6" max="6" width="4.125" style="1" bestFit="1" customWidth="1"/>
    <col min="7" max="7" width="18.125" style="1" bestFit="1" customWidth="1"/>
    <col min="8" max="8" width="3.25" style="1" bestFit="1" customWidth="1"/>
    <col min="9" max="9" width="11" style="2"/>
    <col min="10" max="10" width="5.875" style="2" bestFit="1" customWidth="1"/>
    <col min="11" max="11" width="12.375" style="2" bestFit="1" customWidth="1"/>
    <col min="12" max="13" width="11" style="2"/>
    <col min="14" max="16" width="11" style="1"/>
    <col min="17" max="17" width="8.75" style="1" customWidth="1"/>
    <col min="18" max="16384" width="11" style="1"/>
  </cols>
  <sheetData>
    <row r="1" spans="1:18">
      <c r="A1" s="1" t="s">
        <v>33</v>
      </c>
      <c r="B1" s="2">
        <v>31.25</v>
      </c>
    </row>
    <row r="2" spans="1:18">
      <c r="I2" s="10" t="s">
        <v>41</v>
      </c>
      <c r="J2" s="10" t="s">
        <v>35</v>
      </c>
      <c r="K2" s="10" t="s">
        <v>36</v>
      </c>
      <c r="L2" s="10" t="s">
        <v>38</v>
      </c>
      <c r="M2" s="10" t="s">
        <v>37</v>
      </c>
    </row>
    <row r="3" spans="1:18">
      <c r="A3" s="1" t="s">
        <v>0</v>
      </c>
      <c r="B3" s="2" t="s">
        <v>1</v>
      </c>
      <c r="C3" s="1">
        <v>7200</v>
      </c>
      <c r="I3" s="2">
        <v>26</v>
      </c>
      <c r="J3" s="2">
        <v>50000</v>
      </c>
      <c r="K3" s="2" t="s">
        <v>39</v>
      </c>
      <c r="L3" s="2">
        <v>200</v>
      </c>
      <c r="M3" s="2">
        <f>INT(L3*0.6)</f>
        <v>120</v>
      </c>
      <c r="N3" s="1" t="str">
        <f>"coin,"&amp;J3&amp;";honor,"&amp;K3</f>
        <v>coin,50000;honor,5000</v>
      </c>
      <c r="Q3" s="1" t="s">
        <v>62</v>
      </c>
      <c r="R3" s="1">
        <v>25</v>
      </c>
    </row>
    <row r="4" spans="1:18">
      <c r="A4" s="1" t="s">
        <v>2</v>
      </c>
      <c r="B4" s="2" t="s">
        <v>3</v>
      </c>
      <c r="H4" s="1">
        <v>1</v>
      </c>
      <c r="I4" s="2">
        <v>25</v>
      </c>
      <c r="J4" s="2">
        <v>40000</v>
      </c>
      <c r="K4" s="2" t="s">
        <v>40</v>
      </c>
      <c r="L4" s="2">
        <v>195</v>
      </c>
      <c r="M4" s="2">
        <f t="shared" ref="M4:M28" si="0">INT(L4*0.6)</f>
        <v>117</v>
      </c>
      <c r="N4" s="1" t="str">
        <f t="shared" ref="N4:N37" si="1">"coin,"&amp;J4&amp;";honor,"&amp;K4</f>
        <v>coin,40000;honor,4000</v>
      </c>
      <c r="Q4" s="1" t="s">
        <v>34</v>
      </c>
      <c r="R4" s="1">
        <f>R3*3</f>
        <v>75</v>
      </c>
    </row>
    <row r="5" spans="1:18">
      <c r="A5" s="1" t="s">
        <v>4</v>
      </c>
      <c r="B5" s="2" t="s">
        <v>42</v>
      </c>
      <c r="H5" s="1">
        <v>2</v>
      </c>
      <c r="I5" s="2">
        <v>24</v>
      </c>
      <c r="J5" s="2">
        <v>36000</v>
      </c>
      <c r="K5" s="2" t="s">
        <v>40</v>
      </c>
      <c r="L5" s="2">
        <v>190</v>
      </c>
      <c r="M5" s="2">
        <f t="shared" si="0"/>
        <v>114</v>
      </c>
      <c r="N5" s="1" t="str">
        <f t="shared" si="1"/>
        <v>coin,36000;honor,4000</v>
      </c>
      <c r="Q5" s="1" t="s">
        <v>63</v>
      </c>
      <c r="R5" s="1">
        <f>B9-R4</f>
        <v>93</v>
      </c>
    </row>
    <row r="6" spans="1:18">
      <c r="H6" s="1">
        <v>3</v>
      </c>
      <c r="I6" s="2">
        <v>23</v>
      </c>
      <c r="J6" s="2">
        <v>33000</v>
      </c>
      <c r="K6" s="2" t="s">
        <v>40</v>
      </c>
      <c r="L6" s="2">
        <v>185</v>
      </c>
      <c r="M6" s="2">
        <f t="shared" si="0"/>
        <v>111</v>
      </c>
      <c r="N6" s="1" t="str">
        <f t="shared" si="1"/>
        <v>coin,33000;honor,4000</v>
      </c>
      <c r="Q6" s="1" t="s">
        <v>59</v>
      </c>
      <c r="R6" s="1">
        <f>SUM(L4:L28)*3+R5*L3</f>
        <v>28500</v>
      </c>
    </row>
    <row r="7" spans="1:18">
      <c r="A7" s="3" t="s">
        <v>56</v>
      </c>
      <c r="B7" s="2">
        <v>12</v>
      </c>
      <c r="H7" s="1">
        <v>4</v>
      </c>
      <c r="I7" s="2">
        <v>22</v>
      </c>
      <c r="J7" s="2">
        <v>30000</v>
      </c>
      <c r="K7" s="2" t="s">
        <v>40</v>
      </c>
      <c r="L7" s="2">
        <v>180</v>
      </c>
      <c r="M7" s="2">
        <f t="shared" si="0"/>
        <v>108</v>
      </c>
      <c r="N7" s="1" t="str">
        <f t="shared" si="1"/>
        <v>coin,30000;honor,4000</v>
      </c>
    </row>
    <row r="8" spans="1:18">
      <c r="A8" s="1" t="s">
        <v>57</v>
      </c>
      <c r="B8" s="2">
        <v>14</v>
      </c>
      <c r="H8" s="1">
        <v>5</v>
      </c>
      <c r="I8" s="2">
        <v>21</v>
      </c>
      <c r="J8" s="2">
        <v>28500</v>
      </c>
      <c r="K8" s="2" t="s">
        <v>40</v>
      </c>
      <c r="L8" s="2">
        <v>175</v>
      </c>
      <c r="M8" s="2">
        <f t="shared" si="0"/>
        <v>105</v>
      </c>
      <c r="N8" s="1" t="str">
        <f t="shared" si="1"/>
        <v>coin,28500;honor,4000</v>
      </c>
    </row>
    <row r="9" spans="1:18">
      <c r="A9" s="1" t="s">
        <v>58</v>
      </c>
      <c r="B9" s="2">
        <f>B7*B8</f>
        <v>168</v>
      </c>
      <c r="H9" s="1">
        <v>6</v>
      </c>
      <c r="I9" s="2">
        <v>20</v>
      </c>
      <c r="J9" s="2">
        <v>27000</v>
      </c>
      <c r="K9" s="2">
        <v>3500</v>
      </c>
      <c r="L9" s="2">
        <v>170</v>
      </c>
      <c r="M9" s="2">
        <f t="shared" si="0"/>
        <v>102</v>
      </c>
      <c r="N9" s="1" t="str">
        <f t="shared" si="1"/>
        <v>coin,27000;honor,3500</v>
      </c>
    </row>
    <row r="10" spans="1:18">
      <c r="A10" s="1" t="s">
        <v>60</v>
      </c>
      <c r="B10" s="2">
        <v>162</v>
      </c>
      <c r="H10" s="1">
        <v>7</v>
      </c>
      <c r="I10" s="2">
        <v>19</v>
      </c>
      <c r="J10" s="2">
        <v>25500</v>
      </c>
      <c r="K10" s="2">
        <v>3500</v>
      </c>
      <c r="L10" s="2">
        <v>165</v>
      </c>
      <c r="M10" s="2">
        <f t="shared" si="0"/>
        <v>99</v>
      </c>
      <c r="N10" s="1" t="str">
        <f t="shared" si="1"/>
        <v>coin,25500;honor,3500</v>
      </c>
    </row>
    <row r="11" spans="1:18">
      <c r="A11" s="1" t="s">
        <v>59</v>
      </c>
      <c r="B11" s="2">
        <f>B9*B10</f>
        <v>27216</v>
      </c>
      <c r="H11" s="1">
        <v>8</v>
      </c>
      <c r="I11" s="2">
        <v>18</v>
      </c>
      <c r="J11" s="2">
        <v>24000</v>
      </c>
      <c r="K11" s="2">
        <v>3500</v>
      </c>
      <c r="L11" s="2">
        <v>160</v>
      </c>
      <c r="M11" s="2">
        <f t="shared" si="0"/>
        <v>96</v>
      </c>
      <c r="N11" s="1" t="str">
        <f t="shared" si="1"/>
        <v>coin,24000;honor,3500</v>
      </c>
    </row>
    <row r="12" spans="1:18">
      <c r="A12" s="1" t="s">
        <v>61</v>
      </c>
      <c r="B12" s="2">
        <f>SUM(D25:D37)</f>
        <v>18000</v>
      </c>
      <c r="H12" s="1">
        <v>9</v>
      </c>
      <c r="I12" s="2">
        <v>17</v>
      </c>
      <c r="J12" s="2">
        <v>22500</v>
      </c>
      <c r="K12" s="2">
        <v>3500</v>
      </c>
      <c r="L12" s="2">
        <v>155</v>
      </c>
      <c r="M12" s="2">
        <f t="shared" si="0"/>
        <v>93</v>
      </c>
      <c r="N12" s="1" t="str">
        <f t="shared" si="1"/>
        <v>coin,22500;honor,3500</v>
      </c>
    </row>
    <row r="13" spans="1:18">
      <c r="A13" s="1" t="s">
        <v>65</v>
      </c>
      <c r="B13" s="2">
        <v>5000</v>
      </c>
      <c r="H13" s="1">
        <v>10</v>
      </c>
      <c r="I13" s="2">
        <v>16</v>
      </c>
      <c r="J13" s="2">
        <v>21000</v>
      </c>
      <c r="K13" s="2">
        <v>3500</v>
      </c>
      <c r="L13" s="2">
        <v>150</v>
      </c>
      <c r="M13" s="2">
        <f t="shared" si="0"/>
        <v>90</v>
      </c>
      <c r="N13" s="1" t="str">
        <f t="shared" si="1"/>
        <v>coin,21000;honor,3500</v>
      </c>
    </row>
    <row r="14" spans="1:18">
      <c r="A14" s="3" t="s">
        <v>59</v>
      </c>
      <c r="B14" s="2">
        <f>B11+B12+B13</f>
        <v>50216</v>
      </c>
      <c r="H14" s="1">
        <v>11</v>
      </c>
      <c r="I14" s="2">
        <v>15</v>
      </c>
      <c r="J14" s="2">
        <v>19500</v>
      </c>
      <c r="K14" s="2">
        <v>3000</v>
      </c>
      <c r="L14" s="2">
        <v>145</v>
      </c>
      <c r="M14" s="2">
        <f t="shared" si="0"/>
        <v>87</v>
      </c>
      <c r="N14" s="1" t="str">
        <f t="shared" si="1"/>
        <v>coin,19500;honor,3000</v>
      </c>
    </row>
    <row r="15" spans="1:18">
      <c r="H15" s="1">
        <v>12</v>
      </c>
      <c r="I15" s="2">
        <v>14</v>
      </c>
      <c r="J15" s="2">
        <v>18000</v>
      </c>
      <c r="K15" s="2">
        <v>3000</v>
      </c>
      <c r="L15" s="2">
        <v>140</v>
      </c>
      <c r="M15" s="2">
        <f t="shared" si="0"/>
        <v>84</v>
      </c>
      <c r="N15" s="1" t="str">
        <f t="shared" si="1"/>
        <v>coin,18000;honor,3000</v>
      </c>
    </row>
    <row r="16" spans="1:18">
      <c r="A16" s="1" t="s">
        <v>64</v>
      </c>
      <c r="B16" s="2">
        <f>B14/B9</f>
        <v>298.90476190476193</v>
      </c>
      <c r="H16" s="1">
        <v>13</v>
      </c>
      <c r="I16" s="2">
        <v>13</v>
      </c>
      <c r="J16" s="2">
        <v>16500</v>
      </c>
      <c r="K16" s="2">
        <v>3000</v>
      </c>
      <c r="L16" s="2">
        <v>135</v>
      </c>
      <c r="M16" s="2">
        <f t="shared" si="0"/>
        <v>81</v>
      </c>
      <c r="N16" s="1" t="str">
        <f t="shared" si="1"/>
        <v>coin,16500;honor,3000</v>
      </c>
    </row>
    <row r="17" spans="1:14">
      <c r="A17" s="1" t="s">
        <v>44</v>
      </c>
      <c r="B17" s="2">
        <f>B16/B1</f>
        <v>9.5649523809523824</v>
      </c>
      <c r="H17" s="1">
        <v>14</v>
      </c>
      <c r="I17" s="2">
        <v>12</v>
      </c>
      <c r="J17" s="2">
        <v>15000</v>
      </c>
      <c r="K17" s="2">
        <v>3000</v>
      </c>
      <c r="L17" s="2">
        <v>130</v>
      </c>
      <c r="M17" s="2">
        <f t="shared" si="0"/>
        <v>78</v>
      </c>
      <c r="N17" s="1" t="str">
        <f t="shared" si="1"/>
        <v>coin,15000;honor,3000</v>
      </c>
    </row>
    <row r="18" spans="1:14">
      <c r="H18" s="1">
        <v>15</v>
      </c>
      <c r="I18" s="2">
        <v>11</v>
      </c>
      <c r="J18" s="2">
        <v>13500</v>
      </c>
      <c r="K18" s="2">
        <v>3000</v>
      </c>
      <c r="L18" s="2">
        <v>125</v>
      </c>
      <c r="M18" s="2">
        <f t="shared" si="0"/>
        <v>75</v>
      </c>
      <c r="N18" s="1" t="str">
        <f t="shared" si="1"/>
        <v>coin,13500;honor,3000</v>
      </c>
    </row>
    <row r="19" spans="1:14">
      <c r="H19" s="1">
        <v>16</v>
      </c>
      <c r="I19" s="2">
        <v>10</v>
      </c>
      <c r="J19" s="2">
        <v>12000</v>
      </c>
      <c r="K19" s="2">
        <v>2000</v>
      </c>
      <c r="L19" s="2">
        <v>120</v>
      </c>
      <c r="M19" s="2">
        <f t="shared" si="0"/>
        <v>72</v>
      </c>
      <c r="N19" s="1" t="str">
        <f t="shared" si="1"/>
        <v>coin,12000;honor,2000</v>
      </c>
    </row>
    <row r="20" spans="1:14">
      <c r="H20" s="1">
        <v>17</v>
      </c>
      <c r="I20" s="2">
        <v>9</v>
      </c>
      <c r="J20" s="2">
        <v>11000</v>
      </c>
      <c r="K20" s="2">
        <v>2000</v>
      </c>
      <c r="L20" s="2">
        <v>115</v>
      </c>
      <c r="M20" s="2">
        <f t="shared" si="0"/>
        <v>69</v>
      </c>
      <c r="N20" s="1" t="str">
        <f t="shared" si="1"/>
        <v>coin,11000;honor,2000</v>
      </c>
    </row>
    <row r="21" spans="1:14">
      <c r="A21" s="1" t="s">
        <v>5</v>
      </c>
      <c r="B21" s="2">
        <v>50000</v>
      </c>
      <c r="H21" s="1">
        <v>18</v>
      </c>
      <c r="I21" s="2">
        <v>8</v>
      </c>
      <c r="J21" s="2">
        <v>10000</v>
      </c>
      <c r="K21" s="2">
        <v>2000</v>
      </c>
      <c r="L21" s="2">
        <v>110</v>
      </c>
      <c r="M21" s="2">
        <f t="shared" si="0"/>
        <v>66</v>
      </c>
      <c r="N21" s="1" t="str">
        <f t="shared" si="1"/>
        <v>coin,10000;honor,2000</v>
      </c>
    </row>
    <row r="22" spans="1:14">
      <c r="H22" s="1">
        <v>19</v>
      </c>
      <c r="I22" s="2">
        <v>7</v>
      </c>
      <c r="J22" s="2">
        <v>9000</v>
      </c>
      <c r="K22" s="2">
        <v>2000</v>
      </c>
      <c r="L22" s="2">
        <v>105</v>
      </c>
      <c r="M22" s="2">
        <f t="shared" si="0"/>
        <v>63</v>
      </c>
      <c r="N22" s="1" t="str">
        <f t="shared" si="1"/>
        <v>coin,9000;honor,2000</v>
      </c>
    </row>
    <row r="23" spans="1:14">
      <c r="H23" s="1">
        <v>20</v>
      </c>
      <c r="I23" s="2">
        <v>6</v>
      </c>
      <c r="J23" s="2">
        <v>8000</v>
      </c>
      <c r="K23" s="2">
        <v>2000</v>
      </c>
      <c r="L23" s="2">
        <v>100</v>
      </c>
      <c r="M23" s="2">
        <f t="shared" si="0"/>
        <v>60</v>
      </c>
      <c r="N23" s="1" t="str">
        <f t="shared" si="1"/>
        <v>coin,8000;honor,2000</v>
      </c>
    </row>
    <row r="24" spans="1:14">
      <c r="A24" s="1" t="s">
        <v>6</v>
      </c>
      <c r="C24" s="1" t="s">
        <v>51</v>
      </c>
      <c r="D24" s="1" t="s">
        <v>52</v>
      </c>
      <c r="E24" s="1" t="s">
        <v>53</v>
      </c>
      <c r="H24" s="1">
        <v>21</v>
      </c>
      <c r="I24" s="2">
        <v>5</v>
      </c>
      <c r="J24" s="2">
        <v>7000</v>
      </c>
      <c r="K24" s="2">
        <v>1750</v>
      </c>
      <c r="L24" s="2">
        <v>90</v>
      </c>
      <c r="M24" s="2">
        <f t="shared" si="0"/>
        <v>54</v>
      </c>
      <c r="N24" s="1" t="str">
        <f t="shared" si="1"/>
        <v>coin,7000;honor,1750</v>
      </c>
    </row>
    <row r="25" spans="1:14">
      <c r="A25" s="4" t="s">
        <v>48</v>
      </c>
      <c r="B25" s="2">
        <v>3</v>
      </c>
      <c r="C25" s="1">
        <v>5000</v>
      </c>
      <c r="D25" s="1">
        <v>500</v>
      </c>
      <c r="F25" s="5">
        <v>120</v>
      </c>
      <c r="G25" s="1" t="str">
        <f>IF(C25&gt;0,$C$24&amp;","&amp;C25&amp;";","")&amp;IF(D25&gt;0,$D$24&amp;","&amp;D25,"")&amp;IF(E25&gt;0,";"&amp;$E$24&amp;","&amp;E25,"")</f>
        <v>coin,5000;honor,500</v>
      </c>
      <c r="H25" s="1">
        <v>22</v>
      </c>
      <c r="I25" s="2">
        <v>4</v>
      </c>
      <c r="J25" s="2">
        <v>6500</v>
      </c>
      <c r="K25" s="2">
        <v>1500</v>
      </c>
      <c r="L25" s="2">
        <v>80</v>
      </c>
      <c r="M25" s="2">
        <f t="shared" si="0"/>
        <v>48</v>
      </c>
      <c r="N25" s="1" t="str">
        <f t="shared" si="1"/>
        <v>coin,6500;honor,1500</v>
      </c>
    </row>
    <row r="26" spans="1:14">
      <c r="A26" s="4" t="s">
        <v>48</v>
      </c>
      <c r="B26" s="2">
        <v>5</v>
      </c>
      <c r="C26" s="1">
        <v>10000</v>
      </c>
      <c r="D26" s="1">
        <v>1000</v>
      </c>
      <c r="F26" s="5">
        <v>180</v>
      </c>
      <c r="G26" s="1" t="str">
        <f t="shared" ref="G26:G37" si="2">IF(C26&gt;0,$C$24&amp;","&amp;C26&amp;";","")&amp;IF(D26&gt;0,$D$24&amp;","&amp;D26,"")&amp;IF(E26&gt;0,";"&amp;$E$24&amp;","&amp;E26,"")</f>
        <v>coin,10000;honor,1000</v>
      </c>
      <c r="H26" s="1">
        <v>23</v>
      </c>
      <c r="I26" s="2">
        <v>3</v>
      </c>
      <c r="J26" s="2">
        <v>6000</v>
      </c>
      <c r="K26" s="2">
        <v>1250</v>
      </c>
      <c r="L26" s="2">
        <v>70</v>
      </c>
      <c r="M26" s="2">
        <f t="shared" si="0"/>
        <v>42</v>
      </c>
      <c r="N26" s="1" t="str">
        <f t="shared" si="1"/>
        <v>coin,6000;honor,1250</v>
      </c>
    </row>
    <row r="27" spans="1:14">
      <c r="A27" s="4" t="s">
        <v>48</v>
      </c>
      <c r="B27" s="2">
        <v>10</v>
      </c>
      <c r="D27" s="1">
        <v>1500</v>
      </c>
      <c r="E27" s="1" t="s">
        <v>54</v>
      </c>
      <c r="F27" s="5">
        <v>300</v>
      </c>
      <c r="G27" s="1" t="str">
        <f t="shared" si="2"/>
        <v>honor,1500;prop,403,5</v>
      </c>
      <c r="H27" s="1">
        <v>24</v>
      </c>
      <c r="I27" s="2">
        <v>2</v>
      </c>
      <c r="J27" s="2">
        <v>5500</v>
      </c>
      <c r="K27" s="2">
        <v>1000</v>
      </c>
      <c r="L27" s="2">
        <v>60</v>
      </c>
      <c r="M27" s="2">
        <f t="shared" si="0"/>
        <v>36</v>
      </c>
      <c r="N27" s="1" t="str">
        <f t="shared" si="1"/>
        <v>coin,5500;honor,1000</v>
      </c>
    </row>
    <row r="28" spans="1:14">
      <c r="A28" s="5" t="s">
        <v>49</v>
      </c>
      <c r="B28" s="2">
        <v>10</v>
      </c>
      <c r="C28" s="1">
        <v>5000</v>
      </c>
      <c r="D28" s="1">
        <v>1000</v>
      </c>
      <c r="F28" s="5">
        <v>180</v>
      </c>
      <c r="G28" s="1" t="str">
        <f t="shared" si="2"/>
        <v>coin,5000;honor,1000</v>
      </c>
      <c r="H28" s="1">
        <v>25</v>
      </c>
      <c r="I28" s="2">
        <v>1</v>
      </c>
      <c r="J28" s="2">
        <v>5000</v>
      </c>
      <c r="K28" s="2">
        <v>500</v>
      </c>
      <c r="L28" s="2">
        <v>50</v>
      </c>
      <c r="M28" s="2">
        <f t="shared" si="0"/>
        <v>30</v>
      </c>
      <c r="N28" s="1" t="str">
        <f t="shared" si="1"/>
        <v>coin,5000;honor,500</v>
      </c>
    </row>
    <row r="29" spans="1:14">
      <c r="A29" s="5" t="s">
        <v>49</v>
      </c>
      <c r="B29" s="2">
        <v>20</v>
      </c>
      <c r="C29" s="1">
        <v>10000</v>
      </c>
      <c r="D29" s="1">
        <v>1000</v>
      </c>
      <c r="G29" s="1" t="str">
        <f t="shared" si="2"/>
        <v>coin,10000;honor,1000</v>
      </c>
    </row>
    <row r="30" spans="1:14">
      <c r="A30" s="5" t="s">
        <v>49</v>
      </c>
      <c r="B30" s="2">
        <v>50</v>
      </c>
      <c r="C30" s="1">
        <v>20000</v>
      </c>
      <c r="D30" s="1">
        <v>1000</v>
      </c>
      <c r="G30" s="1" t="str">
        <f t="shared" si="2"/>
        <v>coin,20000;honor,1000</v>
      </c>
    </row>
    <row r="31" spans="1:14">
      <c r="A31" s="5" t="s">
        <v>49</v>
      </c>
      <c r="B31" s="2">
        <v>100</v>
      </c>
      <c r="D31" s="1">
        <v>1000</v>
      </c>
      <c r="E31" s="1" t="s">
        <v>54</v>
      </c>
      <c r="G31" s="1" t="str">
        <f t="shared" si="2"/>
        <v>honor,1000;prop,403,5</v>
      </c>
    </row>
    <row r="32" spans="1:14">
      <c r="A32" s="5" t="s">
        <v>49</v>
      </c>
      <c r="B32" s="2">
        <v>150</v>
      </c>
      <c r="D32" s="1">
        <v>1000</v>
      </c>
      <c r="E32" s="1" t="s">
        <v>55</v>
      </c>
      <c r="G32" s="1" t="str">
        <f t="shared" si="2"/>
        <v>honor,1000;prop,702,1</v>
      </c>
    </row>
    <row r="33" spans="1:7">
      <c r="A33" s="1" t="s">
        <v>50</v>
      </c>
      <c r="B33" s="2">
        <v>6</v>
      </c>
      <c r="C33" s="1">
        <v>5000</v>
      </c>
      <c r="D33" s="1">
        <v>1000</v>
      </c>
      <c r="G33" s="1" t="str">
        <f t="shared" si="2"/>
        <v>coin,5000;honor,1000</v>
      </c>
    </row>
    <row r="34" spans="1:7">
      <c r="A34" s="1" t="s">
        <v>50</v>
      </c>
      <c r="B34" s="2">
        <v>11</v>
      </c>
      <c r="C34" s="1">
        <v>10000</v>
      </c>
      <c r="D34" s="1">
        <v>1500</v>
      </c>
      <c r="G34" s="1" t="str">
        <f t="shared" si="2"/>
        <v>coin,10000;honor,1500</v>
      </c>
    </row>
    <row r="35" spans="1:7">
      <c r="A35" s="1" t="s">
        <v>50</v>
      </c>
      <c r="B35" s="2">
        <v>16</v>
      </c>
      <c r="C35" s="1">
        <v>20000</v>
      </c>
      <c r="D35" s="1">
        <v>2000</v>
      </c>
      <c r="G35" s="1" t="str">
        <f t="shared" si="2"/>
        <v>coin,20000;honor,2000</v>
      </c>
    </row>
    <row r="36" spans="1:7">
      <c r="A36" s="1" t="s">
        <v>50</v>
      </c>
      <c r="B36" s="2">
        <v>21</v>
      </c>
      <c r="C36" s="1">
        <v>30000</v>
      </c>
      <c r="D36" s="1">
        <v>2500</v>
      </c>
      <c r="G36" s="1" t="str">
        <f t="shared" si="2"/>
        <v>coin,30000;honor,2500</v>
      </c>
    </row>
    <row r="37" spans="1:7">
      <c r="A37" s="1" t="s">
        <v>50</v>
      </c>
      <c r="B37" s="2">
        <v>26</v>
      </c>
      <c r="C37" s="1">
        <v>50000</v>
      </c>
      <c r="D37" s="1">
        <v>3000</v>
      </c>
      <c r="G37" s="1" t="str">
        <f t="shared" si="2"/>
        <v>coin,50000;honor,3000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ADB7-F171-4F24-921A-41C798DCDCFD}">
  <dimension ref="A1:O8"/>
  <sheetViews>
    <sheetView tabSelected="1" workbookViewId="0">
      <selection activeCell="G9" sqref="G9"/>
    </sheetView>
  </sheetViews>
  <sheetFormatPr defaultRowHeight="12.75"/>
  <cols>
    <col min="1" max="4" width="9" style="1"/>
    <col min="5" max="5" width="12.375" style="1" bestFit="1" customWidth="1"/>
    <col min="6" max="6" width="11.625" style="1" bestFit="1" customWidth="1"/>
    <col min="7" max="16384" width="9" style="1"/>
  </cols>
  <sheetData>
    <row r="1" spans="1:15">
      <c r="A1" s="1" t="s">
        <v>7</v>
      </c>
    </row>
    <row r="2" spans="1:15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K2" s="6" t="s">
        <v>44</v>
      </c>
      <c r="L2" s="6" t="s">
        <v>45</v>
      </c>
    </row>
    <row r="3" spans="1:15">
      <c r="A3" s="8" t="s">
        <v>8</v>
      </c>
      <c r="B3" s="8">
        <v>2</v>
      </c>
      <c r="C3" s="8">
        <v>1</v>
      </c>
      <c r="D3" s="8" t="s">
        <v>9</v>
      </c>
      <c r="E3" s="8" t="s">
        <v>10</v>
      </c>
      <c r="F3" s="9" t="s">
        <v>31</v>
      </c>
      <c r="G3" s="9" t="s">
        <v>31</v>
      </c>
      <c r="H3" s="8">
        <v>1</v>
      </c>
      <c r="I3" s="8">
        <v>1</v>
      </c>
      <c r="K3" s="1">
        <v>1600</v>
      </c>
      <c r="L3" s="1">
        <f>K3*31.25</f>
        <v>50000</v>
      </c>
      <c r="M3" s="1">
        <v>1600</v>
      </c>
    </row>
    <row r="4" spans="1:15">
      <c r="A4" s="8" t="s">
        <v>11</v>
      </c>
      <c r="B4" s="8">
        <v>2</v>
      </c>
      <c r="C4" s="8">
        <v>1</v>
      </c>
      <c r="D4" s="8" t="s">
        <v>9</v>
      </c>
      <c r="E4" s="8" t="s">
        <v>10</v>
      </c>
      <c r="F4" s="9" t="s">
        <v>32</v>
      </c>
      <c r="G4" s="9" t="s">
        <v>32</v>
      </c>
      <c r="H4" s="8">
        <v>1</v>
      </c>
      <c r="I4" s="8">
        <v>2</v>
      </c>
      <c r="K4" s="1">
        <v>1600</v>
      </c>
      <c r="L4" s="1">
        <f t="shared" ref="L4:L8" si="0">K4*31.25</f>
        <v>50000</v>
      </c>
    </row>
    <row r="5" spans="1:15">
      <c r="A5" s="9" t="s">
        <v>12</v>
      </c>
      <c r="B5" s="9">
        <v>2</v>
      </c>
      <c r="C5" s="9">
        <v>1</v>
      </c>
      <c r="D5" s="9" t="s">
        <v>9</v>
      </c>
      <c r="E5" s="9" t="s">
        <v>43</v>
      </c>
      <c r="F5" s="9" t="s">
        <v>13</v>
      </c>
      <c r="G5" s="9" t="s">
        <v>13</v>
      </c>
      <c r="H5" s="9">
        <v>3</v>
      </c>
      <c r="I5" s="9">
        <v>6</v>
      </c>
      <c r="J5" s="7"/>
      <c r="K5" s="1">
        <v>500</v>
      </c>
      <c r="L5" s="1">
        <f t="shared" si="0"/>
        <v>15625</v>
      </c>
      <c r="M5" s="1">
        <v>100</v>
      </c>
      <c r="N5" s="1">
        <v>500</v>
      </c>
      <c r="O5" s="1">
        <f>N5*31.25</f>
        <v>15625</v>
      </c>
    </row>
    <row r="6" spans="1:15">
      <c r="A6" s="6" t="s">
        <v>15</v>
      </c>
      <c r="B6" s="6">
        <v>2</v>
      </c>
      <c r="C6" s="6">
        <v>1</v>
      </c>
      <c r="D6" s="6" t="s">
        <v>9</v>
      </c>
      <c r="E6" s="6" t="s">
        <v>46</v>
      </c>
      <c r="F6" s="6" t="s">
        <v>16</v>
      </c>
      <c r="G6" s="6" t="s">
        <v>16</v>
      </c>
      <c r="H6" s="6">
        <v>10</v>
      </c>
      <c r="I6" s="6">
        <v>7</v>
      </c>
      <c r="K6" s="1">
        <v>50</v>
      </c>
      <c r="L6" s="1">
        <f t="shared" si="0"/>
        <v>1562.5</v>
      </c>
    </row>
    <row r="7" spans="1:15">
      <c r="A7" s="6" t="s">
        <v>17</v>
      </c>
      <c r="B7" s="6">
        <v>2</v>
      </c>
      <c r="C7" s="6">
        <v>1</v>
      </c>
      <c r="D7" s="6" t="s">
        <v>9</v>
      </c>
      <c r="E7" s="6" t="s">
        <v>14</v>
      </c>
      <c r="F7" s="6" t="s">
        <v>18</v>
      </c>
      <c r="G7" s="6" t="s">
        <v>18</v>
      </c>
      <c r="H7" s="6">
        <v>10</v>
      </c>
      <c r="I7" s="6">
        <v>8</v>
      </c>
      <c r="K7" s="1">
        <v>100</v>
      </c>
      <c r="L7" s="1">
        <f t="shared" si="0"/>
        <v>3125</v>
      </c>
    </row>
    <row r="8" spans="1:15">
      <c r="A8" s="6" t="s">
        <v>19</v>
      </c>
      <c r="B8" s="6">
        <v>2</v>
      </c>
      <c r="C8" s="6">
        <v>1</v>
      </c>
      <c r="D8" s="6" t="s">
        <v>9</v>
      </c>
      <c r="E8" s="6" t="s">
        <v>47</v>
      </c>
      <c r="F8" s="6" t="s">
        <v>20</v>
      </c>
      <c r="G8" s="6" t="s">
        <v>21</v>
      </c>
      <c r="H8" s="6">
        <v>10</v>
      </c>
      <c r="I8" s="6">
        <v>3</v>
      </c>
      <c r="K8" s="1">
        <v>10</v>
      </c>
      <c r="L8" s="1">
        <f t="shared" si="0"/>
        <v>312.5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竞技场</vt:lpstr>
      <vt:lpstr>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2019-07-17T08:53:49Z</dcterms:created>
  <dcterms:modified xsi:type="dcterms:W3CDTF">2019-08-14T09:07:09Z</dcterms:modified>
</cp:coreProperties>
</file>