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60" windowWidth="27555" windowHeight="11790"/>
  </bookViews>
  <sheets>
    <sheet name="Solar Sizing" sheetId="1" r:id="rId1"/>
  </sheets>
  <calcPr calcId="125725"/>
</workbook>
</file>

<file path=xl/calcChain.xml><?xml version="1.0" encoding="utf-8"?>
<calcChain xmlns="http://schemas.openxmlformats.org/spreadsheetml/2006/main">
  <c r="D18" i="1"/>
  <c r="E18"/>
  <c r="F18"/>
  <c r="G18"/>
  <c r="H18"/>
  <c r="I18"/>
  <c r="J18"/>
  <c r="K18"/>
  <c r="L18"/>
  <c r="M18"/>
  <c r="N18"/>
  <c r="O18"/>
  <c r="C18"/>
  <c r="D7"/>
  <c r="E7"/>
  <c r="F7"/>
  <c r="G7"/>
  <c r="H7"/>
  <c r="I7"/>
  <c r="J7"/>
  <c r="K7"/>
  <c r="L7"/>
  <c r="M7"/>
  <c r="N7"/>
  <c r="O7"/>
  <c r="C7"/>
  <c r="D17"/>
  <c r="E17"/>
  <c r="F17"/>
  <c r="G17"/>
  <c r="H17"/>
  <c r="I17"/>
  <c r="J17"/>
  <c r="K17"/>
  <c r="L17"/>
  <c r="M17"/>
  <c r="N17"/>
  <c r="O17"/>
  <c r="C17"/>
  <c r="D6"/>
  <c r="E6"/>
  <c r="F6"/>
  <c r="G6"/>
  <c r="H6"/>
  <c r="I6"/>
  <c r="J6"/>
  <c r="K6"/>
  <c r="L6"/>
  <c r="M6"/>
  <c r="N6"/>
  <c r="O6"/>
  <c r="C6"/>
  <c r="P11" l="1"/>
  <c r="C14"/>
  <c r="D14"/>
  <c r="E14"/>
  <c r="F14"/>
  <c r="G14"/>
  <c r="H14"/>
  <c r="I14"/>
  <c r="J14"/>
  <c r="K14"/>
  <c r="L14"/>
  <c r="M14"/>
  <c r="N14"/>
  <c r="O12"/>
  <c r="O15"/>
  <c r="N13"/>
  <c r="M13"/>
  <c r="L13"/>
  <c r="K13"/>
  <c r="J13"/>
  <c r="I13"/>
  <c r="H13"/>
  <c r="G13"/>
  <c r="F13"/>
  <c r="E13"/>
  <c r="D13"/>
  <c r="C13"/>
  <c r="O11"/>
  <c r="N5"/>
  <c r="M5"/>
  <c r="L5"/>
  <c r="K5"/>
  <c r="J5"/>
  <c r="I5"/>
  <c r="H5"/>
  <c r="G5"/>
  <c r="F5"/>
  <c r="E5"/>
  <c r="D5"/>
  <c r="C5"/>
  <c r="O4"/>
  <c r="G29" s="1"/>
  <c r="O14" l="1"/>
  <c r="O5"/>
  <c r="Q5" s="1"/>
  <c r="P4"/>
  <c r="O13"/>
  <c r="E24"/>
  <c r="D25"/>
  <c r="C26"/>
  <c r="G26"/>
  <c r="F27"/>
  <c r="E28"/>
  <c r="D29"/>
  <c r="F24"/>
  <c r="E25"/>
  <c r="D26"/>
  <c r="C27"/>
  <c r="G27"/>
  <c r="F28"/>
  <c r="E29"/>
  <c r="C24"/>
  <c r="G24"/>
  <c r="F25"/>
  <c r="E26"/>
  <c r="D27"/>
  <c r="C28"/>
  <c r="G28"/>
  <c r="F29"/>
  <c r="D24"/>
  <c r="C25"/>
  <c r="G25"/>
  <c r="F26"/>
  <c r="E27"/>
  <c r="D28"/>
  <c r="C29"/>
</calcChain>
</file>

<file path=xl/sharedStrings.xml><?xml version="1.0" encoding="utf-8"?>
<sst xmlns="http://schemas.openxmlformats.org/spreadsheetml/2006/main" count="49" uniqueCount="32">
  <si>
    <t>Houston</t>
  </si>
  <si>
    <t>Solar Irradiance in Houston, with fixed optimal angle, (kWhr/m^2/day)</t>
  </si>
  <si>
    <t>Solar Installation Capacity (kW)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</si>
  <si>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</si>
  <si>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</si>
  <si>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</si>
  <si>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</si>
  <si>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</si>
  <si>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</si>
  <si>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</si>
  <si>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</si>
  <si>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</si>
  <si>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</si>
  <si>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</si>
  <si>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</si>
  <si>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</si>
  <si>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(kWh/day)</t>
  </si>
  <si>
    <t xml:space="preserve">S  </t>
  </si>
  <si>
    <t>predicted S</t>
  </si>
  <si>
    <t>predicted w/ SSE</t>
  </si>
  <si>
    <t>actual</t>
  </si>
  <si>
    <t>Solar Installation Capacity (kW) - [not CEC]</t>
  </si>
  <si>
    <t>kWh/hr</t>
  </si>
  <si>
    <t>efficiency</t>
  </si>
  <si>
    <t xml:space="preserve">S </t>
  </si>
  <si>
    <t>Palo Alto</t>
  </si>
  <si>
    <t>Solar Irradiance in Palo Alto, with fixed optimal angle, (kWhr/m^2/day)</t>
  </si>
  <si>
    <t>predicted</t>
  </si>
  <si>
    <t>Note:</t>
  </si>
  <si>
    <t>Mid-day in June, generation has reached ~115kW for approximately 3 ro 4 hr.  This is near peak generation and not sustained.</t>
  </si>
  <si>
    <t>Table of % total energy provided by solar panels over 1 year</t>
  </si>
  <si>
    <t>EcoPOD average Power Demand (kW)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</si>
</sst>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0" fillId="0" borderId="0" xfId="0" applyBorder="1"/>
    <xf numFmtId="9" fontId="0" fillId="0" borderId="0" xfId="1" applyFont="1" applyFill="1" applyBorder="1"/>
    <xf numFmtId="0" fontId="2" fillId="0" borderId="1" xfId="0" applyFont="1" applyBorder="1" applyAlignment="1">
      <alignment horizontal="center" wrapText="1"/>
    </xf>
    <xf numFmtId="9" fontId="0" fillId="0" borderId="1" xfId="1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" fontId="3" fillId="0" borderId="2" xfId="0" applyNumberFormat="1" applyFont="1" applyBorder="1" applyAlignment="1"/>
    <xf numFmtId="0" fontId="5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'Solar Sizing'!$C$7:$N$7</c:f>
              <c:numCache>
                <c:formatCode>0</c:formatCode>
                <c:ptCount val="12"/>
                <c:pt idx="0">
                  <c:v>14.708333333333334</c:v>
                </c:pt>
                <c:pt idx="1">
                  <c:v>16.125</c:v>
                </c:pt>
                <c:pt idx="2">
                  <c:v>19.375</c:v>
                </c:pt>
                <c:pt idx="3">
                  <c:v>20.75</c:v>
                </c:pt>
                <c:pt idx="4">
                  <c:v>21.666666666666668</c:v>
                </c:pt>
                <c:pt idx="5">
                  <c:v>21.666666666666668</c:v>
                </c:pt>
                <c:pt idx="6">
                  <c:v>22.5</c:v>
                </c:pt>
                <c:pt idx="7">
                  <c:v>21.833333333333332</c:v>
                </c:pt>
                <c:pt idx="8">
                  <c:v>21.625000000000007</c:v>
                </c:pt>
                <c:pt idx="9">
                  <c:v>19.791666666666664</c:v>
                </c:pt>
                <c:pt idx="10">
                  <c:v>16.375</c:v>
                </c:pt>
                <c:pt idx="11">
                  <c:v>14.625</c:v>
                </c:pt>
              </c:numCache>
            </c:numRef>
          </c:val>
        </c:ser>
        <c:marker val="1"/>
        <c:axId val="120324096"/>
        <c:axId val="120325632"/>
      </c:lineChart>
      <c:catAx>
        <c:axId val="120324096"/>
        <c:scaling>
          <c:orientation val="minMax"/>
        </c:scaling>
        <c:axPos val="b"/>
        <c:tickLblPos val="nextTo"/>
        <c:crossAx val="120325632"/>
        <c:crosses val="autoZero"/>
        <c:auto val="1"/>
        <c:lblAlgn val="ctr"/>
        <c:lblOffset val="100"/>
      </c:catAx>
      <c:valAx>
        <c:axId val="120325632"/>
        <c:scaling>
          <c:orientation val="minMax"/>
        </c:scaling>
        <c:axPos val="l"/>
        <c:majorGridlines/>
        <c:numFmt formatCode="0" sourceLinked="1"/>
        <c:tickLblPos val="nextTo"/>
        <c:crossAx val="120324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'Solar Sizing'!$C$17:$N$17</c:f>
              <c:numCache>
                <c:formatCode>0</c:formatCode>
                <c:ptCount val="12"/>
                <c:pt idx="0">
                  <c:v>13.446782258064516</c:v>
                </c:pt>
                <c:pt idx="1">
                  <c:v>21.580419540229883</c:v>
                </c:pt>
                <c:pt idx="2">
                  <c:v>24.367318055555558</c:v>
                </c:pt>
                <c:pt idx="3">
                  <c:v>34.188806944444444</c:v>
                </c:pt>
                <c:pt idx="4">
                  <c:v>37.482896505376345</c:v>
                </c:pt>
                <c:pt idx="5">
                  <c:v>38.495330555555554</c:v>
                </c:pt>
                <c:pt idx="6">
                  <c:v>37.409509408602148</c:v>
                </c:pt>
                <c:pt idx="7">
                  <c:v>34.199823924731184</c:v>
                </c:pt>
                <c:pt idx="8">
                  <c:v>30.979509722222222</c:v>
                </c:pt>
                <c:pt idx="9">
                  <c:v>23.993993279569892</c:v>
                </c:pt>
                <c:pt idx="10">
                  <c:v>14.134784722222221</c:v>
                </c:pt>
                <c:pt idx="11">
                  <c:v>11.768212365591397</c:v>
                </c:pt>
              </c:numCache>
            </c:numRef>
          </c:val>
        </c:ser>
        <c:marker val="1"/>
        <c:axId val="120353536"/>
        <c:axId val="120355072"/>
      </c:lineChart>
      <c:catAx>
        <c:axId val="120353536"/>
        <c:scaling>
          <c:orientation val="minMax"/>
        </c:scaling>
        <c:axPos val="b"/>
        <c:tickLblPos val="nextTo"/>
        <c:crossAx val="120355072"/>
        <c:crosses val="autoZero"/>
        <c:auto val="1"/>
        <c:lblAlgn val="ctr"/>
        <c:lblOffset val="100"/>
      </c:catAx>
      <c:valAx>
        <c:axId val="120355072"/>
        <c:scaling>
          <c:orientation val="minMax"/>
        </c:scaling>
        <c:axPos val="l"/>
        <c:majorGridlines/>
        <c:numFmt formatCode="0" sourceLinked="1"/>
        <c:tickLblPos val="nextTo"/>
        <c:crossAx val="120353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21</xdr:row>
      <xdr:rowOff>104775</xdr:rowOff>
    </xdr:from>
    <xdr:to>
      <xdr:col>24</xdr:col>
      <xdr:colOff>504825</xdr:colOff>
      <xdr:row>35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21</xdr:row>
      <xdr:rowOff>19050</xdr:rowOff>
    </xdr:from>
    <xdr:to>
      <xdr:col>16</xdr:col>
      <xdr:colOff>152400</xdr:colOff>
      <xdr:row>35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9"/>
  <sheetViews>
    <sheetView tabSelected="1" workbookViewId="0">
      <selection activeCell="C18" sqref="C18:O18"/>
    </sheetView>
  </sheetViews>
  <sheetFormatPr defaultRowHeight="15"/>
  <cols>
    <col min="2" max="2" width="15.5703125" customWidth="1"/>
    <col min="15" max="15" width="10.5703125" bestFit="1" customWidth="1"/>
    <col min="16" max="16" width="15.7109375" customWidth="1"/>
  </cols>
  <sheetData>
    <row r="2" spans="1:18">
      <c r="B2" t="s">
        <v>0</v>
      </c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8">
      <c r="B3" s="18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23</v>
      </c>
    </row>
    <row r="4" spans="1:18">
      <c r="B4" s="18"/>
      <c r="C4" s="1">
        <v>3.53</v>
      </c>
      <c r="D4" s="1">
        <v>3.87</v>
      </c>
      <c r="E4" s="1">
        <v>4.6500000000000004</v>
      </c>
      <c r="F4" s="1">
        <v>4.9800000000000004</v>
      </c>
      <c r="G4" s="1">
        <v>5.2</v>
      </c>
      <c r="H4" s="1">
        <v>5.2</v>
      </c>
      <c r="I4" s="1">
        <v>5.4</v>
      </c>
      <c r="J4" s="1">
        <v>5.24</v>
      </c>
      <c r="K4" s="1">
        <v>5.19</v>
      </c>
      <c r="L4" s="1">
        <v>4.75</v>
      </c>
      <c r="M4" s="1">
        <v>3.93</v>
      </c>
      <c r="N4" s="1">
        <v>3.51</v>
      </c>
      <c r="O4" s="2">
        <f>AVERAGE(C4:N4)</f>
        <v>4.6208333333333327</v>
      </c>
      <c r="P4" s="1">
        <f>O4/24</f>
        <v>0.1925347222222222</v>
      </c>
    </row>
    <row r="5" spans="1:18">
      <c r="A5" t="s">
        <v>27</v>
      </c>
      <c r="B5" s="3">
        <v>150</v>
      </c>
      <c r="C5" s="4">
        <f>$B5*C4</f>
        <v>529.5</v>
      </c>
      <c r="D5" s="4">
        <f t="shared" ref="D5:N5" si="0">$B5*D4</f>
        <v>580.5</v>
      </c>
      <c r="E5" s="4">
        <f t="shared" si="0"/>
        <v>697.5</v>
      </c>
      <c r="F5" s="4">
        <f t="shared" si="0"/>
        <v>747.00000000000011</v>
      </c>
      <c r="G5" s="4">
        <f t="shared" si="0"/>
        <v>780</v>
      </c>
      <c r="H5" s="4">
        <f t="shared" si="0"/>
        <v>780</v>
      </c>
      <c r="I5" s="4">
        <f t="shared" si="0"/>
        <v>810</v>
      </c>
      <c r="J5" s="4">
        <f t="shared" si="0"/>
        <v>786</v>
      </c>
      <c r="K5" s="4">
        <f t="shared" si="0"/>
        <v>778.50000000000011</v>
      </c>
      <c r="L5" s="4">
        <f t="shared" si="0"/>
        <v>712.5</v>
      </c>
      <c r="M5" s="4">
        <f t="shared" si="0"/>
        <v>589.5</v>
      </c>
      <c r="N5" s="4">
        <f t="shared" si="0"/>
        <v>526.5</v>
      </c>
      <c r="O5" s="4">
        <f t="shared" ref="O5" si="1">AVERAGE(C5:N5)</f>
        <v>693.125</v>
      </c>
      <c r="P5" s="1" t="s">
        <v>16</v>
      </c>
      <c r="Q5" s="1">
        <f>O5/24</f>
        <v>28.880208333333332</v>
      </c>
      <c r="R5" t="s">
        <v>22</v>
      </c>
    </row>
    <row r="6" spans="1:18" ht="15.75">
      <c r="B6" s="5"/>
      <c r="C6" s="13">
        <f>C$5/24</f>
        <v>22.0625</v>
      </c>
      <c r="D6" s="13">
        <f t="shared" ref="D6:O6" si="2">D$5/24</f>
        <v>24.1875</v>
      </c>
      <c r="E6" s="13">
        <f t="shared" si="2"/>
        <v>29.0625</v>
      </c>
      <c r="F6" s="13">
        <f t="shared" si="2"/>
        <v>31.125000000000004</v>
      </c>
      <c r="G6" s="13">
        <f t="shared" si="2"/>
        <v>32.5</v>
      </c>
      <c r="H6" s="13">
        <f t="shared" si="2"/>
        <v>32.5</v>
      </c>
      <c r="I6" s="13">
        <f t="shared" si="2"/>
        <v>33.75</v>
      </c>
      <c r="J6" s="13">
        <f t="shared" si="2"/>
        <v>32.75</v>
      </c>
      <c r="K6" s="13">
        <f t="shared" si="2"/>
        <v>32.437500000000007</v>
      </c>
      <c r="L6" s="13">
        <f t="shared" si="2"/>
        <v>29.6875</v>
      </c>
      <c r="M6" s="13">
        <f t="shared" si="2"/>
        <v>24.5625</v>
      </c>
      <c r="N6" s="13">
        <f t="shared" si="2"/>
        <v>21.9375</v>
      </c>
      <c r="O6" s="13">
        <f t="shared" si="2"/>
        <v>28.880208333333332</v>
      </c>
      <c r="P6" s="7"/>
      <c r="Q6" s="7"/>
    </row>
    <row r="7" spans="1:18">
      <c r="B7" s="5"/>
      <c r="C7" s="6">
        <f>C$6/150*100</f>
        <v>14.708333333333334</v>
      </c>
      <c r="D7" s="6">
        <f t="shared" ref="D7:O7" si="3">D$6/150*100</f>
        <v>16.125</v>
      </c>
      <c r="E7" s="6">
        <f t="shared" si="3"/>
        <v>19.375</v>
      </c>
      <c r="F7" s="6">
        <f t="shared" si="3"/>
        <v>20.75</v>
      </c>
      <c r="G7" s="6">
        <f t="shared" si="3"/>
        <v>21.666666666666668</v>
      </c>
      <c r="H7" s="6">
        <f t="shared" si="3"/>
        <v>21.666666666666668</v>
      </c>
      <c r="I7" s="6">
        <f t="shared" si="3"/>
        <v>22.5</v>
      </c>
      <c r="J7" s="6">
        <f t="shared" si="3"/>
        <v>21.833333333333332</v>
      </c>
      <c r="K7" s="6">
        <f t="shared" si="3"/>
        <v>21.625000000000007</v>
      </c>
      <c r="L7" s="6">
        <f t="shared" si="3"/>
        <v>19.791666666666664</v>
      </c>
      <c r="M7" s="6">
        <f t="shared" si="3"/>
        <v>16.375</v>
      </c>
      <c r="N7" s="6">
        <f t="shared" si="3"/>
        <v>14.625</v>
      </c>
      <c r="O7" s="6">
        <f t="shared" si="3"/>
        <v>19.253472222222221</v>
      </c>
      <c r="P7" s="7"/>
      <c r="Q7" s="7"/>
    </row>
    <row r="8" spans="1:18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</row>
    <row r="9" spans="1:18">
      <c r="B9" s="5" t="s">
        <v>25</v>
      </c>
      <c r="C9" s="17" t="s">
        <v>26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8">
      <c r="B10" s="18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1" t="s">
        <v>23</v>
      </c>
    </row>
    <row r="11" spans="1:18">
      <c r="B11" s="18"/>
      <c r="C11" s="1">
        <v>2.38</v>
      </c>
      <c r="D11" s="1">
        <v>3.26</v>
      </c>
      <c r="E11" s="1">
        <v>4.7</v>
      </c>
      <c r="F11" s="11">
        <v>6.31</v>
      </c>
      <c r="G11" s="11">
        <v>7.3</v>
      </c>
      <c r="H11" s="11">
        <v>7.82</v>
      </c>
      <c r="I11" s="11">
        <v>7.41</v>
      </c>
      <c r="J11" s="11">
        <v>6.66</v>
      </c>
      <c r="K11" s="11">
        <v>5.45</v>
      </c>
      <c r="L11" s="11">
        <v>4.1399999999999997</v>
      </c>
      <c r="M11" s="11">
        <v>2.79</v>
      </c>
      <c r="N11" s="11">
        <v>2.14</v>
      </c>
      <c r="O11" s="2">
        <f>AVERAGE(C11:N11)</f>
        <v>5.03</v>
      </c>
      <c r="P11" s="1">
        <f>O11/24</f>
        <v>0.20958333333333334</v>
      </c>
    </row>
    <row r="12" spans="1:18" hidden="1">
      <c r="B12" s="12" t="s">
        <v>24</v>
      </c>
      <c r="C12" s="2">
        <v>3.81</v>
      </c>
      <c r="D12" s="2">
        <v>4.54</v>
      </c>
      <c r="E12" s="2">
        <v>4.6900000000000004</v>
      </c>
      <c r="F12" s="2">
        <v>6.53</v>
      </c>
      <c r="G12" s="2">
        <v>6.7</v>
      </c>
      <c r="H12" s="2">
        <v>6.8</v>
      </c>
      <c r="I12" s="2">
        <v>6.6</v>
      </c>
      <c r="J12" s="2">
        <v>6.54</v>
      </c>
      <c r="K12" s="2">
        <v>6.29</v>
      </c>
      <c r="L12" s="2">
        <v>5.72</v>
      </c>
      <c r="M12" s="2">
        <v>4.4000000000000004</v>
      </c>
      <c r="N12" s="2">
        <v>3.57</v>
      </c>
      <c r="O12" s="2">
        <f>AVERAGE(C12:N12)</f>
        <v>5.5158333333333331</v>
      </c>
      <c r="P12" s="11" t="s">
        <v>17</v>
      </c>
    </row>
    <row r="13" spans="1:18" hidden="1">
      <c r="B13" s="1">
        <v>134</v>
      </c>
      <c r="C13" s="4">
        <f t="shared" ref="C13:N13" si="4">$B$13*C12</f>
        <v>510.54</v>
      </c>
      <c r="D13" s="4">
        <f t="shared" si="4"/>
        <v>608.36</v>
      </c>
      <c r="E13" s="4">
        <f t="shared" si="4"/>
        <v>628.46</v>
      </c>
      <c r="F13" s="4">
        <f t="shared" si="4"/>
        <v>875.02</v>
      </c>
      <c r="G13" s="4">
        <f t="shared" si="4"/>
        <v>897.80000000000007</v>
      </c>
      <c r="H13" s="4">
        <f t="shared" si="4"/>
        <v>911.19999999999993</v>
      </c>
      <c r="I13" s="4">
        <f t="shared" si="4"/>
        <v>884.4</v>
      </c>
      <c r="J13" s="4">
        <f t="shared" si="4"/>
        <v>876.36</v>
      </c>
      <c r="K13" s="4">
        <f t="shared" si="4"/>
        <v>842.86</v>
      </c>
      <c r="L13" s="4">
        <f t="shared" si="4"/>
        <v>766.48</v>
      </c>
      <c r="M13" s="4">
        <f t="shared" si="4"/>
        <v>589.6</v>
      </c>
      <c r="N13" s="4">
        <f t="shared" si="4"/>
        <v>478.38</v>
      </c>
      <c r="O13" s="4">
        <f>AVERAGE(C13:N13)</f>
        <v>739.12166666666656</v>
      </c>
      <c r="P13" s="1" t="s">
        <v>18</v>
      </c>
    </row>
    <row r="14" spans="1:18">
      <c r="A14" t="s">
        <v>27</v>
      </c>
      <c r="B14" s="1">
        <v>134</v>
      </c>
      <c r="C14" s="4">
        <f>$B$14*C11</f>
        <v>318.91999999999996</v>
      </c>
      <c r="D14" s="4">
        <f t="shared" ref="D14:N14" si="5">$B$14*D11</f>
        <v>436.84</v>
      </c>
      <c r="E14" s="4">
        <f t="shared" si="5"/>
        <v>629.80000000000007</v>
      </c>
      <c r="F14" s="4">
        <f t="shared" si="5"/>
        <v>845.54</v>
      </c>
      <c r="G14" s="4">
        <f t="shared" si="5"/>
        <v>978.19999999999993</v>
      </c>
      <c r="H14" s="4">
        <f t="shared" si="5"/>
        <v>1047.8800000000001</v>
      </c>
      <c r="I14" s="4">
        <f t="shared" si="5"/>
        <v>992.94</v>
      </c>
      <c r="J14" s="4">
        <f t="shared" si="5"/>
        <v>892.44</v>
      </c>
      <c r="K14" s="4">
        <f t="shared" si="5"/>
        <v>730.30000000000007</v>
      </c>
      <c r="L14" s="4">
        <f t="shared" si="5"/>
        <v>554.76</v>
      </c>
      <c r="M14" s="4">
        <f t="shared" si="5"/>
        <v>373.86</v>
      </c>
      <c r="N14" s="4">
        <f t="shared" si="5"/>
        <v>286.76</v>
      </c>
      <c r="O14" s="4">
        <f>AVERAGE(C14:N14)</f>
        <v>674.0200000000001</v>
      </c>
      <c r="P14" s="1" t="s">
        <v>19</v>
      </c>
    </row>
    <row r="15" spans="1:18">
      <c r="A15" t="s">
        <v>20</v>
      </c>
      <c r="B15" s="1">
        <v>134</v>
      </c>
      <c r="C15" s="4">
        <v>322.72277419354839</v>
      </c>
      <c r="D15" s="4">
        <v>517.93006896551719</v>
      </c>
      <c r="E15" s="4">
        <v>584.81563333333338</v>
      </c>
      <c r="F15" s="4">
        <v>820.5313666666666</v>
      </c>
      <c r="G15" s="4">
        <v>899.58951612903229</v>
      </c>
      <c r="H15" s="4">
        <v>923.88793333333331</v>
      </c>
      <c r="I15" s="4">
        <v>897.82822580645154</v>
      </c>
      <c r="J15" s="4">
        <v>820.79577419354848</v>
      </c>
      <c r="K15" s="4">
        <v>743.50823333333335</v>
      </c>
      <c r="L15" s="4">
        <v>575.85583870967741</v>
      </c>
      <c r="M15" s="4">
        <v>339.23483333333331</v>
      </c>
      <c r="N15" s="4">
        <v>282.43709677419355</v>
      </c>
      <c r="O15" s="4">
        <f>AVERAGE(C15:N15)</f>
        <v>644.09477456433069</v>
      </c>
      <c r="P15" s="1" t="s">
        <v>20</v>
      </c>
    </row>
    <row r="16" spans="1:18" ht="17.25">
      <c r="B16" s="14" t="s">
        <v>28</v>
      </c>
      <c r="C16" s="19" t="s">
        <v>29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2:17" ht="17.25">
      <c r="B17" s="14"/>
      <c r="C17" s="15">
        <f>C$15/24</f>
        <v>13.446782258064516</v>
      </c>
      <c r="D17" s="15">
        <f t="shared" ref="D17:O17" si="6">D$15/24</f>
        <v>21.580419540229883</v>
      </c>
      <c r="E17" s="15">
        <f t="shared" si="6"/>
        <v>24.367318055555558</v>
      </c>
      <c r="F17" s="15">
        <f t="shared" si="6"/>
        <v>34.188806944444444</v>
      </c>
      <c r="G17" s="15">
        <f t="shared" si="6"/>
        <v>37.482896505376345</v>
      </c>
      <c r="H17" s="15">
        <f t="shared" si="6"/>
        <v>38.495330555555554</v>
      </c>
      <c r="I17" s="15">
        <f t="shared" si="6"/>
        <v>37.409509408602148</v>
      </c>
      <c r="J17" s="15">
        <f t="shared" si="6"/>
        <v>34.199823924731184</v>
      </c>
      <c r="K17" s="15">
        <f t="shared" si="6"/>
        <v>30.979509722222222</v>
      </c>
      <c r="L17" s="15">
        <f t="shared" si="6"/>
        <v>23.993993279569892</v>
      </c>
      <c r="M17" s="15">
        <f t="shared" si="6"/>
        <v>14.134784722222221</v>
      </c>
      <c r="N17" s="15">
        <f t="shared" si="6"/>
        <v>11.768212365591397</v>
      </c>
      <c r="O17" s="15">
        <f t="shared" si="6"/>
        <v>26.837282273513779</v>
      </c>
      <c r="P17" s="15"/>
    </row>
    <row r="18" spans="2:17" ht="17.25">
      <c r="B18" s="16"/>
      <c r="C18" s="15">
        <f>C17/134*100</f>
        <v>10.034912132883967</v>
      </c>
      <c r="D18" s="15">
        <f t="shared" ref="D18:O18" si="7">D17/134*100</f>
        <v>16.104790701664093</v>
      </c>
      <c r="E18" s="15">
        <f t="shared" si="7"/>
        <v>18.184565713101161</v>
      </c>
      <c r="F18" s="15">
        <f t="shared" si="7"/>
        <v>25.514035033167499</v>
      </c>
      <c r="G18" s="15">
        <f t="shared" si="7"/>
        <v>27.972310824907719</v>
      </c>
      <c r="H18" s="15">
        <f t="shared" si="7"/>
        <v>28.727858623548919</v>
      </c>
      <c r="I18" s="15">
        <f t="shared" si="7"/>
        <v>27.917544334777723</v>
      </c>
      <c r="J18" s="15">
        <f t="shared" si="7"/>
        <v>25.522256660247152</v>
      </c>
      <c r="K18" s="15">
        <f t="shared" si="7"/>
        <v>23.119037106135988</v>
      </c>
      <c r="L18" s="15">
        <f t="shared" si="7"/>
        <v>17.905965134007381</v>
      </c>
      <c r="M18" s="15">
        <f t="shared" si="7"/>
        <v>10.548346807628525</v>
      </c>
      <c r="N18" s="15">
        <f t="shared" si="7"/>
        <v>8.7822480340234303</v>
      </c>
      <c r="O18" s="15">
        <f t="shared" si="7"/>
        <v>20.027822592174463</v>
      </c>
      <c r="P18" s="15"/>
    </row>
    <row r="19" spans="2:17" ht="17.25">
      <c r="B19" s="20" t="s">
        <v>30</v>
      </c>
      <c r="C19" s="20"/>
      <c r="D19" s="20"/>
      <c r="E19" s="20"/>
      <c r="F19" s="20"/>
      <c r="G19" s="20"/>
      <c r="H19" s="15"/>
      <c r="I19" s="15"/>
      <c r="J19" s="15"/>
      <c r="K19" s="15"/>
      <c r="L19" s="15"/>
      <c r="M19" s="15"/>
      <c r="N19" s="15"/>
      <c r="O19" s="15"/>
      <c r="P19" s="15"/>
    </row>
    <row r="20" spans="2:17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</row>
    <row r="21" spans="2:17">
      <c r="B21" s="1"/>
      <c r="C21" s="17" t="s">
        <v>21</v>
      </c>
      <c r="D21" s="17"/>
      <c r="E21" s="17"/>
      <c r="F21" s="17"/>
      <c r="G21" s="17"/>
      <c r="O21" s="8"/>
    </row>
    <row r="22" spans="2:17">
      <c r="B22" s="18" t="s">
        <v>31</v>
      </c>
      <c r="C22" s="17">
        <v>100</v>
      </c>
      <c r="D22" s="17">
        <v>150</v>
      </c>
      <c r="E22" s="17">
        <v>200</v>
      </c>
      <c r="F22" s="17">
        <v>300</v>
      </c>
      <c r="G22" s="17">
        <v>500</v>
      </c>
    </row>
    <row r="23" spans="2:17">
      <c r="B23" s="18"/>
      <c r="C23" s="17"/>
      <c r="D23" s="17"/>
      <c r="E23" s="17"/>
      <c r="F23" s="17"/>
      <c r="G23" s="17"/>
    </row>
    <row r="24" spans="2:17">
      <c r="B24" s="9">
        <v>50</v>
      </c>
      <c r="C24" s="10">
        <f t="shared" ref="C24:G29" si="8">C$22*$O$4*0.9/($B24*24)</f>
        <v>0.34656249999999994</v>
      </c>
      <c r="D24" s="10">
        <f t="shared" si="8"/>
        <v>0.51984374999999994</v>
      </c>
      <c r="E24" s="10">
        <f t="shared" si="8"/>
        <v>0.69312499999999988</v>
      </c>
      <c r="F24" s="10">
        <f t="shared" si="8"/>
        <v>1.0396874999999999</v>
      </c>
      <c r="G24" s="10">
        <f t="shared" si="8"/>
        <v>1.7328125000000001</v>
      </c>
    </row>
    <row r="25" spans="2:17">
      <c r="B25" s="9">
        <v>100</v>
      </c>
      <c r="C25" s="10">
        <f t="shared" si="8"/>
        <v>0.17328124999999997</v>
      </c>
      <c r="D25" s="10">
        <f t="shared" si="8"/>
        <v>0.25992187499999997</v>
      </c>
      <c r="E25" s="10">
        <f t="shared" si="8"/>
        <v>0.34656249999999994</v>
      </c>
      <c r="F25" s="10">
        <f t="shared" si="8"/>
        <v>0.51984374999999994</v>
      </c>
      <c r="G25" s="10">
        <f t="shared" si="8"/>
        <v>0.86640625000000004</v>
      </c>
    </row>
    <row r="26" spans="2:17">
      <c r="B26" s="3">
        <v>200</v>
      </c>
      <c r="C26" s="10">
        <f t="shared" si="8"/>
        <v>8.6640624999999985E-2</v>
      </c>
      <c r="D26" s="10">
        <f t="shared" si="8"/>
        <v>0.12996093749999998</v>
      </c>
      <c r="E26" s="10">
        <f t="shared" si="8"/>
        <v>0.17328124999999997</v>
      </c>
      <c r="F26" s="10">
        <f t="shared" si="8"/>
        <v>0.25992187499999997</v>
      </c>
      <c r="G26" s="10">
        <f t="shared" si="8"/>
        <v>0.43320312500000002</v>
      </c>
    </row>
    <row r="27" spans="2:17">
      <c r="B27" s="3">
        <v>250</v>
      </c>
      <c r="C27" s="10">
        <f t="shared" si="8"/>
        <v>6.9312499999999985E-2</v>
      </c>
      <c r="D27" s="10">
        <f t="shared" si="8"/>
        <v>0.10396874999999998</v>
      </c>
      <c r="E27" s="10">
        <f t="shared" si="8"/>
        <v>0.13862499999999997</v>
      </c>
      <c r="F27" s="10">
        <f t="shared" si="8"/>
        <v>0.20793749999999997</v>
      </c>
      <c r="G27" s="10">
        <f t="shared" si="8"/>
        <v>0.3465625</v>
      </c>
    </row>
    <row r="28" spans="2:17">
      <c r="B28" s="3">
        <v>300</v>
      </c>
      <c r="C28" s="10">
        <f t="shared" si="8"/>
        <v>5.7760416666666661E-2</v>
      </c>
      <c r="D28" s="10">
        <f t="shared" si="8"/>
        <v>8.6640624999999985E-2</v>
      </c>
      <c r="E28" s="10">
        <f t="shared" si="8"/>
        <v>0.11552083333333332</v>
      </c>
      <c r="F28" s="10">
        <f t="shared" si="8"/>
        <v>0.17328124999999997</v>
      </c>
      <c r="G28" s="10">
        <f t="shared" si="8"/>
        <v>0.28880208333333335</v>
      </c>
    </row>
    <row r="29" spans="2:17">
      <c r="B29" s="3">
        <v>450</v>
      </c>
      <c r="C29" s="10">
        <f t="shared" si="8"/>
        <v>3.8506944444444441E-2</v>
      </c>
      <c r="D29" s="10">
        <f t="shared" si="8"/>
        <v>5.7760416666666654E-2</v>
      </c>
      <c r="E29" s="10">
        <f t="shared" si="8"/>
        <v>7.7013888888888882E-2</v>
      </c>
      <c r="F29" s="10">
        <f t="shared" si="8"/>
        <v>0.11552083333333331</v>
      </c>
      <c r="G29" s="10">
        <f t="shared" si="8"/>
        <v>0.19253472222222223</v>
      </c>
    </row>
  </sheetData>
  <mergeCells count="13">
    <mergeCell ref="C9:P9"/>
    <mergeCell ref="C16:P16"/>
    <mergeCell ref="B19:G19"/>
    <mergeCell ref="C2:P2"/>
    <mergeCell ref="B3:B4"/>
    <mergeCell ref="B10:B11"/>
    <mergeCell ref="C21:G21"/>
    <mergeCell ref="B22:B23"/>
    <mergeCell ref="C22:C23"/>
    <mergeCell ref="D22:D23"/>
    <mergeCell ref="E22:E23"/>
    <mergeCell ref="F22:F23"/>
    <mergeCell ref="G22:G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Sizing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Anthony</dc:creator>
  <cp:lastModifiedBy>Zhenhua Liu</cp:lastModifiedBy>
  <dcterms:created xsi:type="dcterms:W3CDTF">2012-09-25T21:18:33Z</dcterms:created>
  <dcterms:modified xsi:type="dcterms:W3CDTF">2012-09-26T18:45:12Z</dcterms:modified>
</cp:coreProperties>
</file>