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250"/>
  </bookViews>
  <sheets>
    <sheet name="BOM_POE" sheetId="1" r:id="rId1"/>
  </sheets>
  <calcPr calcId="144525"/>
</workbook>
</file>

<file path=xl/calcChain.xml><?xml version="1.0" encoding="utf-8"?>
<calcChain xmlns="http://schemas.openxmlformats.org/spreadsheetml/2006/main">
  <c r="I41" i="1" l="1"/>
  <c r="J37" i="1"/>
  <c r="P37" i="1" s="1"/>
  <c r="L37" i="1"/>
  <c r="N37" i="1"/>
  <c r="T37" i="1" s="1"/>
  <c r="M25" i="1"/>
  <c r="S25" i="1" s="1"/>
  <c r="K25" i="1"/>
  <c r="L25" i="1" s="1"/>
  <c r="R25" i="1" s="1"/>
  <c r="M23" i="1"/>
  <c r="S23" i="1" s="1"/>
  <c r="M19" i="1"/>
  <c r="M17" i="1"/>
  <c r="M41" i="1" s="1"/>
  <c r="O13" i="1"/>
  <c r="Q13" i="1"/>
  <c r="S13" i="1"/>
  <c r="T13" i="1"/>
  <c r="O14" i="1"/>
  <c r="Q14" i="1"/>
  <c r="S14" i="1"/>
  <c r="O15" i="1"/>
  <c r="Q15" i="1"/>
  <c r="S15" i="1"/>
  <c r="O16" i="1"/>
  <c r="Q16" i="1"/>
  <c r="R16" i="1"/>
  <c r="S16" i="1"/>
  <c r="O17" i="1"/>
  <c r="P17" i="1"/>
  <c r="Q17" i="1"/>
  <c r="S17" i="1"/>
  <c r="O18" i="1"/>
  <c r="P18" i="1"/>
  <c r="Q18" i="1"/>
  <c r="S18" i="1"/>
  <c r="O19" i="1"/>
  <c r="P19" i="1"/>
  <c r="Q19" i="1"/>
  <c r="S19" i="1"/>
  <c r="O20" i="1"/>
  <c r="Q20" i="1"/>
  <c r="S20" i="1"/>
  <c r="O21" i="1"/>
  <c r="Q21" i="1"/>
  <c r="S21" i="1"/>
  <c r="O22" i="1"/>
  <c r="Q22" i="1"/>
  <c r="S22" i="1"/>
  <c r="O23" i="1"/>
  <c r="Q23" i="1"/>
  <c r="O24" i="1"/>
  <c r="Q24" i="1"/>
  <c r="S24" i="1"/>
  <c r="O25" i="1"/>
  <c r="Q25" i="1"/>
  <c r="O26" i="1"/>
  <c r="Q26" i="1"/>
  <c r="S26" i="1"/>
  <c r="O27" i="1"/>
  <c r="Q27" i="1"/>
  <c r="S27" i="1"/>
  <c r="O28" i="1"/>
  <c r="Q28" i="1"/>
  <c r="S28" i="1"/>
  <c r="O29" i="1"/>
  <c r="Q29" i="1"/>
  <c r="S29" i="1"/>
  <c r="O30" i="1"/>
  <c r="Q30" i="1"/>
  <c r="S30" i="1"/>
  <c r="O31" i="1"/>
  <c r="Q31" i="1"/>
  <c r="S31" i="1"/>
  <c r="O32" i="1"/>
  <c r="Q32" i="1"/>
  <c r="S32" i="1"/>
  <c r="O33" i="1"/>
  <c r="Q33" i="1"/>
  <c r="S33" i="1"/>
  <c r="O34" i="1"/>
  <c r="Q34" i="1"/>
  <c r="S34" i="1"/>
  <c r="O35" i="1"/>
  <c r="P35" i="1"/>
  <c r="Q35" i="1"/>
  <c r="S35" i="1"/>
  <c r="O36" i="1"/>
  <c r="Q36" i="1"/>
  <c r="S36" i="1"/>
  <c r="O37" i="1"/>
  <c r="Q37" i="1"/>
  <c r="R37" i="1"/>
  <c r="S37" i="1"/>
  <c r="O38" i="1"/>
  <c r="Q38" i="1"/>
  <c r="S38" i="1"/>
  <c r="O39" i="1"/>
  <c r="Q39" i="1"/>
  <c r="S39" i="1"/>
  <c r="T39" i="1"/>
  <c r="O40" i="1"/>
  <c r="Q40" i="1"/>
  <c r="S40" i="1"/>
  <c r="O9" i="1"/>
  <c r="Q9" i="1"/>
  <c r="R9" i="1"/>
  <c r="S9" i="1"/>
  <c r="O10" i="1"/>
  <c r="P10" i="1"/>
  <c r="Q10" i="1"/>
  <c r="S10" i="1"/>
  <c r="T10" i="1"/>
  <c r="O11" i="1"/>
  <c r="Q11" i="1"/>
  <c r="R11" i="1"/>
  <c r="S11" i="1"/>
  <c r="O12" i="1"/>
  <c r="Q12" i="1"/>
  <c r="S12" i="1"/>
  <c r="N9" i="1"/>
  <c r="T9" i="1" s="1"/>
  <c r="N10" i="1"/>
  <c r="N11" i="1"/>
  <c r="T11" i="1" s="1"/>
  <c r="N12" i="1"/>
  <c r="T12" i="1" s="1"/>
  <c r="N13" i="1"/>
  <c r="N14" i="1"/>
  <c r="T14" i="1" s="1"/>
  <c r="N15" i="1"/>
  <c r="T15" i="1" s="1"/>
  <c r="N16" i="1"/>
  <c r="T16" i="1" s="1"/>
  <c r="N17" i="1"/>
  <c r="T17" i="1" s="1"/>
  <c r="N18" i="1"/>
  <c r="T18" i="1" s="1"/>
  <c r="N19" i="1"/>
  <c r="T19" i="1" s="1"/>
  <c r="N20" i="1"/>
  <c r="T20" i="1" s="1"/>
  <c r="N21" i="1"/>
  <c r="T21" i="1" s="1"/>
  <c r="N22" i="1"/>
  <c r="T22" i="1" s="1"/>
  <c r="N23" i="1"/>
  <c r="T23" i="1" s="1"/>
  <c r="N24" i="1"/>
  <c r="T24" i="1" s="1"/>
  <c r="N26" i="1"/>
  <c r="T26" i="1" s="1"/>
  <c r="N27" i="1"/>
  <c r="T27" i="1" s="1"/>
  <c r="N28" i="1"/>
  <c r="T28" i="1" s="1"/>
  <c r="N29" i="1"/>
  <c r="T29" i="1" s="1"/>
  <c r="N30" i="1"/>
  <c r="T30" i="1" s="1"/>
  <c r="N31" i="1"/>
  <c r="T31" i="1" s="1"/>
  <c r="N32" i="1"/>
  <c r="T32" i="1" s="1"/>
  <c r="N33" i="1"/>
  <c r="T33" i="1" s="1"/>
  <c r="N34" i="1"/>
  <c r="T34" i="1" s="1"/>
  <c r="N35" i="1"/>
  <c r="T35" i="1" s="1"/>
  <c r="N36" i="1"/>
  <c r="T36" i="1" s="1"/>
  <c r="N38" i="1"/>
  <c r="T38" i="1" s="1"/>
  <c r="N39" i="1"/>
  <c r="N40" i="1"/>
  <c r="T40" i="1" s="1"/>
  <c r="L9" i="1"/>
  <c r="L10" i="1"/>
  <c r="R10" i="1" s="1"/>
  <c r="L11" i="1"/>
  <c r="L12" i="1"/>
  <c r="R12" i="1" s="1"/>
  <c r="L13" i="1"/>
  <c r="R13" i="1" s="1"/>
  <c r="L14" i="1"/>
  <c r="R14" i="1" s="1"/>
  <c r="L15" i="1"/>
  <c r="R15" i="1" s="1"/>
  <c r="L16" i="1"/>
  <c r="L17" i="1"/>
  <c r="R17" i="1" s="1"/>
  <c r="L18" i="1"/>
  <c r="R18" i="1" s="1"/>
  <c r="L19" i="1"/>
  <c r="R19" i="1" s="1"/>
  <c r="L20" i="1"/>
  <c r="R20" i="1" s="1"/>
  <c r="L21" i="1"/>
  <c r="R21" i="1" s="1"/>
  <c r="L22" i="1"/>
  <c r="R22" i="1" s="1"/>
  <c r="L23" i="1"/>
  <c r="R23" i="1" s="1"/>
  <c r="L24" i="1"/>
  <c r="R24" i="1" s="1"/>
  <c r="L26" i="1"/>
  <c r="R26" i="1" s="1"/>
  <c r="L27" i="1"/>
  <c r="R27" i="1" s="1"/>
  <c r="L28" i="1"/>
  <c r="R28" i="1" s="1"/>
  <c r="L29" i="1"/>
  <c r="R29" i="1" s="1"/>
  <c r="L30" i="1"/>
  <c r="R30" i="1" s="1"/>
  <c r="L31" i="1"/>
  <c r="R31" i="1" s="1"/>
  <c r="L32" i="1"/>
  <c r="R32" i="1" s="1"/>
  <c r="L33" i="1"/>
  <c r="R33" i="1" s="1"/>
  <c r="L34" i="1"/>
  <c r="R34" i="1" s="1"/>
  <c r="L35" i="1"/>
  <c r="R35" i="1" s="1"/>
  <c r="L36" i="1"/>
  <c r="R36" i="1" s="1"/>
  <c r="L38" i="1"/>
  <c r="R38" i="1" s="1"/>
  <c r="L39" i="1"/>
  <c r="R39" i="1" s="1"/>
  <c r="L40" i="1"/>
  <c r="R40" i="1" s="1"/>
  <c r="J9" i="1"/>
  <c r="P9" i="1" s="1"/>
  <c r="J10" i="1"/>
  <c r="J11" i="1"/>
  <c r="P11" i="1" s="1"/>
  <c r="J12" i="1"/>
  <c r="J41" i="1" s="1"/>
  <c r="J13" i="1"/>
  <c r="P13" i="1" s="1"/>
  <c r="J14" i="1"/>
  <c r="P14" i="1" s="1"/>
  <c r="J15" i="1"/>
  <c r="P15" i="1" s="1"/>
  <c r="J16" i="1"/>
  <c r="P16" i="1" s="1"/>
  <c r="J17" i="1"/>
  <c r="J18" i="1"/>
  <c r="J19" i="1"/>
  <c r="J20" i="1"/>
  <c r="P20" i="1" s="1"/>
  <c r="J21" i="1"/>
  <c r="P21" i="1" s="1"/>
  <c r="J22" i="1"/>
  <c r="P22" i="1" s="1"/>
  <c r="J23" i="1"/>
  <c r="P23" i="1" s="1"/>
  <c r="J24" i="1"/>
  <c r="P24" i="1" s="1"/>
  <c r="J25" i="1"/>
  <c r="P25" i="1" s="1"/>
  <c r="J26" i="1"/>
  <c r="P26" i="1" s="1"/>
  <c r="J27" i="1"/>
  <c r="P27" i="1" s="1"/>
  <c r="J28" i="1"/>
  <c r="P28" i="1" s="1"/>
  <c r="J29" i="1"/>
  <c r="P29" i="1" s="1"/>
  <c r="J30" i="1"/>
  <c r="P30" i="1" s="1"/>
  <c r="J31" i="1"/>
  <c r="P31" i="1" s="1"/>
  <c r="J32" i="1"/>
  <c r="P32" i="1" s="1"/>
  <c r="J33" i="1"/>
  <c r="P33" i="1" s="1"/>
  <c r="J34" i="1"/>
  <c r="P34" i="1" s="1"/>
  <c r="J35" i="1"/>
  <c r="J36" i="1"/>
  <c r="P36" i="1" s="1"/>
  <c r="J38" i="1"/>
  <c r="P38" i="1" s="1"/>
  <c r="J39" i="1"/>
  <c r="P39" i="1" s="1"/>
  <c r="J40" i="1"/>
  <c r="P40" i="1" s="1"/>
  <c r="P8" i="1"/>
  <c r="Q8" i="1"/>
  <c r="Q41" i="1" s="1"/>
  <c r="S8" i="1"/>
  <c r="S41" i="1" s="1"/>
  <c r="O8" i="1"/>
  <c r="O41" i="1" s="1"/>
  <c r="N8" i="1"/>
  <c r="T8" i="1" s="1"/>
  <c r="L8" i="1"/>
  <c r="R8" i="1" s="1"/>
  <c r="J8" i="1"/>
  <c r="F9" i="1"/>
  <c r="F10" i="1"/>
  <c r="F11" i="1"/>
  <c r="F12" i="1"/>
  <c r="F13" i="1"/>
  <c r="F14" i="1"/>
  <c r="F15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G9" i="1"/>
  <c r="G10" i="1"/>
  <c r="G11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F8" i="1"/>
  <c r="G8" i="1"/>
  <c r="R41" i="1" l="1"/>
  <c r="P41" i="1"/>
  <c r="L41" i="1"/>
  <c r="K41" i="1"/>
  <c r="P12" i="1"/>
  <c r="N41" i="1"/>
  <c r="N25" i="1"/>
  <c r="T25" i="1" s="1"/>
  <c r="T41" i="1" s="1"/>
</calcChain>
</file>

<file path=xl/sharedStrings.xml><?xml version="1.0" encoding="utf-8"?>
<sst xmlns="http://schemas.openxmlformats.org/spreadsheetml/2006/main" count="156" uniqueCount="129">
  <si>
    <t xml:space="preserve">  Revised: Wednesday, May 04, 2016</t>
  </si>
  <si>
    <t xml:space="preserve">          Revision: </t>
  </si>
  <si>
    <t>Bill Of Materials            May 4,2016      15:14:19</t>
  </si>
  <si>
    <t>Page1</t>
  </si>
  <si>
    <t>Item</t>
  </si>
  <si>
    <t>Quantity</t>
  </si>
  <si>
    <t>Reference</t>
  </si>
  <si>
    <t>Part</t>
  </si>
  <si>
    <t>PCB Footprint</t>
  </si>
  <si>
    <t>______________________________________________</t>
  </si>
  <si>
    <t>C4</t>
  </si>
  <si>
    <t>1000pF</t>
  </si>
  <si>
    <t>smc0805_X2Y</t>
  </si>
  <si>
    <t>C6</t>
  </si>
  <si>
    <t>560pF</t>
  </si>
  <si>
    <t>smc0603</t>
  </si>
  <si>
    <t>C7,C9,C23</t>
  </si>
  <si>
    <t>0.1uF</t>
  </si>
  <si>
    <t>C10</t>
  </si>
  <si>
    <t>15pF</t>
  </si>
  <si>
    <t>C11</t>
  </si>
  <si>
    <t>0.22uF</t>
  </si>
  <si>
    <t>C12</t>
  </si>
  <si>
    <t>1uF</t>
  </si>
  <si>
    <t>smc0805</t>
  </si>
  <si>
    <t>C13</t>
  </si>
  <si>
    <t>0.1uF/100V</t>
  </si>
  <si>
    <t>C14</t>
  </si>
  <si>
    <t>220pF</t>
  </si>
  <si>
    <t>C15</t>
  </si>
  <si>
    <t>DNL</t>
  </si>
  <si>
    <t>C16,C20,C22</t>
  </si>
  <si>
    <t>cap_1210</t>
  </si>
  <si>
    <t>C17,C18</t>
  </si>
  <si>
    <t>22uF/1206</t>
  </si>
  <si>
    <t>smc1206</t>
  </si>
  <si>
    <t>C19</t>
  </si>
  <si>
    <t>capp_ae_d</t>
  </si>
  <si>
    <t>C21</t>
  </si>
  <si>
    <t>47uF/63V</t>
  </si>
  <si>
    <t>tucam_5mm</t>
  </si>
  <si>
    <t>C24</t>
  </si>
  <si>
    <t>0.1uF/1206</t>
  </si>
  <si>
    <t>smc1206_X2Y</t>
  </si>
  <si>
    <t>D4</t>
  </si>
  <si>
    <t>PDS5100H -13</t>
  </si>
  <si>
    <t>pwr_di5</t>
  </si>
  <si>
    <t>D5</t>
  </si>
  <si>
    <t>SMAJ58A</t>
  </si>
  <si>
    <t>sk34a</t>
  </si>
  <si>
    <t>J1,J2</t>
  </si>
  <si>
    <t>CON2</t>
  </si>
  <si>
    <t>con2</t>
  </si>
  <si>
    <t>L1</t>
  </si>
  <si>
    <t>CDRH127/LD -330</t>
  </si>
  <si>
    <t>cdrh127_ind</t>
  </si>
  <si>
    <t>L2,L3</t>
  </si>
  <si>
    <t>smr0805</t>
  </si>
  <si>
    <t>L4</t>
  </si>
  <si>
    <t>DO1608C-103</t>
  </si>
  <si>
    <t>ind1608</t>
  </si>
  <si>
    <t>L5,L6</t>
  </si>
  <si>
    <t>BLM18BB05SN1D</t>
  </si>
  <si>
    <t>smr0603</t>
  </si>
  <si>
    <t>Q1</t>
  </si>
  <si>
    <t>SUD06N10-225L</t>
  </si>
  <si>
    <t>dpak</t>
  </si>
  <si>
    <t>R3</t>
  </si>
  <si>
    <t>smr1206</t>
  </si>
  <si>
    <t>R4,R13</t>
  </si>
  <si>
    <t>R7</t>
  </si>
  <si>
    <t>10.5K</t>
  </si>
  <si>
    <t>R8</t>
  </si>
  <si>
    <t>75K</t>
  </si>
  <si>
    <t>R9</t>
  </si>
  <si>
    <t>1.5K</t>
  </si>
  <si>
    <t>R10</t>
  </si>
  <si>
    <t>100K</t>
  </si>
  <si>
    <t>R11</t>
  </si>
  <si>
    <t>R12</t>
  </si>
  <si>
    <t>24.9K</t>
  </si>
  <si>
    <t>R14</t>
  </si>
  <si>
    <t>R15</t>
  </si>
  <si>
    <t>U1</t>
  </si>
  <si>
    <t>TPS23750PWP</t>
  </si>
  <si>
    <t>HTSSOP20</t>
  </si>
  <si>
    <t>http://www.digikey.ca/product-detail/en/johanson-dielectrics-inc/500X15W102MV4E/709-1010-1-ND/1556415</t>
  </si>
  <si>
    <t>Manufacturer</t>
  </si>
  <si>
    <t>Mfg. Part Number</t>
  </si>
  <si>
    <t>Digikey Link</t>
  </si>
  <si>
    <t>http://www.digikey.ca/product-detail/en/samsung-electro-mechanics-america-inc/CL10B561KB8NNNC/1276-1278-1-ND/3889364</t>
  </si>
  <si>
    <t>http://www.digikey.ca/product-detail/en/samsung-electro-mechanics-america-inc/CL10B104KB8SFNC/1276-1936-1-ND/3890022</t>
  </si>
  <si>
    <t>http://www.digikey.ca/product-detail/en/samsung-electro-mechanics-america-inc/CL10C150JB8NNNC/1276-1296-1-ND/3889382</t>
  </si>
  <si>
    <t>http://www.digikey.ca/product-detail/en/tdk-corporation/C1608X7R1H224K080AB/445-7408-1-ND/2733480</t>
  </si>
  <si>
    <t>http://www.digikey.ca/product-detail/en/taiyo-yuden/UMK212BJ105KG-T/587-2229-1-ND/2002927</t>
  </si>
  <si>
    <t>http://www.digikey.ca/product-detail/en/tdk-corporation/C2012X7R2A104K125AA/445-1418-1-ND/569084</t>
  </si>
  <si>
    <t>http://www.digikey.ca/product-detail/en/kemet/C0603C221K5RACTU/399-1071-1-ND/411346</t>
  </si>
  <si>
    <t>http://www.digikey.ca/product-detail/en/avx-corporation/12101C105KAT2A/478-2570-1-ND/717515</t>
  </si>
  <si>
    <t>http://www.digikey.ca/product-detail/en/samsung-electro-mechanics-america-inc/CL31A226MOCLNNC/1276-2728-1-ND/3890814</t>
  </si>
  <si>
    <t>http://www.digikey.ca/product-detail/en/panasonic-electronic-components/16SVPC100M/P16468CT-ND/4204263</t>
  </si>
  <si>
    <t>100uF/16V</t>
  </si>
  <si>
    <t>http://www.digikey.ca/product-detail/en/nichicon/UFW1J470MED1TD/493-11031-1-ND/4317934</t>
  </si>
  <si>
    <t>http://www.digikey.ca/product-detail/en/johanson-dielectrics-inc/500X18W104MV4E/709-1013-1-ND/1556418</t>
  </si>
  <si>
    <t>http://www.digikey.ca/product-detail/en/diodes-incorporated/PDS5100HQ-13/PDS5100HQ-13DICT-ND/5223261</t>
  </si>
  <si>
    <t>http://www.digikey.ca/product-detail/en/vishay-semiconductor-diodes-division/SMAJ58A-E3%2F61/SMAJ58A-E3%2F61GICT-ND/2413384</t>
  </si>
  <si>
    <t>http://www.digikey.ca/product-detail/en/3m/961102-5604-AR/3M9467-ND/2071508</t>
  </si>
  <si>
    <t>http://www.digikey.ca/product-detail/en/sumida-america-components-inc/CDRH127%2FLDNP-331MC/308-2288-1-ND/4356358</t>
  </si>
  <si>
    <t>http://www.digikey.ca/product-detail/en/wurth-electronics-inc/742792040/732-1620-1-ND/1639564</t>
  </si>
  <si>
    <t>http://www.digikey.ca/product-detail/en/taiyo-yuden/NRS6020T100MMGG/587-2926-1-ND/2666031</t>
  </si>
  <si>
    <t>http://www.digikey.ca/product-detail/en/wurth-electronics-inc/742792651/732-1593-1-ND/1639537</t>
  </si>
  <si>
    <t>http://www.digikey.ca/product-detail/en/vishay-siliconix/SUD06N10-225L-GE3/SUD06N10-225L-GE3CT-ND/4733827</t>
  </si>
  <si>
    <t>http://www.digikey.ca/product-detail/en/yageo/RC1206FR-07357RL/311-357FRCT-ND/731783</t>
  </si>
  <si>
    <t>http://www.digikey.ca/product-detail/en/yageo/RC0603JR-070RL/311-0.0GRCT-ND/729622</t>
  </si>
  <si>
    <t>http://www.digikey.ca/product-detail/en/yageo/RC0603FR-0710K5L/311-10.5KHRCT-ND/729832</t>
  </si>
  <si>
    <t>http://www.digikey.ca/product-detail/en/yageo/RC0603FR-0775KL/311-75.0KHRCT-ND/730325</t>
  </si>
  <si>
    <t>http://www.digikey.ca/product-detail/en/panasonic-electronic-components/ERJ-3EKF1501V/P1.50KHCT-ND/198088</t>
  </si>
  <si>
    <t>http://www.digikey.ca/product-detail/en/panasonic-electronic-components/ERJ-3EKF1003V/P100KHCT-ND/198110</t>
  </si>
  <si>
    <t>http://www.digikey.ca/product-detail/en/panasonic-electronic-components/ERJ-3EKF3900V/P390HCT-ND/1746771</t>
  </si>
  <si>
    <t>http://www.digikey.ca/product-detail/en/panasonic-electronic-components/ERJ-3EKF2492V/P24.9KHCT-ND/198271</t>
  </si>
  <si>
    <t>http://www.digikey.ca/product-detail/en/yageo/RL1206FR-070R18L/311-0.18LWCT-ND/2828005</t>
  </si>
  <si>
    <t>http://www.digikey.ca/product-detail/en/yageo/RC0805FR-0710RL/311-10.0CRCT-ND/730481</t>
  </si>
  <si>
    <t>http://www.digikey.ca/product-detail/en/texas-instruments/TPS23750PWPR/296-18669-1-ND/863432</t>
  </si>
  <si>
    <t>NM</t>
  </si>
  <si>
    <t>CAD</t>
  </si>
  <si>
    <t>USD</t>
  </si>
  <si>
    <t>Unit P.</t>
  </si>
  <si>
    <t>Total P.</t>
  </si>
  <si>
    <t>GERBER FILE LINK:</t>
  </si>
  <si>
    <t>https://drive.google.com/open?id=0B4OqmWzUkksKMWZiRGVIRlVsdFU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</si>
</sst>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u/>
      <sz val="11"/>
      <color theme="10"/>
      <name val="Calibri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AD3"/>
        <bgColor rgb="FFD9EAD3"/>
      </patternFill>
    </fill>
    <fill>
      <patternFill patternType="solid">
        <fgColor theme="6" tint="0.59999389629810485"/>
        <bgColor rgb="FFD9EAD3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2CC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1" fillId="0" borderId="0"/>
    <xf numFmtId="0" fontId="25" fillId="0" borderId="0" applyNumberFormat="0" applyFill="0" applyBorder="0" applyAlignment="0" applyProtection="0"/>
  </cellStyleXfs>
  <cellXfs count="37">
    <xf numFmtId="0" fontId="0" fillId="0" borderId="0" xfId="0"/>
    <xf numFmtId="0" fontId="19" fillId="0" borderId="14" xfId="44" applyFont="1" applyBorder="1" applyAlignment="1">
      <alignment wrapText="1"/>
    </xf>
    <xf numFmtId="0" fontId="20" fillId="0" borderId="14" xfId="43" applyBorder="1"/>
    <xf numFmtId="0" fontId="24" fillId="33" borderId="10" xfId="42" applyFont="1" applyFill="1" applyBorder="1" applyAlignment="1">
      <alignment horizontal="center"/>
    </xf>
    <xf numFmtId="0" fontId="23" fillId="33" borderId="10" xfId="42" applyFont="1" applyFill="1" applyBorder="1" applyAlignment="1">
      <alignment horizontal="center"/>
    </xf>
    <xf numFmtId="0" fontId="24" fillId="38" borderId="10" xfId="42" applyFont="1" applyFill="1" applyBorder="1" applyAlignment="1">
      <alignment horizontal="center"/>
    </xf>
    <xf numFmtId="0" fontId="23" fillId="38" borderId="10" xfId="42" applyFont="1" applyFill="1" applyBorder="1" applyAlignment="1">
      <alignment horizontal="center"/>
    </xf>
    <xf numFmtId="0" fontId="0" fillId="35" borderId="18" xfId="0" applyFill="1" applyBorder="1"/>
    <xf numFmtId="0" fontId="0" fillId="35" borderId="19" xfId="0" applyFill="1" applyBorder="1"/>
    <xf numFmtId="0" fontId="0" fillId="35" borderId="18" xfId="0" applyFont="1" applyFill="1" applyBorder="1"/>
    <xf numFmtId="0" fontId="14" fillId="35" borderId="18" xfId="0" applyFont="1" applyFill="1" applyBorder="1"/>
    <xf numFmtId="0" fontId="0" fillId="35" borderId="19" xfId="0" applyFont="1" applyFill="1" applyBorder="1"/>
    <xf numFmtId="4" fontId="14" fillId="35" borderId="18" xfId="0" applyNumberFormat="1" applyFont="1" applyFill="1" applyBorder="1"/>
    <xf numFmtId="0" fontId="0" fillId="37" borderId="17" xfId="0" applyFill="1" applyBorder="1"/>
    <xf numFmtId="0" fontId="0" fillId="37" borderId="18" xfId="0" applyFill="1" applyBorder="1"/>
    <xf numFmtId="0" fontId="0" fillId="37" borderId="19" xfId="0" applyFill="1" applyBorder="1"/>
    <xf numFmtId="2" fontId="14" fillId="37" borderId="17" xfId="0" applyNumberFormat="1" applyFont="1" applyFill="1" applyBorder="1"/>
    <xf numFmtId="2" fontId="0" fillId="37" borderId="18" xfId="0" applyNumberFormat="1" applyFont="1" applyFill="1" applyBorder="1"/>
    <xf numFmtId="2" fontId="14" fillId="37" borderId="18" xfId="0" applyNumberFormat="1" applyFont="1" applyFill="1" applyBorder="1"/>
    <xf numFmtId="2" fontId="0" fillId="37" borderId="19" xfId="0" applyNumberFormat="1" applyFont="1" applyFill="1" applyBorder="1"/>
    <xf numFmtId="0" fontId="24" fillId="33" borderId="13" xfId="42" applyFont="1" applyFill="1" applyBorder="1" applyAlignment="1">
      <alignment horizontal="center"/>
    </xf>
    <xf numFmtId="0" fontId="0" fillId="35" borderId="20" xfId="0" applyFill="1" applyBorder="1"/>
    <xf numFmtId="0" fontId="14" fillId="35" borderId="20" xfId="0" applyFont="1" applyFill="1" applyBorder="1"/>
    <xf numFmtId="0" fontId="0" fillId="0" borderId="14" xfId="0" applyBorder="1"/>
    <xf numFmtId="0" fontId="26" fillId="36" borderId="0" xfId="0" applyFont="1" applyFill="1"/>
    <xf numFmtId="0" fontId="27" fillId="0" borderId="0" xfId="0" applyFont="1"/>
    <xf numFmtId="0" fontId="23" fillId="33" borderId="11" xfId="42" applyFont="1" applyFill="1" applyBorder="1" applyAlignment="1">
      <alignment horizontal="center"/>
    </xf>
    <xf numFmtId="0" fontId="22" fillId="0" borderId="12" xfId="42" applyFont="1" applyBorder="1"/>
    <xf numFmtId="0" fontId="22" fillId="0" borderId="13" xfId="42" applyFont="1" applyBorder="1"/>
    <xf numFmtId="0" fontId="23" fillId="38" borderId="11" xfId="42" applyFont="1" applyFill="1" applyBorder="1" applyAlignment="1">
      <alignment horizontal="center"/>
    </xf>
    <xf numFmtId="0" fontId="22" fillId="37" borderId="12" xfId="42" applyFont="1" applyFill="1" applyBorder="1"/>
    <xf numFmtId="0" fontId="22" fillId="37" borderId="13" xfId="42" applyFont="1" applyFill="1" applyBorder="1"/>
    <xf numFmtId="0" fontId="24" fillId="34" borderId="0" xfId="42" applyFont="1" applyFill="1" applyBorder="1" applyAlignment="1">
      <alignment horizontal="center"/>
    </xf>
    <xf numFmtId="0" fontId="22" fillId="35" borderId="15" xfId="42" applyFont="1" applyFill="1" applyBorder="1"/>
    <xf numFmtId="0" fontId="24" fillId="34" borderId="16" xfId="42" applyFont="1" applyFill="1" applyBorder="1" applyAlignment="1">
      <alignment horizontal="center"/>
    </xf>
    <xf numFmtId="0" fontId="24" fillId="38" borderId="16" xfId="42" applyFont="1" applyFill="1" applyBorder="1" applyAlignment="1">
      <alignment horizontal="center"/>
    </xf>
    <xf numFmtId="0" fontId="22" fillId="37" borderId="15" xfId="42" applyFont="1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Hyperlink 2" xfId="45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product-detail/en/tdk-corporation/C1608X7R1H224K080AB/445-7408-1-ND/2733480" TargetMode="External"/><Relationship Id="rId13" Type="http://schemas.openxmlformats.org/officeDocument/2006/relationships/hyperlink" Target="http://www.digikey.ca/product-detail/en/nichicon/UFW1J470MED1TD/493-11031-1-ND/4317934" TargetMode="External"/><Relationship Id="rId18" Type="http://schemas.openxmlformats.org/officeDocument/2006/relationships/hyperlink" Target="http://www.digikey.ca/product-detail/en/wurth-electronics-inc/742792040/732-1620-1-ND/1639564" TargetMode="External"/><Relationship Id="rId26" Type="http://schemas.openxmlformats.org/officeDocument/2006/relationships/hyperlink" Target="http://www.digikey.ca/product-detail/en/panasonic-electronic-components/ERJ-3EKF1501V/P1.50KHCT-ND/198088" TargetMode="External"/><Relationship Id="rId3" Type="http://schemas.openxmlformats.org/officeDocument/2006/relationships/hyperlink" Target="http://www.digikey.ca/product-detail/en/panasonic-electronic-components/16SVPC100M/P16468CT-ND/4204263" TargetMode="External"/><Relationship Id="rId21" Type="http://schemas.openxmlformats.org/officeDocument/2006/relationships/hyperlink" Target="http://www.digikey.ca/product-detail/en/vishay-siliconix/SUD06N10-225L-GE3/SUD06N10-225L-GE3CT-ND/4733827" TargetMode="External"/><Relationship Id="rId7" Type="http://schemas.openxmlformats.org/officeDocument/2006/relationships/hyperlink" Target="http://www.digikey.ca/product-detail/en/samsung-electro-mechanics-america-inc/CL10C150JB8NNNC/1276-1296-1-ND/3889382" TargetMode="External"/><Relationship Id="rId12" Type="http://schemas.openxmlformats.org/officeDocument/2006/relationships/hyperlink" Target="http://www.digikey.ca/product-detail/en/avx-corporation/12101C105KAT2A/478-2570-1-ND/717515" TargetMode="External"/><Relationship Id="rId17" Type="http://schemas.openxmlformats.org/officeDocument/2006/relationships/hyperlink" Target="http://www.digikey.ca/product-detail/en/sumida-america-components-inc/CDRH127%2FLDNP-331MC/308-2288-1-ND/4356358" TargetMode="External"/><Relationship Id="rId25" Type="http://schemas.openxmlformats.org/officeDocument/2006/relationships/hyperlink" Target="http://www.digikey.ca/product-detail/en/yageo/RC0603FR-0775KL/311-75.0KHRCT-ND/730325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a/product-detail/en/samsung-electro-mechanics-america-inc/CL31A226MOCLNNC/1276-2728-1-ND/3890814" TargetMode="External"/><Relationship Id="rId16" Type="http://schemas.openxmlformats.org/officeDocument/2006/relationships/hyperlink" Target="http://www.digikey.ca/product-detail/en/3m/961102-5604-AR/3M9467-ND/2071508" TargetMode="External"/><Relationship Id="rId20" Type="http://schemas.openxmlformats.org/officeDocument/2006/relationships/hyperlink" Target="http://www.digikey.ca/product-detail/en/wurth-electronics-inc/742792651/732-1593-1-ND/1639537" TargetMode="External"/><Relationship Id="rId29" Type="http://schemas.openxmlformats.org/officeDocument/2006/relationships/hyperlink" Target="http://www.digikey.ca/product-detail/en/panasonic-electronic-components/ERJ-3EKF2492V/P24.9KHCT-ND/198271" TargetMode="External"/><Relationship Id="rId1" Type="http://schemas.openxmlformats.org/officeDocument/2006/relationships/hyperlink" Target="http://www.digikey.ca/product-detail/en/johanson-dielectrics-inc/500X15W102MV4E/709-1010-1-ND/1556415" TargetMode="External"/><Relationship Id="rId6" Type="http://schemas.openxmlformats.org/officeDocument/2006/relationships/hyperlink" Target="http://www.digikey.ca/product-detail/en/samsung-electro-mechanics-america-inc/CL10B104KB8SFNC/1276-1936-1-ND/3890022" TargetMode="External"/><Relationship Id="rId11" Type="http://schemas.openxmlformats.org/officeDocument/2006/relationships/hyperlink" Target="http://www.digikey.ca/product-detail/en/kemet/C0603C221K5RACTU/399-1071-1-ND/411346" TargetMode="External"/><Relationship Id="rId24" Type="http://schemas.openxmlformats.org/officeDocument/2006/relationships/hyperlink" Target="http://www.digikey.ca/product-detail/en/yageo/RC0603FR-0710K5L/311-10.5KHRCT-ND/729832" TargetMode="External"/><Relationship Id="rId32" Type="http://schemas.openxmlformats.org/officeDocument/2006/relationships/hyperlink" Target="http://www.digikey.ca/product-detail/en/texas-instruments/TPS23750PWPR/296-18669-1-ND/863432" TargetMode="External"/><Relationship Id="rId5" Type="http://schemas.openxmlformats.org/officeDocument/2006/relationships/hyperlink" Target="http://www.digikey.ca/product-detail/en/samsung-electro-mechanics-america-inc/CL10B561KB8NNNC/1276-1278-1-ND/3889364" TargetMode="External"/><Relationship Id="rId15" Type="http://schemas.openxmlformats.org/officeDocument/2006/relationships/hyperlink" Target="http://www.digikey.ca/product-detail/en/vishay-semiconductor-diodes-division/SMAJ58A-E3%2F61/SMAJ58A-E3%2F61GICT-ND/2413384" TargetMode="External"/><Relationship Id="rId23" Type="http://schemas.openxmlformats.org/officeDocument/2006/relationships/hyperlink" Target="http://www.digikey.ca/product-detail/en/yageo/RC0603JR-070RL/311-0.0GRCT-ND/729622" TargetMode="External"/><Relationship Id="rId28" Type="http://schemas.openxmlformats.org/officeDocument/2006/relationships/hyperlink" Target="http://www.digikey.ca/product-detail/en/panasonic-electronic-components/ERJ-3EKF3900V/P390HCT-ND/1746771" TargetMode="External"/><Relationship Id="rId10" Type="http://schemas.openxmlformats.org/officeDocument/2006/relationships/hyperlink" Target="http://www.digikey.ca/product-detail/en/tdk-corporation/C2012X7R2A104K125AA/445-1418-1-ND/569084" TargetMode="External"/><Relationship Id="rId19" Type="http://schemas.openxmlformats.org/officeDocument/2006/relationships/hyperlink" Target="http://www.digikey.ca/product-detail/en/taiyo-yuden/NRS6020T100MMGG/587-2926-1-ND/2666031" TargetMode="External"/><Relationship Id="rId31" Type="http://schemas.openxmlformats.org/officeDocument/2006/relationships/hyperlink" Target="http://www.digikey.ca/product-detail/en/yageo/RC0805FR-0710RL/311-10.0CRCT-ND/730481" TargetMode="External"/><Relationship Id="rId4" Type="http://schemas.openxmlformats.org/officeDocument/2006/relationships/hyperlink" Target="http://www.digikey.ca/product-detail/en/johanson-dielectrics-inc/500X18W104MV4E/709-1013-1-ND/1556418" TargetMode="External"/><Relationship Id="rId9" Type="http://schemas.openxmlformats.org/officeDocument/2006/relationships/hyperlink" Target="http://www.digikey.ca/product-detail/en/taiyo-yuden/UMK212BJ105KG-T/587-2229-1-ND/2002927" TargetMode="External"/><Relationship Id="rId14" Type="http://schemas.openxmlformats.org/officeDocument/2006/relationships/hyperlink" Target="http://www.digikey.ca/product-detail/en/diodes-incorporated/PDS5100HQ-13/PDS5100HQ-13DICT-ND/5223261" TargetMode="External"/><Relationship Id="rId22" Type="http://schemas.openxmlformats.org/officeDocument/2006/relationships/hyperlink" Target="http://www.digikey.ca/product-detail/en/yageo/RC1206FR-07357RL/311-357FRCT-ND/731783" TargetMode="External"/><Relationship Id="rId27" Type="http://schemas.openxmlformats.org/officeDocument/2006/relationships/hyperlink" Target="http://www.digikey.ca/product-detail/en/panasonic-electronic-components/ERJ-3EKF1003V/P100KHCT-ND/198110" TargetMode="External"/><Relationship Id="rId30" Type="http://schemas.openxmlformats.org/officeDocument/2006/relationships/hyperlink" Target="http://www.digikey.ca/product-detail/en/yageo/RL1206FR-070R18L/311-0.18LWCT-ND/282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zoomScale="70" zoomScaleNormal="70" workbookViewId="0">
      <selection activeCell="G1" sqref="G1"/>
    </sheetView>
  </sheetViews>
  <sheetFormatPr defaultRowHeight="15"/>
  <cols>
    <col min="2" max="2" width="10" bestFit="1" customWidth="1"/>
    <col min="3" max="3" width="11.5703125" bestFit="1" customWidth="1"/>
    <col min="4" max="4" width="16.140625" bestFit="1" customWidth="1"/>
    <col min="5" max="5" width="15" bestFit="1" customWidth="1"/>
    <col min="6" max="6" width="39.42578125" bestFit="1" customWidth="1"/>
    <col min="7" max="7" width="24.140625" bestFit="1" customWidth="1"/>
    <col min="8" max="8" width="71.140625" customWidth="1"/>
  </cols>
  <sheetData>
    <row r="1" spans="1:20" ht="15.75">
      <c r="A1" t="s">
        <v>0</v>
      </c>
      <c r="F1" s="25" t="s">
        <v>127</v>
      </c>
      <c r="G1" t="s">
        <v>128</v>
      </c>
    </row>
    <row r="2" spans="1:20">
      <c r="A2" t="s">
        <v>1</v>
      </c>
    </row>
    <row r="3" spans="1:20">
      <c r="A3" t="s">
        <v>2</v>
      </c>
    </row>
    <row r="4" spans="1:20">
      <c r="B4" t="s">
        <v>3</v>
      </c>
      <c r="I4" s="26" t="s">
        <v>123</v>
      </c>
      <c r="J4" s="27"/>
      <c r="K4" s="27"/>
      <c r="L4" s="27"/>
      <c r="M4" s="27"/>
      <c r="N4" s="28"/>
      <c r="O4" s="29" t="s">
        <v>124</v>
      </c>
      <c r="P4" s="30"/>
      <c r="Q4" s="30"/>
      <c r="R4" s="30"/>
      <c r="S4" s="30"/>
      <c r="T4" s="31"/>
    </row>
    <row r="5" spans="1:20" ht="15.7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87</v>
      </c>
      <c r="G5" s="1" t="s">
        <v>88</v>
      </c>
      <c r="H5" s="1" t="s">
        <v>89</v>
      </c>
      <c r="I5" s="20" t="s">
        <v>125</v>
      </c>
      <c r="J5" s="4" t="s">
        <v>126</v>
      </c>
      <c r="K5" s="3" t="s">
        <v>125</v>
      </c>
      <c r="L5" s="4" t="s">
        <v>126</v>
      </c>
      <c r="M5" s="3" t="s">
        <v>125</v>
      </c>
      <c r="N5" s="4" t="s">
        <v>126</v>
      </c>
      <c r="O5" s="5" t="s">
        <v>125</v>
      </c>
      <c r="P5" s="6" t="s">
        <v>126</v>
      </c>
      <c r="Q5" s="5" t="s">
        <v>125</v>
      </c>
      <c r="R5" s="6" t="s">
        <v>126</v>
      </c>
      <c r="S5" s="5" t="s">
        <v>125</v>
      </c>
      <c r="T5" s="6" t="s">
        <v>126</v>
      </c>
    </row>
    <row r="6" spans="1:20">
      <c r="A6" s="23" t="s">
        <v>9</v>
      </c>
      <c r="B6" s="23"/>
      <c r="C6" s="23"/>
      <c r="D6" s="23"/>
      <c r="E6" s="23"/>
      <c r="F6" s="23"/>
      <c r="G6" s="23"/>
      <c r="H6" s="23"/>
      <c r="I6" s="32">
        <v>1</v>
      </c>
      <c r="J6" s="33"/>
      <c r="K6" s="34">
        <v>500</v>
      </c>
      <c r="L6" s="33"/>
      <c r="M6" s="34">
        <v>1000</v>
      </c>
      <c r="N6" s="33"/>
      <c r="O6" s="35">
        <v>1</v>
      </c>
      <c r="P6" s="36"/>
      <c r="Q6" s="35">
        <v>500</v>
      </c>
      <c r="R6" s="36"/>
      <c r="S6" s="35">
        <v>1000</v>
      </c>
      <c r="T6" s="36"/>
    </row>
    <row r="7" spans="1:20">
      <c r="A7" s="23"/>
      <c r="B7" s="23"/>
      <c r="C7" s="23"/>
      <c r="D7" s="23"/>
      <c r="E7" s="23"/>
      <c r="F7" s="23"/>
      <c r="G7" s="23"/>
      <c r="H7" s="23"/>
      <c r="I7" s="21"/>
      <c r="J7" s="7"/>
      <c r="K7" s="7"/>
      <c r="L7" s="7"/>
      <c r="M7" s="7"/>
      <c r="N7" s="8"/>
      <c r="O7" s="13"/>
      <c r="P7" s="14"/>
      <c r="Q7" s="14"/>
      <c r="R7" s="14"/>
      <c r="S7" s="14"/>
      <c r="T7" s="15"/>
    </row>
    <row r="8" spans="1:20">
      <c r="A8" s="23">
        <v>1</v>
      </c>
      <c r="B8" s="23">
        <v>1</v>
      </c>
      <c r="C8" s="23" t="s">
        <v>10</v>
      </c>
      <c r="D8" s="23" t="s">
        <v>11</v>
      </c>
      <c r="E8" s="23" t="s">
        <v>12</v>
      </c>
      <c r="F8" s="23" t="str">
        <f>MID(H8,FIND("/",H8,40)+1,FIND("/",H8,42)-FIND("/",H8,40)-1)</f>
        <v>johanson-dielectrics-inc</v>
      </c>
      <c r="G8" s="23" t="str">
        <f>MID(H8,FIND("/",H8,42)+1,FIND("/",H8,FIND("/",H8,42)+1)-FIND("/",H8,42)-1)</f>
        <v>500X15W102MV4E</v>
      </c>
      <c r="H8" s="2" t="s">
        <v>86</v>
      </c>
      <c r="I8" s="22">
        <v>0.52</v>
      </c>
      <c r="J8" s="9">
        <f>I8*B8</f>
        <v>0.52</v>
      </c>
      <c r="K8" s="10">
        <v>82.86</v>
      </c>
      <c r="L8" s="9">
        <f>K8*B8</f>
        <v>82.86</v>
      </c>
      <c r="M8" s="10">
        <v>149.47999999999999</v>
      </c>
      <c r="N8" s="11">
        <f>M8*B8</f>
        <v>149.47999999999999</v>
      </c>
      <c r="O8" s="16">
        <f>I8*0.79</f>
        <v>0.41080000000000005</v>
      </c>
      <c r="P8" s="17">
        <f t="shared" ref="P8:T8" si="0">J8*0.79</f>
        <v>0.41080000000000005</v>
      </c>
      <c r="Q8" s="18">
        <f t="shared" si="0"/>
        <v>65.459400000000002</v>
      </c>
      <c r="R8" s="17">
        <f t="shared" si="0"/>
        <v>65.459400000000002</v>
      </c>
      <c r="S8" s="18">
        <f t="shared" si="0"/>
        <v>118.08919999999999</v>
      </c>
      <c r="T8" s="19">
        <f t="shared" si="0"/>
        <v>118.08919999999999</v>
      </c>
    </row>
    <row r="9" spans="1:20">
      <c r="A9" s="23">
        <v>2</v>
      </c>
      <c r="B9" s="23">
        <v>1</v>
      </c>
      <c r="C9" s="23" t="s">
        <v>13</v>
      </c>
      <c r="D9" s="23" t="s">
        <v>14</v>
      </c>
      <c r="E9" s="23" t="s">
        <v>15</v>
      </c>
      <c r="F9" s="23" t="str">
        <f t="shared" ref="F9:F40" si="1">MID(H9,FIND("/",H9,40)+1,FIND("/",H9,42)-FIND("/",H9,40)-1)</f>
        <v>samsung-electro-mechanics-america-inc</v>
      </c>
      <c r="G9" s="23" t="str">
        <f t="shared" ref="G9:G40" si="2">MID(H9,FIND("/",H9,42)+1,FIND("/",H9,FIND("/",H9,42)+1)-FIND("/",H9,42)-1)</f>
        <v>CL10B561KB8NNNC</v>
      </c>
      <c r="H9" s="2" t="s">
        <v>90</v>
      </c>
      <c r="I9" s="22">
        <v>0.14000000000000001</v>
      </c>
      <c r="J9" s="9">
        <f t="shared" ref="J9:J40" si="3">I9*B9</f>
        <v>0.14000000000000001</v>
      </c>
      <c r="K9" s="10">
        <v>7.73</v>
      </c>
      <c r="L9" s="9">
        <f t="shared" ref="L9:L40" si="4">K9*B9</f>
        <v>7.73</v>
      </c>
      <c r="M9" s="10">
        <v>12.04</v>
      </c>
      <c r="N9" s="11">
        <f t="shared" ref="N9:N40" si="5">M9*B9</f>
        <v>12.04</v>
      </c>
      <c r="O9" s="16">
        <f t="shared" ref="O9:O12" si="6">I9*0.79</f>
        <v>0.11060000000000002</v>
      </c>
      <c r="P9" s="17">
        <f t="shared" ref="P9:P12" si="7">J9*0.79</f>
        <v>0.11060000000000002</v>
      </c>
      <c r="Q9" s="18">
        <f t="shared" ref="Q9:Q12" si="8">K9*0.79</f>
        <v>6.1067000000000009</v>
      </c>
      <c r="R9" s="17">
        <f t="shared" ref="R9:R12" si="9">L9*0.79</f>
        <v>6.1067000000000009</v>
      </c>
      <c r="S9" s="18">
        <f t="shared" ref="S9:S12" si="10">M9*0.79</f>
        <v>9.5115999999999996</v>
      </c>
      <c r="T9" s="19">
        <f t="shared" ref="T9:T12" si="11">N9*0.79</f>
        <v>9.5115999999999996</v>
      </c>
    </row>
    <row r="10" spans="1:20">
      <c r="A10" s="23">
        <v>3</v>
      </c>
      <c r="B10" s="23">
        <v>3</v>
      </c>
      <c r="C10" s="23" t="s">
        <v>16</v>
      </c>
      <c r="D10" s="23" t="s">
        <v>17</v>
      </c>
      <c r="E10" s="23" t="s">
        <v>15</v>
      </c>
      <c r="F10" s="23" t="str">
        <f t="shared" si="1"/>
        <v>samsung-electro-mechanics-america-inc</v>
      </c>
      <c r="G10" s="23" t="str">
        <f t="shared" si="2"/>
        <v>CL10B104KB8SFNC</v>
      </c>
      <c r="H10" s="2" t="s">
        <v>91</v>
      </c>
      <c r="I10" s="22">
        <v>0.14000000000000001</v>
      </c>
      <c r="J10" s="9">
        <f t="shared" si="3"/>
        <v>0.42000000000000004</v>
      </c>
      <c r="K10" s="10">
        <v>5.97</v>
      </c>
      <c r="L10" s="9">
        <f t="shared" si="4"/>
        <v>17.91</v>
      </c>
      <c r="M10" s="10">
        <v>9.3000000000000007</v>
      </c>
      <c r="N10" s="11">
        <f t="shared" si="5"/>
        <v>27.900000000000002</v>
      </c>
      <c r="O10" s="16">
        <f t="shared" si="6"/>
        <v>0.11060000000000002</v>
      </c>
      <c r="P10" s="17">
        <f t="shared" si="7"/>
        <v>0.33180000000000004</v>
      </c>
      <c r="Q10" s="18">
        <f t="shared" si="8"/>
        <v>4.7163000000000004</v>
      </c>
      <c r="R10" s="17">
        <f t="shared" si="9"/>
        <v>14.148900000000001</v>
      </c>
      <c r="S10" s="18">
        <f t="shared" si="10"/>
        <v>7.3470000000000013</v>
      </c>
      <c r="T10" s="19">
        <f t="shared" si="11"/>
        <v>22.041000000000004</v>
      </c>
    </row>
    <row r="11" spans="1:20">
      <c r="A11" s="23">
        <v>4</v>
      </c>
      <c r="B11" s="23">
        <v>1</v>
      </c>
      <c r="C11" s="23" t="s">
        <v>18</v>
      </c>
      <c r="D11" s="23" t="s">
        <v>19</v>
      </c>
      <c r="E11" s="23" t="s">
        <v>15</v>
      </c>
      <c r="F11" s="23" t="str">
        <f t="shared" si="1"/>
        <v>samsung-electro-mechanics-america-inc</v>
      </c>
      <c r="G11" s="23" t="str">
        <f t="shared" si="2"/>
        <v>CL10C150JB8NNNC</v>
      </c>
      <c r="H11" s="2" t="s">
        <v>92</v>
      </c>
      <c r="I11" s="22">
        <v>0.14000000000000001</v>
      </c>
      <c r="J11" s="9">
        <f t="shared" si="3"/>
        <v>0.14000000000000001</v>
      </c>
      <c r="K11" s="10">
        <v>6.13</v>
      </c>
      <c r="L11" s="9">
        <f t="shared" si="4"/>
        <v>6.13</v>
      </c>
      <c r="M11" s="10">
        <v>9.5399999999999991</v>
      </c>
      <c r="N11" s="11">
        <f t="shared" si="5"/>
        <v>9.5399999999999991</v>
      </c>
      <c r="O11" s="16">
        <f t="shared" si="6"/>
        <v>0.11060000000000002</v>
      </c>
      <c r="P11" s="17">
        <f t="shared" si="7"/>
        <v>0.11060000000000002</v>
      </c>
      <c r="Q11" s="18">
        <f t="shared" si="8"/>
        <v>4.8426999999999998</v>
      </c>
      <c r="R11" s="17">
        <f t="shared" si="9"/>
        <v>4.8426999999999998</v>
      </c>
      <c r="S11" s="18">
        <f t="shared" si="10"/>
        <v>7.5366</v>
      </c>
      <c r="T11" s="19">
        <f t="shared" si="11"/>
        <v>7.5366</v>
      </c>
    </row>
    <row r="12" spans="1:20">
      <c r="A12" s="23">
        <v>5</v>
      </c>
      <c r="B12" s="23">
        <v>1</v>
      </c>
      <c r="C12" s="23" t="s">
        <v>20</v>
      </c>
      <c r="D12" s="23" t="s">
        <v>21</v>
      </c>
      <c r="E12" s="23" t="s">
        <v>15</v>
      </c>
      <c r="F12" s="23" t="str">
        <f t="shared" si="1"/>
        <v>tdk-corporation</v>
      </c>
      <c r="G12" s="23" t="str">
        <f t="shared" si="2"/>
        <v>C1608X7R1H224K080AB</v>
      </c>
      <c r="H12" s="2" t="s">
        <v>93</v>
      </c>
      <c r="I12" s="22">
        <v>0.25</v>
      </c>
      <c r="J12" s="9">
        <f t="shared" si="3"/>
        <v>0.25</v>
      </c>
      <c r="K12" s="10">
        <v>30.72</v>
      </c>
      <c r="L12" s="9">
        <f t="shared" si="4"/>
        <v>30.72</v>
      </c>
      <c r="M12" s="10">
        <v>52.23</v>
      </c>
      <c r="N12" s="11">
        <f t="shared" si="5"/>
        <v>52.23</v>
      </c>
      <c r="O12" s="16">
        <f t="shared" si="6"/>
        <v>0.19750000000000001</v>
      </c>
      <c r="P12" s="17">
        <f t="shared" si="7"/>
        <v>0.19750000000000001</v>
      </c>
      <c r="Q12" s="18">
        <f t="shared" si="8"/>
        <v>24.268799999999999</v>
      </c>
      <c r="R12" s="17">
        <f t="shared" si="9"/>
        <v>24.268799999999999</v>
      </c>
      <c r="S12" s="18">
        <f t="shared" si="10"/>
        <v>41.261699999999998</v>
      </c>
      <c r="T12" s="19">
        <f t="shared" si="11"/>
        <v>41.261699999999998</v>
      </c>
    </row>
    <row r="13" spans="1:20">
      <c r="A13" s="23">
        <v>6</v>
      </c>
      <c r="B13" s="23">
        <v>1</v>
      </c>
      <c r="C13" s="23" t="s">
        <v>22</v>
      </c>
      <c r="D13" s="23" t="s">
        <v>23</v>
      </c>
      <c r="E13" s="23" t="s">
        <v>24</v>
      </c>
      <c r="F13" s="23" t="str">
        <f t="shared" si="1"/>
        <v>taiyo-yuden</v>
      </c>
      <c r="G13" s="23" t="str">
        <f t="shared" si="2"/>
        <v>UMK212BJ105KG-T</v>
      </c>
      <c r="H13" s="2" t="s">
        <v>94</v>
      </c>
      <c r="I13" s="22">
        <v>0.45</v>
      </c>
      <c r="J13" s="9">
        <f t="shared" si="3"/>
        <v>0.45</v>
      </c>
      <c r="K13" s="10">
        <v>30.79</v>
      </c>
      <c r="L13" s="9">
        <f t="shared" si="4"/>
        <v>30.79</v>
      </c>
      <c r="M13" s="10">
        <v>45.06</v>
      </c>
      <c r="N13" s="11">
        <f t="shared" si="5"/>
        <v>45.06</v>
      </c>
      <c r="O13" s="16">
        <f t="shared" ref="O13:O40" si="12">I13*0.79</f>
        <v>0.35550000000000004</v>
      </c>
      <c r="P13" s="17">
        <f t="shared" ref="P13:P40" si="13">J13*0.79</f>
        <v>0.35550000000000004</v>
      </c>
      <c r="Q13" s="18">
        <f t="shared" ref="Q13:Q40" si="14">K13*0.79</f>
        <v>24.324100000000001</v>
      </c>
      <c r="R13" s="17">
        <f t="shared" ref="R13:R40" si="15">L13*0.79</f>
        <v>24.324100000000001</v>
      </c>
      <c r="S13" s="18">
        <f t="shared" ref="S13:S40" si="16">M13*0.79</f>
        <v>35.5974</v>
      </c>
      <c r="T13" s="19">
        <f t="shared" ref="T13:T40" si="17">N13*0.79</f>
        <v>35.5974</v>
      </c>
    </row>
    <row r="14" spans="1:20">
      <c r="A14" s="23">
        <v>7</v>
      </c>
      <c r="B14" s="23">
        <v>1</v>
      </c>
      <c r="C14" s="23" t="s">
        <v>25</v>
      </c>
      <c r="D14" s="23" t="s">
        <v>26</v>
      </c>
      <c r="E14" s="23" t="s">
        <v>24</v>
      </c>
      <c r="F14" s="23" t="str">
        <f t="shared" si="1"/>
        <v>tdk-corporation</v>
      </c>
      <c r="G14" s="23" t="str">
        <f t="shared" si="2"/>
        <v>C2012X7R2A104K125AA</v>
      </c>
      <c r="H14" s="2" t="s">
        <v>95</v>
      </c>
      <c r="I14" s="22">
        <v>0.25</v>
      </c>
      <c r="J14" s="9">
        <f t="shared" si="3"/>
        <v>0.25</v>
      </c>
      <c r="K14" s="10">
        <v>30.72</v>
      </c>
      <c r="L14" s="9">
        <f t="shared" si="4"/>
        <v>30.72</v>
      </c>
      <c r="M14" s="10">
        <v>52.23</v>
      </c>
      <c r="N14" s="11">
        <f t="shared" si="5"/>
        <v>52.23</v>
      </c>
      <c r="O14" s="16">
        <f t="shared" si="12"/>
        <v>0.19750000000000001</v>
      </c>
      <c r="P14" s="17">
        <f t="shared" si="13"/>
        <v>0.19750000000000001</v>
      </c>
      <c r="Q14" s="18">
        <f t="shared" si="14"/>
        <v>24.268799999999999</v>
      </c>
      <c r="R14" s="17">
        <f t="shared" si="15"/>
        <v>24.268799999999999</v>
      </c>
      <c r="S14" s="18">
        <f t="shared" si="16"/>
        <v>41.261699999999998</v>
      </c>
      <c r="T14" s="19">
        <f t="shared" si="17"/>
        <v>41.261699999999998</v>
      </c>
    </row>
    <row r="15" spans="1:20">
      <c r="A15" s="23">
        <v>8</v>
      </c>
      <c r="B15" s="23">
        <v>1</v>
      </c>
      <c r="C15" s="23" t="s">
        <v>27</v>
      </c>
      <c r="D15" s="23" t="s">
        <v>28</v>
      </c>
      <c r="E15" s="23" t="s">
        <v>15</v>
      </c>
      <c r="F15" s="23" t="str">
        <f t="shared" si="1"/>
        <v>kemet</v>
      </c>
      <c r="G15" s="23" t="str">
        <f t="shared" si="2"/>
        <v>C0603C221K5RACTU</v>
      </c>
      <c r="H15" s="2" t="s">
        <v>96</v>
      </c>
      <c r="I15" s="22">
        <v>0.14000000000000001</v>
      </c>
      <c r="J15" s="9">
        <f t="shared" si="3"/>
        <v>0.14000000000000001</v>
      </c>
      <c r="K15" s="10">
        <v>9.99</v>
      </c>
      <c r="L15" s="9">
        <f t="shared" si="4"/>
        <v>9.99</v>
      </c>
      <c r="M15" s="10">
        <v>15.57</v>
      </c>
      <c r="N15" s="11">
        <f t="shared" si="5"/>
        <v>15.57</v>
      </c>
      <c r="O15" s="16">
        <f t="shared" si="12"/>
        <v>0.11060000000000002</v>
      </c>
      <c r="P15" s="17">
        <f t="shared" si="13"/>
        <v>0.11060000000000002</v>
      </c>
      <c r="Q15" s="18">
        <f t="shared" si="14"/>
        <v>7.8921000000000001</v>
      </c>
      <c r="R15" s="17">
        <f t="shared" si="15"/>
        <v>7.8921000000000001</v>
      </c>
      <c r="S15" s="18">
        <f t="shared" si="16"/>
        <v>12.3003</v>
      </c>
      <c r="T15" s="19">
        <f t="shared" si="17"/>
        <v>12.3003</v>
      </c>
    </row>
    <row r="16" spans="1:20">
      <c r="A16" s="23">
        <v>9</v>
      </c>
      <c r="B16" s="23">
        <v>1</v>
      </c>
      <c r="C16" s="23" t="s">
        <v>29</v>
      </c>
      <c r="D16" s="23" t="s">
        <v>30</v>
      </c>
      <c r="E16" s="23" t="s">
        <v>15</v>
      </c>
      <c r="F16" s="23" t="s">
        <v>122</v>
      </c>
      <c r="G16" s="23" t="s">
        <v>122</v>
      </c>
      <c r="H16" s="23"/>
      <c r="I16" s="22"/>
      <c r="J16" s="9">
        <f t="shared" si="3"/>
        <v>0</v>
      </c>
      <c r="K16" s="10"/>
      <c r="L16" s="9">
        <f t="shared" si="4"/>
        <v>0</v>
      </c>
      <c r="M16" s="10"/>
      <c r="N16" s="11">
        <f t="shared" si="5"/>
        <v>0</v>
      </c>
      <c r="O16" s="16">
        <f t="shared" si="12"/>
        <v>0</v>
      </c>
      <c r="P16" s="17">
        <f t="shared" si="13"/>
        <v>0</v>
      </c>
      <c r="Q16" s="18">
        <f t="shared" si="14"/>
        <v>0</v>
      </c>
      <c r="R16" s="17">
        <f t="shared" si="15"/>
        <v>0</v>
      </c>
      <c r="S16" s="18">
        <f t="shared" si="16"/>
        <v>0</v>
      </c>
      <c r="T16" s="19">
        <f t="shared" si="17"/>
        <v>0</v>
      </c>
    </row>
    <row r="17" spans="1:20">
      <c r="A17" s="23">
        <v>10</v>
      </c>
      <c r="B17" s="23">
        <v>3</v>
      </c>
      <c r="C17" s="23" t="s">
        <v>31</v>
      </c>
      <c r="D17" s="23" t="s">
        <v>23</v>
      </c>
      <c r="E17" s="23" t="s">
        <v>32</v>
      </c>
      <c r="F17" s="23" t="str">
        <f t="shared" si="1"/>
        <v>avx-corporation</v>
      </c>
      <c r="G17" s="23" t="str">
        <f t="shared" si="2"/>
        <v>12101C105KAT2A</v>
      </c>
      <c r="H17" s="2" t="s">
        <v>97</v>
      </c>
      <c r="I17" s="22">
        <v>0.72</v>
      </c>
      <c r="J17" s="9">
        <f t="shared" si="3"/>
        <v>2.16</v>
      </c>
      <c r="K17" s="10">
        <v>125.45</v>
      </c>
      <c r="L17" s="9">
        <f t="shared" si="4"/>
        <v>376.35</v>
      </c>
      <c r="M17" s="10">
        <f>125.45*2</f>
        <v>250.9</v>
      </c>
      <c r="N17" s="11">
        <f t="shared" si="5"/>
        <v>752.7</v>
      </c>
      <c r="O17" s="16">
        <f t="shared" si="12"/>
        <v>0.56879999999999997</v>
      </c>
      <c r="P17" s="17">
        <f t="shared" si="13"/>
        <v>1.7064000000000001</v>
      </c>
      <c r="Q17" s="18">
        <f t="shared" si="14"/>
        <v>99.105500000000006</v>
      </c>
      <c r="R17" s="17">
        <f t="shared" si="15"/>
        <v>297.31650000000002</v>
      </c>
      <c r="S17" s="18">
        <f t="shared" si="16"/>
        <v>198.21100000000001</v>
      </c>
      <c r="T17" s="19">
        <f t="shared" si="17"/>
        <v>594.63300000000004</v>
      </c>
    </row>
    <row r="18" spans="1:20">
      <c r="A18" s="23">
        <v>11</v>
      </c>
      <c r="B18" s="23">
        <v>2</v>
      </c>
      <c r="C18" s="23" t="s">
        <v>33</v>
      </c>
      <c r="D18" s="23" t="s">
        <v>34</v>
      </c>
      <c r="E18" s="23" t="s">
        <v>35</v>
      </c>
      <c r="F18" s="23" t="str">
        <f t="shared" si="1"/>
        <v>samsung-electro-mechanics-america-inc</v>
      </c>
      <c r="G18" s="23" t="str">
        <f t="shared" si="2"/>
        <v>CL31A226MOCLNNC</v>
      </c>
      <c r="H18" s="2" t="s">
        <v>98</v>
      </c>
      <c r="I18" s="22">
        <v>0.48</v>
      </c>
      <c r="J18" s="9">
        <f t="shared" si="3"/>
        <v>0.96</v>
      </c>
      <c r="K18" s="10">
        <v>66.03</v>
      </c>
      <c r="L18" s="9">
        <f t="shared" si="4"/>
        <v>132.06</v>
      </c>
      <c r="M18" s="10">
        <v>117.12</v>
      </c>
      <c r="N18" s="11">
        <f t="shared" si="5"/>
        <v>234.24</v>
      </c>
      <c r="O18" s="16">
        <f t="shared" si="12"/>
        <v>0.37919999999999998</v>
      </c>
      <c r="P18" s="17">
        <f t="shared" si="13"/>
        <v>0.75839999999999996</v>
      </c>
      <c r="Q18" s="18">
        <f t="shared" si="14"/>
        <v>52.163700000000006</v>
      </c>
      <c r="R18" s="17">
        <f t="shared" si="15"/>
        <v>104.32740000000001</v>
      </c>
      <c r="S18" s="18">
        <f t="shared" si="16"/>
        <v>92.524800000000013</v>
      </c>
      <c r="T18" s="19">
        <f t="shared" si="17"/>
        <v>185.04960000000003</v>
      </c>
    </row>
    <row r="19" spans="1:20">
      <c r="A19" s="23">
        <v>12</v>
      </c>
      <c r="B19" s="23">
        <v>1</v>
      </c>
      <c r="C19" s="23" t="s">
        <v>36</v>
      </c>
      <c r="D19" s="23" t="s">
        <v>100</v>
      </c>
      <c r="E19" s="23" t="s">
        <v>37</v>
      </c>
      <c r="F19" s="23" t="str">
        <f t="shared" si="1"/>
        <v>panasonic-electronic-components</v>
      </c>
      <c r="G19" s="23" t="str">
        <f t="shared" si="2"/>
        <v>16SVPC100M</v>
      </c>
      <c r="H19" s="2" t="s">
        <v>99</v>
      </c>
      <c r="I19" s="22">
        <v>1.43</v>
      </c>
      <c r="J19" s="9">
        <f t="shared" si="3"/>
        <v>1.43</v>
      </c>
      <c r="K19" s="10">
        <v>358.41</v>
      </c>
      <c r="L19" s="9">
        <f t="shared" si="4"/>
        <v>358.41</v>
      </c>
      <c r="M19" s="10">
        <f>358.41*2</f>
        <v>716.82</v>
      </c>
      <c r="N19" s="11">
        <f t="shared" si="5"/>
        <v>716.82</v>
      </c>
      <c r="O19" s="16">
        <f t="shared" si="12"/>
        <v>1.1296999999999999</v>
      </c>
      <c r="P19" s="17">
        <f t="shared" si="13"/>
        <v>1.1296999999999999</v>
      </c>
      <c r="Q19" s="18">
        <f t="shared" si="14"/>
        <v>283.14390000000003</v>
      </c>
      <c r="R19" s="17">
        <f t="shared" si="15"/>
        <v>283.14390000000003</v>
      </c>
      <c r="S19" s="18">
        <f t="shared" si="16"/>
        <v>566.28780000000006</v>
      </c>
      <c r="T19" s="19">
        <f t="shared" si="17"/>
        <v>566.28780000000006</v>
      </c>
    </row>
    <row r="20" spans="1:20">
      <c r="A20" s="23">
        <v>13</v>
      </c>
      <c r="B20" s="23">
        <v>1</v>
      </c>
      <c r="C20" s="23" t="s">
        <v>38</v>
      </c>
      <c r="D20" s="23" t="s">
        <v>39</v>
      </c>
      <c r="E20" s="23" t="s">
        <v>40</v>
      </c>
      <c r="F20" s="23" t="str">
        <f t="shared" si="1"/>
        <v>nichicon</v>
      </c>
      <c r="G20" s="23" t="str">
        <f t="shared" si="2"/>
        <v>UFW1J470MED1TD</v>
      </c>
      <c r="H20" s="2" t="s">
        <v>101</v>
      </c>
      <c r="I20" s="22">
        <v>0.4</v>
      </c>
      <c r="J20" s="9">
        <f t="shared" si="3"/>
        <v>0.4</v>
      </c>
      <c r="K20" s="10">
        <v>53.92</v>
      </c>
      <c r="L20" s="9">
        <f t="shared" si="4"/>
        <v>53.92</v>
      </c>
      <c r="M20" s="10">
        <v>95.62</v>
      </c>
      <c r="N20" s="11">
        <f t="shared" si="5"/>
        <v>95.62</v>
      </c>
      <c r="O20" s="16">
        <f t="shared" si="12"/>
        <v>0.31600000000000006</v>
      </c>
      <c r="P20" s="17">
        <f t="shared" si="13"/>
        <v>0.31600000000000006</v>
      </c>
      <c r="Q20" s="18">
        <f t="shared" si="14"/>
        <v>42.596800000000002</v>
      </c>
      <c r="R20" s="17">
        <f t="shared" si="15"/>
        <v>42.596800000000002</v>
      </c>
      <c r="S20" s="18">
        <f t="shared" si="16"/>
        <v>75.539800000000014</v>
      </c>
      <c r="T20" s="19">
        <f t="shared" si="17"/>
        <v>75.539800000000014</v>
      </c>
    </row>
    <row r="21" spans="1:20">
      <c r="A21" s="23">
        <v>14</v>
      </c>
      <c r="B21" s="23">
        <v>1</v>
      </c>
      <c r="C21" s="23" t="s">
        <v>41</v>
      </c>
      <c r="D21" s="23" t="s">
        <v>42</v>
      </c>
      <c r="E21" s="23" t="s">
        <v>43</v>
      </c>
      <c r="F21" s="23" t="str">
        <f t="shared" si="1"/>
        <v>johanson-dielectrics-inc</v>
      </c>
      <c r="G21" s="23" t="str">
        <f t="shared" si="2"/>
        <v>500X18W104MV4E</v>
      </c>
      <c r="H21" s="2" t="s">
        <v>102</v>
      </c>
      <c r="I21" s="22">
        <v>0.9</v>
      </c>
      <c r="J21" s="9">
        <f t="shared" si="3"/>
        <v>0.9</v>
      </c>
      <c r="K21" s="10">
        <v>158.05000000000001</v>
      </c>
      <c r="L21" s="9">
        <f t="shared" si="4"/>
        <v>158.05000000000001</v>
      </c>
      <c r="M21" s="10">
        <v>290.32</v>
      </c>
      <c r="N21" s="11">
        <f t="shared" si="5"/>
        <v>290.32</v>
      </c>
      <c r="O21" s="16">
        <f t="shared" si="12"/>
        <v>0.71100000000000008</v>
      </c>
      <c r="P21" s="17">
        <f t="shared" si="13"/>
        <v>0.71100000000000008</v>
      </c>
      <c r="Q21" s="18">
        <f t="shared" si="14"/>
        <v>124.85950000000001</v>
      </c>
      <c r="R21" s="17">
        <f t="shared" si="15"/>
        <v>124.85950000000001</v>
      </c>
      <c r="S21" s="18">
        <f t="shared" si="16"/>
        <v>229.3528</v>
      </c>
      <c r="T21" s="19">
        <f t="shared" si="17"/>
        <v>229.3528</v>
      </c>
    </row>
    <row r="22" spans="1:20">
      <c r="A22" s="23">
        <v>15</v>
      </c>
      <c r="B22" s="23">
        <v>1</v>
      </c>
      <c r="C22" s="23" t="s">
        <v>44</v>
      </c>
      <c r="D22" s="23" t="s">
        <v>45</v>
      </c>
      <c r="E22" s="23" t="s">
        <v>46</v>
      </c>
      <c r="F22" s="23" t="str">
        <f t="shared" si="1"/>
        <v>diodes-incorporated</v>
      </c>
      <c r="G22" s="23" t="str">
        <f t="shared" si="2"/>
        <v>PDS5100HQ-13</v>
      </c>
      <c r="H22" s="2" t="s">
        <v>103</v>
      </c>
      <c r="I22" s="22">
        <v>1.86</v>
      </c>
      <c r="J22" s="9">
        <f t="shared" si="3"/>
        <v>1.86</v>
      </c>
      <c r="K22" s="10">
        <v>535.22</v>
      </c>
      <c r="L22" s="9">
        <f t="shared" si="4"/>
        <v>535.22</v>
      </c>
      <c r="M22" s="10">
        <v>846.53</v>
      </c>
      <c r="N22" s="11">
        <f t="shared" si="5"/>
        <v>846.53</v>
      </c>
      <c r="O22" s="16">
        <f t="shared" si="12"/>
        <v>1.4694</v>
      </c>
      <c r="P22" s="17">
        <f t="shared" si="13"/>
        <v>1.4694</v>
      </c>
      <c r="Q22" s="18">
        <f t="shared" si="14"/>
        <v>422.82380000000006</v>
      </c>
      <c r="R22" s="17">
        <f t="shared" si="15"/>
        <v>422.82380000000006</v>
      </c>
      <c r="S22" s="18">
        <f t="shared" si="16"/>
        <v>668.75869999999998</v>
      </c>
      <c r="T22" s="19">
        <f t="shared" si="17"/>
        <v>668.75869999999998</v>
      </c>
    </row>
    <row r="23" spans="1:20">
      <c r="A23" s="23">
        <v>16</v>
      </c>
      <c r="B23" s="23">
        <v>1</v>
      </c>
      <c r="C23" s="23" t="s">
        <v>47</v>
      </c>
      <c r="D23" s="23" t="s">
        <v>48</v>
      </c>
      <c r="E23" s="23" t="s">
        <v>49</v>
      </c>
      <c r="F23" s="23" t="str">
        <f t="shared" si="1"/>
        <v>vishay-semiconductor-diodes-division</v>
      </c>
      <c r="G23" s="23" t="str">
        <f t="shared" si="2"/>
        <v>SMAJ58A-E3%2F61</v>
      </c>
      <c r="H23" s="2" t="s">
        <v>104</v>
      </c>
      <c r="I23" s="22">
        <v>0.56999999999999995</v>
      </c>
      <c r="J23" s="9">
        <f t="shared" si="3"/>
        <v>0.56999999999999995</v>
      </c>
      <c r="K23" s="10">
        <v>91.58</v>
      </c>
      <c r="L23" s="9">
        <f t="shared" si="4"/>
        <v>91.58</v>
      </c>
      <c r="M23" s="10">
        <f>91.58*2</f>
        <v>183.16</v>
      </c>
      <c r="N23" s="11">
        <f t="shared" si="5"/>
        <v>183.16</v>
      </c>
      <c r="O23" s="16">
        <f t="shared" si="12"/>
        <v>0.45029999999999998</v>
      </c>
      <c r="P23" s="17">
        <f t="shared" si="13"/>
        <v>0.45029999999999998</v>
      </c>
      <c r="Q23" s="18">
        <f t="shared" si="14"/>
        <v>72.348200000000006</v>
      </c>
      <c r="R23" s="17">
        <f t="shared" si="15"/>
        <v>72.348200000000006</v>
      </c>
      <c r="S23" s="18">
        <f t="shared" si="16"/>
        <v>144.69640000000001</v>
      </c>
      <c r="T23" s="19">
        <f t="shared" si="17"/>
        <v>144.69640000000001</v>
      </c>
    </row>
    <row r="24" spans="1:20">
      <c r="A24" s="23">
        <v>17</v>
      </c>
      <c r="B24" s="23">
        <v>2</v>
      </c>
      <c r="C24" s="23" t="s">
        <v>50</v>
      </c>
      <c r="D24" s="23" t="s">
        <v>51</v>
      </c>
      <c r="E24" s="23" t="s">
        <v>52</v>
      </c>
      <c r="F24" s="23" t="str">
        <f t="shared" si="1"/>
        <v>3m</v>
      </c>
      <c r="G24" s="23" t="str">
        <f t="shared" si="2"/>
        <v>961102-5604-AR</v>
      </c>
      <c r="H24" s="2" t="s">
        <v>105</v>
      </c>
      <c r="I24" s="22">
        <v>0.27</v>
      </c>
      <c r="J24" s="9">
        <f t="shared" si="3"/>
        <v>0.54</v>
      </c>
      <c r="K24" s="10">
        <v>75.099999999999994</v>
      </c>
      <c r="L24" s="9">
        <f t="shared" si="4"/>
        <v>150.19999999999999</v>
      </c>
      <c r="M24" s="10">
        <v>122.88</v>
      </c>
      <c r="N24" s="11">
        <f t="shared" si="5"/>
        <v>245.76</v>
      </c>
      <c r="O24" s="16">
        <f t="shared" si="12"/>
        <v>0.21330000000000002</v>
      </c>
      <c r="P24" s="17">
        <f t="shared" si="13"/>
        <v>0.42660000000000003</v>
      </c>
      <c r="Q24" s="18">
        <f t="shared" si="14"/>
        <v>59.329000000000001</v>
      </c>
      <c r="R24" s="17">
        <f t="shared" si="15"/>
        <v>118.658</v>
      </c>
      <c r="S24" s="18">
        <f t="shared" si="16"/>
        <v>97.075199999999995</v>
      </c>
      <c r="T24" s="19">
        <f t="shared" si="17"/>
        <v>194.15039999999999</v>
      </c>
    </row>
    <row r="25" spans="1:20">
      <c r="A25" s="23">
        <v>18</v>
      </c>
      <c r="B25" s="23">
        <v>1</v>
      </c>
      <c r="C25" s="23" t="s">
        <v>53</v>
      </c>
      <c r="D25" s="23" t="s">
        <v>54</v>
      </c>
      <c r="E25" s="23" t="s">
        <v>55</v>
      </c>
      <c r="F25" s="23" t="str">
        <f t="shared" si="1"/>
        <v>sumida-america-components-inc</v>
      </c>
      <c r="G25" s="23" t="str">
        <f t="shared" si="2"/>
        <v>CDRH127%2FLDNP-331MC</v>
      </c>
      <c r="H25" s="2" t="s">
        <v>106</v>
      </c>
      <c r="I25" s="22">
        <v>2.21</v>
      </c>
      <c r="J25" s="9">
        <f t="shared" si="3"/>
        <v>2.21</v>
      </c>
      <c r="K25" s="10">
        <f>157.46*5</f>
        <v>787.30000000000007</v>
      </c>
      <c r="L25" s="9">
        <f t="shared" si="4"/>
        <v>787.30000000000007</v>
      </c>
      <c r="M25" s="10">
        <f>157.46*10</f>
        <v>1574.6000000000001</v>
      </c>
      <c r="N25" s="11">
        <f t="shared" si="5"/>
        <v>1574.6000000000001</v>
      </c>
      <c r="O25" s="16">
        <f t="shared" si="12"/>
        <v>1.7459</v>
      </c>
      <c r="P25" s="17">
        <f t="shared" si="13"/>
        <v>1.7459</v>
      </c>
      <c r="Q25" s="18">
        <f t="shared" si="14"/>
        <v>621.9670000000001</v>
      </c>
      <c r="R25" s="17">
        <f t="shared" si="15"/>
        <v>621.9670000000001</v>
      </c>
      <c r="S25" s="18">
        <f t="shared" si="16"/>
        <v>1243.9340000000002</v>
      </c>
      <c r="T25" s="19">
        <f t="shared" si="17"/>
        <v>1243.9340000000002</v>
      </c>
    </row>
    <row r="26" spans="1:20">
      <c r="A26" s="23">
        <v>19</v>
      </c>
      <c r="B26" s="23">
        <v>2</v>
      </c>
      <c r="C26" s="23" t="s">
        <v>56</v>
      </c>
      <c r="D26" s="23">
        <v>742792040</v>
      </c>
      <c r="E26" s="23" t="s">
        <v>57</v>
      </c>
      <c r="F26" s="23" t="str">
        <f t="shared" si="1"/>
        <v>wurth-electronics-inc</v>
      </c>
      <c r="G26" s="23" t="str">
        <f t="shared" si="2"/>
        <v>742792040</v>
      </c>
      <c r="H26" s="2" t="s">
        <v>107</v>
      </c>
      <c r="I26" s="22">
        <v>0.33</v>
      </c>
      <c r="J26" s="9">
        <f t="shared" si="3"/>
        <v>0.66</v>
      </c>
      <c r="K26" s="10">
        <v>140.80000000000001</v>
      </c>
      <c r="L26" s="9">
        <f t="shared" si="4"/>
        <v>281.60000000000002</v>
      </c>
      <c r="M26" s="10">
        <v>268.8</v>
      </c>
      <c r="N26" s="11">
        <f t="shared" si="5"/>
        <v>537.6</v>
      </c>
      <c r="O26" s="16">
        <f t="shared" si="12"/>
        <v>0.26070000000000004</v>
      </c>
      <c r="P26" s="17">
        <f t="shared" si="13"/>
        <v>0.52140000000000009</v>
      </c>
      <c r="Q26" s="18">
        <f t="shared" si="14"/>
        <v>111.23200000000001</v>
      </c>
      <c r="R26" s="17">
        <f t="shared" si="15"/>
        <v>222.46400000000003</v>
      </c>
      <c r="S26" s="18">
        <f t="shared" si="16"/>
        <v>212.35200000000003</v>
      </c>
      <c r="T26" s="19">
        <f t="shared" si="17"/>
        <v>424.70400000000006</v>
      </c>
    </row>
    <row r="27" spans="1:20">
      <c r="A27" s="23">
        <v>20</v>
      </c>
      <c r="B27" s="23">
        <v>1</v>
      </c>
      <c r="C27" s="23" t="s">
        <v>58</v>
      </c>
      <c r="D27" s="23" t="s">
        <v>59</v>
      </c>
      <c r="E27" s="23" t="s">
        <v>60</v>
      </c>
      <c r="F27" s="23" t="str">
        <f t="shared" si="1"/>
        <v>taiyo-yuden</v>
      </c>
      <c r="G27" s="23" t="str">
        <f t="shared" si="2"/>
        <v>NRS6020T100MMGG</v>
      </c>
      <c r="H27" s="2" t="s">
        <v>108</v>
      </c>
      <c r="I27" s="22">
        <v>0.68</v>
      </c>
      <c r="J27" s="9">
        <f t="shared" si="3"/>
        <v>0.68</v>
      </c>
      <c r="K27" s="10">
        <v>198.46</v>
      </c>
      <c r="L27" s="9">
        <f t="shared" si="4"/>
        <v>198.46</v>
      </c>
      <c r="M27" s="10">
        <v>335.86</v>
      </c>
      <c r="N27" s="11">
        <f t="shared" si="5"/>
        <v>335.86</v>
      </c>
      <c r="O27" s="16">
        <f t="shared" si="12"/>
        <v>0.53720000000000001</v>
      </c>
      <c r="P27" s="17">
        <f t="shared" si="13"/>
        <v>0.53720000000000001</v>
      </c>
      <c r="Q27" s="18">
        <f t="shared" si="14"/>
        <v>156.7834</v>
      </c>
      <c r="R27" s="17">
        <f t="shared" si="15"/>
        <v>156.7834</v>
      </c>
      <c r="S27" s="18">
        <f t="shared" si="16"/>
        <v>265.32940000000002</v>
      </c>
      <c r="T27" s="19">
        <f t="shared" si="17"/>
        <v>265.32940000000002</v>
      </c>
    </row>
    <row r="28" spans="1:20">
      <c r="A28" s="23">
        <v>21</v>
      </c>
      <c r="B28" s="23">
        <v>2</v>
      </c>
      <c r="C28" s="23" t="s">
        <v>61</v>
      </c>
      <c r="D28" s="23" t="s">
        <v>62</v>
      </c>
      <c r="E28" s="23" t="s">
        <v>63</v>
      </c>
      <c r="F28" s="23" t="str">
        <f t="shared" si="1"/>
        <v>wurth-electronics-inc</v>
      </c>
      <c r="G28" s="23" t="str">
        <f t="shared" si="2"/>
        <v>742792651</v>
      </c>
      <c r="H28" s="2" t="s">
        <v>109</v>
      </c>
      <c r="I28" s="22">
        <v>0.27</v>
      </c>
      <c r="J28" s="9">
        <f t="shared" si="3"/>
        <v>0.54</v>
      </c>
      <c r="K28" s="10">
        <v>112.64</v>
      </c>
      <c r="L28" s="9">
        <f t="shared" si="4"/>
        <v>225.28</v>
      </c>
      <c r="M28" s="10">
        <v>215.05</v>
      </c>
      <c r="N28" s="11">
        <f t="shared" si="5"/>
        <v>430.1</v>
      </c>
      <c r="O28" s="16">
        <f t="shared" si="12"/>
        <v>0.21330000000000002</v>
      </c>
      <c r="P28" s="17">
        <f t="shared" si="13"/>
        <v>0.42660000000000003</v>
      </c>
      <c r="Q28" s="18">
        <f t="shared" si="14"/>
        <v>88.985600000000005</v>
      </c>
      <c r="R28" s="17">
        <f t="shared" si="15"/>
        <v>177.97120000000001</v>
      </c>
      <c r="S28" s="18">
        <f t="shared" si="16"/>
        <v>169.88950000000003</v>
      </c>
      <c r="T28" s="19">
        <f t="shared" si="17"/>
        <v>339.77900000000005</v>
      </c>
    </row>
    <row r="29" spans="1:20">
      <c r="A29" s="23">
        <v>22</v>
      </c>
      <c r="B29" s="23">
        <v>1</v>
      </c>
      <c r="C29" s="23" t="s">
        <v>64</v>
      </c>
      <c r="D29" s="23" t="s">
        <v>65</v>
      </c>
      <c r="E29" s="23" t="s">
        <v>66</v>
      </c>
      <c r="F29" s="23" t="str">
        <f t="shared" si="1"/>
        <v>vishay-siliconix</v>
      </c>
      <c r="G29" s="23" t="str">
        <f t="shared" si="2"/>
        <v>SUD06N10-225L-GE3</v>
      </c>
      <c r="H29" s="2" t="s">
        <v>110</v>
      </c>
      <c r="I29" s="22">
        <v>2.23</v>
      </c>
      <c r="J29" s="9">
        <f t="shared" si="3"/>
        <v>2.23</v>
      </c>
      <c r="K29" s="10">
        <v>642.27</v>
      </c>
      <c r="L29" s="9">
        <f t="shared" si="4"/>
        <v>642.27</v>
      </c>
      <c r="M29" s="12">
        <v>1015.83</v>
      </c>
      <c r="N29" s="11">
        <f t="shared" si="5"/>
        <v>1015.83</v>
      </c>
      <c r="O29" s="16">
        <f t="shared" si="12"/>
        <v>1.7617</v>
      </c>
      <c r="P29" s="17">
        <f t="shared" si="13"/>
        <v>1.7617</v>
      </c>
      <c r="Q29" s="18">
        <f t="shared" si="14"/>
        <v>507.39330000000001</v>
      </c>
      <c r="R29" s="17">
        <f t="shared" si="15"/>
        <v>507.39330000000001</v>
      </c>
      <c r="S29" s="18">
        <f t="shared" si="16"/>
        <v>802.50570000000005</v>
      </c>
      <c r="T29" s="19">
        <f t="shared" si="17"/>
        <v>802.50570000000005</v>
      </c>
    </row>
    <row r="30" spans="1:20">
      <c r="A30" s="23">
        <v>23</v>
      </c>
      <c r="B30" s="23">
        <v>1</v>
      </c>
      <c r="C30" s="23" t="s">
        <v>67</v>
      </c>
      <c r="D30" s="23">
        <v>357</v>
      </c>
      <c r="E30" s="23" t="s">
        <v>68</v>
      </c>
      <c r="F30" s="23" t="str">
        <f t="shared" si="1"/>
        <v>yageo</v>
      </c>
      <c r="G30" s="23" t="str">
        <f t="shared" si="2"/>
        <v>RC1206FR-07357RL</v>
      </c>
      <c r="H30" s="2" t="s">
        <v>111</v>
      </c>
      <c r="I30" s="22">
        <v>0.15</v>
      </c>
      <c r="J30" s="9">
        <f t="shared" si="3"/>
        <v>0.15</v>
      </c>
      <c r="K30" s="10">
        <v>5.76</v>
      </c>
      <c r="L30" s="9">
        <f t="shared" si="4"/>
        <v>5.76</v>
      </c>
      <c r="M30" s="10">
        <v>8.48</v>
      </c>
      <c r="N30" s="11">
        <f t="shared" si="5"/>
        <v>8.48</v>
      </c>
      <c r="O30" s="16">
        <f t="shared" si="12"/>
        <v>0.11849999999999999</v>
      </c>
      <c r="P30" s="17">
        <f t="shared" si="13"/>
        <v>0.11849999999999999</v>
      </c>
      <c r="Q30" s="18">
        <f t="shared" si="14"/>
        <v>4.5503999999999998</v>
      </c>
      <c r="R30" s="17">
        <f t="shared" si="15"/>
        <v>4.5503999999999998</v>
      </c>
      <c r="S30" s="18">
        <f t="shared" si="16"/>
        <v>6.6992000000000003</v>
      </c>
      <c r="T30" s="19">
        <f t="shared" si="17"/>
        <v>6.6992000000000003</v>
      </c>
    </row>
    <row r="31" spans="1:20">
      <c r="A31" s="23">
        <v>24</v>
      </c>
      <c r="B31" s="23">
        <v>2</v>
      </c>
      <c r="C31" s="23" t="s">
        <v>69</v>
      </c>
      <c r="D31" s="23">
        <v>0</v>
      </c>
      <c r="E31" s="23" t="s">
        <v>63</v>
      </c>
      <c r="F31" s="23" t="str">
        <f t="shared" si="1"/>
        <v>yageo</v>
      </c>
      <c r="G31" s="23" t="str">
        <f t="shared" si="2"/>
        <v>RC0603JR-070RL</v>
      </c>
      <c r="H31" s="2" t="s">
        <v>112</v>
      </c>
      <c r="I31" s="22">
        <v>0.15</v>
      </c>
      <c r="J31" s="9">
        <f t="shared" si="3"/>
        <v>0.3</v>
      </c>
      <c r="K31" s="10">
        <v>2.02</v>
      </c>
      <c r="L31" s="9">
        <f t="shared" si="4"/>
        <v>4.04</v>
      </c>
      <c r="M31" s="10">
        <v>2.97</v>
      </c>
      <c r="N31" s="11">
        <f t="shared" si="5"/>
        <v>5.94</v>
      </c>
      <c r="O31" s="16">
        <f t="shared" si="12"/>
        <v>0.11849999999999999</v>
      </c>
      <c r="P31" s="17">
        <f t="shared" si="13"/>
        <v>0.23699999999999999</v>
      </c>
      <c r="Q31" s="18">
        <f t="shared" si="14"/>
        <v>1.5958000000000001</v>
      </c>
      <c r="R31" s="17">
        <f t="shared" si="15"/>
        <v>3.1916000000000002</v>
      </c>
      <c r="S31" s="18">
        <f t="shared" si="16"/>
        <v>2.3463000000000003</v>
      </c>
      <c r="T31" s="19">
        <f t="shared" si="17"/>
        <v>4.6926000000000005</v>
      </c>
    </row>
    <row r="32" spans="1:20">
      <c r="A32" s="23">
        <v>25</v>
      </c>
      <c r="B32" s="23">
        <v>1</v>
      </c>
      <c r="C32" s="23" t="s">
        <v>70</v>
      </c>
      <c r="D32" s="23" t="s">
        <v>71</v>
      </c>
      <c r="E32" s="23" t="s">
        <v>63</v>
      </c>
      <c r="F32" s="23" t="str">
        <f t="shared" si="1"/>
        <v>yageo</v>
      </c>
      <c r="G32" s="23" t="str">
        <f t="shared" si="2"/>
        <v>RC0603FR-0710K5L</v>
      </c>
      <c r="H32" s="2" t="s">
        <v>113</v>
      </c>
      <c r="I32" s="22">
        <v>0.15</v>
      </c>
      <c r="J32" s="9">
        <f t="shared" si="3"/>
        <v>0.15</v>
      </c>
      <c r="K32" s="10">
        <v>2.5299999999999998</v>
      </c>
      <c r="L32" s="9">
        <f t="shared" si="4"/>
        <v>2.5299999999999998</v>
      </c>
      <c r="M32" s="10">
        <v>3.74</v>
      </c>
      <c r="N32" s="11">
        <f t="shared" si="5"/>
        <v>3.74</v>
      </c>
      <c r="O32" s="16">
        <f t="shared" si="12"/>
        <v>0.11849999999999999</v>
      </c>
      <c r="P32" s="17">
        <f t="shared" si="13"/>
        <v>0.11849999999999999</v>
      </c>
      <c r="Q32" s="18">
        <f t="shared" si="14"/>
        <v>1.9986999999999999</v>
      </c>
      <c r="R32" s="17">
        <f t="shared" si="15"/>
        <v>1.9986999999999999</v>
      </c>
      <c r="S32" s="18">
        <f t="shared" si="16"/>
        <v>2.9546000000000001</v>
      </c>
      <c r="T32" s="19">
        <f t="shared" si="17"/>
        <v>2.9546000000000001</v>
      </c>
    </row>
    <row r="33" spans="1:20">
      <c r="A33" s="23">
        <v>26</v>
      </c>
      <c r="B33" s="23">
        <v>1</v>
      </c>
      <c r="C33" s="23" t="s">
        <v>72</v>
      </c>
      <c r="D33" s="23" t="s">
        <v>73</v>
      </c>
      <c r="E33" s="23" t="s">
        <v>63</v>
      </c>
      <c r="F33" s="23" t="str">
        <f t="shared" si="1"/>
        <v>yageo</v>
      </c>
      <c r="G33" s="23" t="str">
        <f t="shared" si="2"/>
        <v>RC0603FR-0775KL</v>
      </c>
      <c r="H33" s="2" t="s">
        <v>114</v>
      </c>
      <c r="I33" s="22">
        <v>0.15</v>
      </c>
      <c r="J33" s="9">
        <f t="shared" si="3"/>
        <v>0.15</v>
      </c>
      <c r="K33" s="10">
        <v>2.5299999999999998</v>
      </c>
      <c r="L33" s="9">
        <f t="shared" si="4"/>
        <v>2.5299999999999998</v>
      </c>
      <c r="M33" s="10">
        <v>3.74</v>
      </c>
      <c r="N33" s="11">
        <f t="shared" si="5"/>
        <v>3.74</v>
      </c>
      <c r="O33" s="16">
        <f t="shared" si="12"/>
        <v>0.11849999999999999</v>
      </c>
      <c r="P33" s="17">
        <f t="shared" si="13"/>
        <v>0.11849999999999999</v>
      </c>
      <c r="Q33" s="18">
        <f t="shared" si="14"/>
        <v>1.9986999999999999</v>
      </c>
      <c r="R33" s="17">
        <f t="shared" si="15"/>
        <v>1.9986999999999999</v>
      </c>
      <c r="S33" s="18">
        <f t="shared" si="16"/>
        <v>2.9546000000000001</v>
      </c>
      <c r="T33" s="19">
        <f t="shared" si="17"/>
        <v>2.9546000000000001</v>
      </c>
    </row>
    <row r="34" spans="1:20">
      <c r="A34" s="23">
        <v>27</v>
      </c>
      <c r="B34" s="23">
        <v>1</v>
      </c>
      <c r="C34" s="23" t="s">
        <v>74</v>
      </c>
      <c r="D34" s="23" t="s">
        <v>75</v>
      </c>
      <c r="E34" s="23" t="s">
        <v>63</v>
      </c>
      <c r="F34" s="23" t="str">
        <f t="shared" si="1"/>
        <v>panasonic-electronic-components</v>
      </c>
      <c r="G34" s="23" t="str">
        <f t="shared" si="2"/>
        <v>ERJ-3EKF1501V</v>
      </c>
      <c r="H34" s="2" t="s">
        <v>115</v>
      </c>
      <c r="I34" s="22">
        <v>0.15</v>
      </c>
      <c r="J34" s="9">
        <f t="shared" si="3"/>
        <v>0.15</v>
      </c>
      <c r="K34" s="10">
        <v>3.74</v>
      </c>
      <c r="L34" s="9">
        <f t="shared" si="4"/>
        <v>3.74</v>
      </c>
      <c r="M34" s="10">
        <v>5.51</v>
      </c>
      <c r="N34" s="11">
        <f t="shared" si="5"/>
        <v>5.51</v>
      </c>
      <c r="O34" s="16">
        <f t="shared" si="12"/>
        <v>0.11849999999999999</v>
      </c>
      <c r="P34" s="17">
        <f t="shared" si="13"/>
        <v>0.11849999999999999</v>
      </c>
      <c r="Q34" s="18">
        <f t="shared" si="14"/>
        <v>2.9546000000000001</v>
      </c>
      <c r="R34" s="17">
        <f t="shared" si="15"/>
        <v>2.9546000000000001</v>
      </c>
      <c r="S34" s="18">
        <f t="shared" si="16"/>
        <v>4.3529</v>
      </c>
      <c r="T34" s="19">
        <f t="shared" si="17"/>
        <v>4.3529</v>
      </c>
    </row>
    <row r="35" spans="1:20">
      <c r="A35" s="23">
        <v>28</v>
      </c>
      <c r="B35" s="23">
        <v>1</v>
      </c>
      <c r="C35" s="23" t="s">
        <v>76</v>
      </c>
      <c r="D35" s="23" t="s">
        <v>77</v>
      </c>
      <c r="E35" s="23" t="s">
        <v>63</v>
      </c>
      <c r="F35" s="23" t="str">
        <f t="shared" si="1"/>
        <v>panasonic-electronic-components</v>
      </c>
      <c r="G35" s="23" t="str">
        <f t="shared" si="2"/>
        <v>ERJ-3EKF1003V</v>
      </c>
      <c r="H35" s="2" t="s">
        <v>116</v>
      </c>
      <c r="I35" s="22">
        <v>0.15</v>
      </c>
      <c r="J35" s="9">
        <f t="shared" si="3"/>
        <v>0.15</v>
      </c>
      <c r="K35" s="10">
        <v>3.74</v>
      </c>
      <c r="L35" s="9">
        <f t="shared" si="4"/>
        <v>3.74</v>
      </c>
      <c r="M35" s="10">
        <v>5.51</v>
      </c>
      <c r="N35" s="11">
        <f t="shared" si="5"/>
        <v>5.51</v>
      </c>
      <c r="O35" s="16">
        <f t="shared" si="12"/>
        <v>0.11849999999999999</v>
      </c>
      <c r="P35" s="17">
        <f t="shared" si="13"/>
        <v>0.11849999999999999</v>
      </c>
      <c r="Q35" s="18">
        <f t="shared" si="14"/>
        <v>2.9546000000000001</v>
      </c>
      <c r="R35" s="17">
        <f t="shared" si="15"/>
        <v>2.9546000000000001</v>
      </c>
      <c r="S35" s="18">
        <f t="shared" si="16"/>
        <v>4.3529</v>
      </c>
      <c r="T35" s="19">
        <f t="shared" si="17"/>
        <v>4.3529</v>
      </c>
    </row>
    <row r="36" spans="1:20">
      <c r="A36" s="23">
        <v>29</v>
      </c>
      <c r="B36" s="23">
        <v>1</v>
      </c>
      <c r="C36" s="23" t="s">
        <v>78</v>
      </c>
      <c r="D36" s="23">
        <v>390</v>
      </c>
      <c r="E36" s="23" t="s">
        <v>63</v>
      </c>
      <c r="F36" s="23" t="str">
        <f t="shared" si="1"/>
        <v>panasonic-electronic-components</v>
      </c>
      <c r="G36" s="23" t="str">
        <f t="shared" si="2"/>
        <v>ERJ-3EKF3900V</v>
      </c>
      <c r="H36" s="2" t="s">
        <v>117</v>
      </c>
      <c r="I36" s="22">
        <v>0.15</v>
      </c>
      <c r="J36" s="9">
        <f t="shared" si="3"/>
        <v>0.15</v>
      </c>
      <c r="K36" s="10">
        <v>3.74</v>
      </c>
      <c r="L36" s="9">
        <f t="shared" si="4"/>
        <v>3.74</v>
      </c>
      <c r="M36" s="10">
        <v>5.51</v>
      </c>
      <c r="N36" s="11">
        <f t="shared" si="5"/>
        <v>5.51</v>
      </c>
      <c r="O36" s="16">
        <f t="shared" si="12"/>
        <v>0.11849999999999999</v>
      </c>
      <c r="P36" s="17">
        <f t="shared" si="13"/>
        <v>0.11849999999999999</v>
      </c>
      <c r="Q36" s="18">
        <f t="shared" si="14"/>
        <v>2.9546000000000001</v>
      </c>
      <c r="R36" s="17">
        <f t="shared" si="15"/>
        <v>2.9546000000000001</v>
      </c>
      <c r="S36" s="18">
        <f t="shared" si="16"/>
        <v>4.3529</v>
      </c>
      <c r="T36" s="19">
        <f t="shared" si="17"/>
        <v>4.3529</v>
      </c>
    </row>
    <row r="37" spans="1:20">
      <c r="A37" s="23">
        <v>30</v>
      </c>
      <c r="B37" s="23">
        <v>1</v>
      </c>
      <c r="C37" s="23" t="s">
        <v>79</v>
      </c>
      <c r="D37" s="23" t="s">
        <v>80</v>
      </c>
      <c r="E37" s="23" t="s">
        <v>63</v>
      </c>
      <c r="F37" s="23" t="str">
        <f t="shared" si="1"/>
        <v>panasonic-electronic-components</v>
      </c>
      <c r="G37" s="23" t="str">
        <f t="shared" si="2"/>
        <v>ERJ-3EKF2492V</v>
      </c>
      <c r="H37" s="2" t="s">
        <v>118</v>
      </c>
      <c r="I37" s="22">
        <v>0.15</v>
      </c>
      <c r="J37" s="9">
        <f t="shared" ref="J37" si="18">I37*B37</f>
        <v>0.15</v>
      </c>
      <c r="K37" s="10">
        <v>3.74</v>
      </c>
      <c r="L37" s="9">
        <f t="shared" ref="L37" si="19">K37*B37</f>
        <v>3.74</v>
      </c>
      <c r="M37" s="10">
        <v>5.51</v>
      </c>
      <c r="N37" s="11">
        <f t="shared" ref="N37" si="20">M37*B37</f>
        <v>5.51</v>
      </c>
      <c r="O37" s="16">
        <f t="shared" si="12"/>
        <v>0.11849999999999999</v>
      </c>
      <c r="P37" s="17">
        <f t="shared" si="13"/>
        <v>0.11849999999999999</v>
      </c>
      <c r="Q37" s="18">
        <f t="shared" si="14"/>
        <v>2.9546000000000001</v>
      </c>
      <c r="R37" s="17">
        <f t="shared" si="15"/>
        <v>2.9546000000000001</v>
      </c>
      <c r="S37" s="18">
        <f t="shared" si="16"/>
        <v>4.3529</v>
      </c>
      <c r="T37" s="19">
        <f t="shared" si="17"/>
        <v>4.3529</v>
      </c>
    </row>
    <row r="38" spans="1:20">
      <c r="A38" s="23">
        <v>31</v>
      </c>
      <c r="B38" s="23">
        <v>1</v>
      </c>
      <c r="C38" s="23" t="s">
        <v>81</v>
      </c>
      <c r="D38" s="23">
        <v>0.18</v>
      </c>
      <c r="E38" s="23" t="s">
        <v>68</v>
      </c>
      <c r="F38" s="23" t="str">
        <f t="shared" si="1"/>
        <v>yageo</v>
      </c>
      <c r="G38" s="23" t="str">
        <f t="shared" si="2"/>
        <v>RL1206FR-070R18L</v>
      </c>
      <c r="H38" s="2" t="s">
        <v>119</v>
      </c>
      <c r="I38" s="22">
        <v>0.68</v>
      </c>
      <c r="J38" s="9">
        <f t="shared" si="3"/>
        <v>0.68</v>
      </c>
      <c r="K38" s="10">
        <v>80.430000000000007</v>
      </c>
      <c r="L38" s="9">
        <f t="shared" si="4"/>
        <v>80.430000000000007</v>
      </c>
      <c r="M38" s="10">
        <v>122.57</v>
      </c>
      <c r="N38" s="11">
        <f t="shared" si="5"/>
        <v>122.57</v>
      </c>
      <c r="O38" s="16">
        <f t="shared" si="12"/>
        <v>0.53720000000000001</v>
      </c>
      <c r="P38" s="17">
        <f t="shared" si="13"/>
        <v>0.53720000000000001</v>
      </c>
      <c r="Q38" s="18">
        <f t="shared" si="14"/>
        <v>63.539700000000011</v>
      </c>
      <c r="R38" s="17">
        <f t="shared" si="15"/>
        <v>63.539700000000011</v>
      </c>
      <c r="S38" s="18">
        <f t="shared" si="16"/>
        <v>96.830299999999994</v>
      </c>
      <c r="T38" s="19">
        <f t="shared" si="17"/>
        <v>96.830299999999994</v>
      </c>
    </row>
    <row r="39" spans="1:20">
      <c r="A39" s="23">
        <v>32</v>
      </c>
      <c r="B39" s="23">
        <v>1</v>
      </c>
      <c r="C39" s="23" t="s">
        <v>82</v>
      </c>
      <c r="D39" s="23">
        <v>10</v>
      </c>
      <c r="E39" s="23" t="s">
        <v>57</v>
      </c>
      <c r="F39" s="23" t="str">
        <f t="shared" si="1"/>
        <v>yageo</v>
      </c>
      <c r="G39" s="23" t="str">
        <f t="shared" si="2"/>
        <v>RC0805FR-0710RL</v>
      </c>
      <c r="H39" s="2" t="s">
        <v>120</v>
      </c>
      <c r="I39" s="22">
        <v>0.15</v>
      </c>
      <c r="J39" s="9">
        <f t="shared" si="3"/>
        <v>0.15</v>
      </c>
      <c r="K39" s="10">
        <v>3.74</v>
      </c>
      <c r="L39" s="9">
        <f t="shared" si="4"/>
        <v>3.74</v>
      </c>
      <c r="M39" s="10">
        <v>5.51</v>
      </c>
      <c r="N39" s="11">
        <f t="shared" si="5"/>
        <v>5.51</v>
      </c>
      <c r="O39" s="16">
        <f t="shared" si="12"/>
        <v>0.11849999999999999</v>
      </c>
      <c r="P39" s="17">
        <f t="shared" si="13"/>
        <v>0.11849999999999999</v>
      </c>
      <c r="Q39" s="18">
        <f t="shared" si="14"/>
        <v>2.9546000000000001</v>
      </c>
      <c r="R39" s="17">
        <f t="shared" si="15"/>
        <v>2.9546000000000001</v>
      </c>
      <c r="S39" s="18">
        <f t="shared" si="16"/>
        <v>4.3529</v>
      </c>
      <c r="T39" s="19">
        <f t="shared" si="17"/>
        <v>4.3529</v>
      </c>
    </row>
    <row r="40" spans="1:20">
      <c r="A40" s="23">
        <v>33</v>
      </c>
      <c r="B40" s="23">
        <v>1</v>
      </c>
      <c r="C40" s="23" t="s">
        <v>83</v>
      </c>
      <c r="D40" s="23" t="s">
        <v>84</v>
      </c>
      <c r="E40" s="23" t="s">
        <v>85</v>
      </c>
      <c r="F40" s="23" t="str">
        <f t="shared" si="1"/>
        <v>texas-instruments</v>
      </c>
      <c r="G40" s="23" t="str">
        <f t="shared" si="2"/>
        <v>TPS23750PWPR</v>
      </c>
      <c r="H40" s="2" t="s">
        <v>121</v>
      </c>
      <c r="I40" s="22">
        <v>4.1900000000000004</v>
      </c>
      <c r="J40" s="9">
        <f t="shared" si="3"/>
        <v>4.1900000000000004</v>
      </c>
      <c r="K40" s="12">
        <v>1313.32</v>
      </c>
      <c r="L40" s="9">
        <f t="shared" si="4"/>
        <v>1313.32</v>
      </c>
      <c r="M40" s="12">
        <v>1920.05</v>
      </c>
      <c r="N40" s="11">
        <f t="shared" si="5"/>
        <v>1920.05</v>
      </c>
      <c r="O40" s="16">
        <f t="shared" si="12"/>
        <v>3.3101000000000003</v>
      </c>
      <c r="P40" s="17">
        <f t="shared" si="13"/>
        <v>3.3101000000000003</v>
      </c>
      <c r="Q40" s="18">
        <f t="shared" si="14"/>
        <v>1037.5228</v>
      </c>
      <c r="R40" s="17">
        <f t="shared" si="15"/>
        <v>1037.5228</v>
      </c>
      <c r="S40" s="18">
        <f t="shared" si="16"/>
        <v>1516.8395</v>
      </c>
      <c r="T40" s="19">
        <f t="shared" si="17"/>
        <v>1516.8395</v>
      </c>
    </row>
    <row r="41" spans="1:20" ht="21">
      <c r="I41" s="24">
        <f>SUM(I8:I40)</f>
        <v>20.600000000000005</v>
      </c>
      <c r="J41" s="24">
        <f t="shared" ref="J41:T41" si="21">SUM(J8:J40)</f>
        <v>23.81999999999999</v>
      </c>
      <c r="K41" s="24">
        <f t="shared" si="21"/>
        <v>4975.4299999999994</v>
      </c>
      <c r="L41" s="24">
        <f t="shared" si="21"/>
        <v>5634.8599999999988</v>
      </c>
      <c r="M41" s="24">
        <f t="shared" si="21"/>
        <v>8468.0399999999991</v>
      </c>
      <c r="N41" s="24">
        <f t="shared" si="21"/>
        <v>9715.26</v>
      </c>
      <c r="O41" s="24">
        <f t="shared" si="21"/>
        <v>16.273999999999994</v>
      </c>
      <c r="P41" s="24">
        <f t="shared" si="21"/>
        <v>18.817799999999998</v>
      </c>
      <c r="Q41" s="24">
        <f t="shared" si="21"/>
        <v>3930.5897000000004</v>
      </c>
      <c r="R41" s="24">
        <f t="shared" si="21"/>
        <v>4451.5394000000006</v>
      </c>
      <c r="S41" s="24">
        <f t="shared" si="21"/>
        <v>6689.7515999999987</v>
      </c>
      <c r="T41" s="24">
        <f t="shared" si="21"/>
        <v>7675.0553999999993</v>
      </c>
    </row>
  </sheetData>
  <mergeCells count="8">
    <mergeCell ref="I4:N4"/>
    <mergeCell ref="O4:T4"/>
    <mergeCell ref="I6:J6"/>
    <mergeCell ref="K6:L6"/>
    <mergeCell ref="Q6:R6"/>
    <mergeCell ref="S6:T6"/>
    <mergeCell ref="O6:P6"/>
    <mergeCell ref="M6:N6"/>
  </mergeCells>
  <hyperlinks>
    <hyperlink ref="H8" r:id="rId1"/>
    <hyperlink ref="H18" r:id="rId2"/>
    <hyperlink ref="H19" r:id="rId3"/>
    <hyperlink ref="H21" r:id="rId4"/>
    <hyperlink ref="H9" r:id="rId5"/>
    <hyperlink ref="H10" r:id="rId6"/>
    <hyperlink ref="H11" r:id="rId7"/>
    <hyperlink ref="H12" r:id="rId8"/>
    <hyperlink ref="H13" r:id="rId9"/>
    <hyperlink ref="H14" r:id="rId10"/>
    <hyperlink ref="H15" r:id="rId11"/>
    <hyperlink ref="H17" r:id="rId12"/>
    <hyperlink ref="H20" r:id="rId13"/>
    <hyperlink ref="H22" r:id="rId14"/>
    <hyperlink ref="H23" r:id="rId15"/>
    <hyperlink ref="H24" r:id="rId16"/>
    <hyperlink ref="H25" r:id="rId17"/>
    <hyperlink ref="H26" r:id="rId18"/>
    <hyperlink ref="H27" r:id="rId19"/>
    <hyperlink ref="H28" r:id="rId20"/>
    <hyperlink ref="H29" r:id="rId21"/>
    <hyperlink ref="H30" r:id="rId22"/>
    <hyperlink ref="H31" r:id="rId23"/>
    <hyperlink ref="H32" r:id="rId24"/>
    <hyperlink ref="H33" r:id="rId25"/>
    <hyperlink ref="H34" r:id="rId26"/>
    <hyperlink ref="H35" r:id="rId27"/>
    <hyperlink ref="H36" r:id="rId28"/>
    <hyperlink ref="H37" r:id="rId29"/>
    <hyperlink ref="H38" r:id="rId30"/>
    <hyperlink ref="H39" r:id="rId31"/>
    <hyperlink ref="H40" r:id="rId32"/>
  </hyperlinks>
  <pageMargins left="0.75" right="0.75" top="1" bottom="1" header="0.5" footer="0.5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BOM_POE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SAIYAN</dc:creator>
  <cp:lastModifiedBy>HT</cp:lastModifiedBy>
  <dcterms:created xsi:type="dcterms:W3CDTF">2016-05-04T08:27:50Z</dcterms:created>
  <dcterms:modified xsi:type="dcterms:W3CDTF">2016-05-04T15:23:24Z</dcterms:modified>
</cp:coreProperties>
</file>