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t/Git/udacity-projects/dand_1_test_a_perceptual_phenomenon/"/>
    </mc:Choice>
  </mc:AlternateContent>
  <bookViews>
    <workbookView xWindow="0" yWindow="0" windowWidth="28800" windowHeight="1800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J18" i="1"/>
  <c r="I18" i="1"/>
  <c r="I21" i="1"/>
  <c r="I24" i="1"/>
  <c r="I22" i="1"/>
  <c r="I26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</calcChain>
</file>

<file path=xl/sharedStrings.xml><?xml version="1.0" encoding="utf-8"?>
<sst xmlns="http://schemas.openxmlformats.org/spreadsheetml/2006/main" count="25" uniqueCount="21">
  <si>
    <t>Congruent</t>
  </si>
  <si>
    <t>Incongruent</t>
  </si>
  <si>
    <t>N</t>
  </si>
  <si>
    <t>Minimum</t>
  </si>
  <si>
    <t>Percentil-25</t>
  </si>
  <si>
    <t>Median</t>
  </si>
  <si>
    <t>Average</t>
  </si>
  <si>
    <t>Percentil-75</t>
  </si>
  <si>
    <t>Maximum</t>
  </si>
  <si>
    <t>Variance</t>
  </si>
  <si>
    <t>Standard error</t>
  </si>
  <si>
    <t>Standard error (both)</t>
  </si>
  <si>
    <t>t-statistic</t>
  </si>
  <si>
    <t>CI</t>
  </si>
  <si>
    <t>r2</t>
  </si>
  <si>
    <t>t-critical</t>
  </si>
  <si>
    <t>df</t>
  </si>
  <si>
    <t>-&gt; 48% of the differences in time taken for the quiz are due to congruent vs. incongruent</t>
  </si>
  <si>
    <t>Standard error calc</t>
  </si>
  <si>
    <t>Congruent - Mean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</si>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</sst>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164" fontId="0" fillId="0" borderId="0" xfId="21" applyNumberFormat="1" applyFon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Normal" xfId="0" builtinId="0"/>
    <cellStyle name="Percent" xfId="2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I14" sqref="I14"/>
    </sheetView>
  </sheetViews>
  <sheetFormatPr baseColWidth="10" defaultRowHeight="16" x14ac:dyDescent="0.2"/>
  <cols>
    <col min="2" max="2" width="15.83203125" bestFit="1" customWidth="1"/>
    <col min="8" max="8" width="16.83203125" bestFit="1" customWidth="1"/>
    <col min="9" max="10" width="15.83203125" bestFit="1" customWidth="1"/>
  </cols>
  <sheetData>
    <row r="1" spans="1:10" x14ac:dyDescent="0.2">
      <c r="A1" s="7" t="s">
        <v>0</v>
      </c>
      <c r="B1" s="8" t="s">
        <v>19</v>
      </c>
      <c r="C1" s="9" t="s">
        <v>20</v>
      </c>
      <c r="D1" s="7" t="s">
        <v>1</v>
      </c>
      <c r="E1" s="8" t="s">
        <v>19</v>
      </c>
      <c r="F1" s="9" t="s">
        <v>20</v>
      </c>
      <c r="G1" s="6"/>
    </row>
    <row r="2" spans="1:10" x14ac:dyDescent="0.2">
      <c r="A2" s="10">
        <v>12.079000000000001</v>
      </c>
      <c r="B2" s="6">
        <f>A2-AVERAGE($A$2:$A$25)</f>
        <v>-1.9721250000000001</v>
      </c>
      <c r="C2" s="11">
        <f>B2^2</f>
        <v>3.8892770156250007</v>
      </c>
      <c r="D2" s="10">
        <v>19.277999999999999</v>
      </c>
      <c r="E2" s="6">
        <f>D2-AVERAGE($D$2:$D$25)</f>
        <v>-2.7379166666666706</v>
      </c>
      <c r="F2" s="11">
        <f>E2^2</f>
        <v>7.4961876736111321</v>
      </c>
      <c r="G2" s="6"/>
    </row>
    <row r="3" spans="1:10" x14ac:dyDescent="0.2">
      <c r="A3" s="10">
        <v>16.791</v>
      </c>
      <c r="B3" s="6">
        <f t="shared" ref="B3:B25" si="0">A3-AVERAGE($A$2:$A$25)</f>
        <v>2.7398749999999996</v>
      </c>
      <c r="C3" s="11">
        <f t="shared" ref="C3:C25" si="1">B3^2</f>
        <v>7.5069150156249975</v>
      </c>
      <c r="D3" s="10">
        <v>18.741</v>
      </c>
      <c r="E3" s="6">
        <f t="shared" ref="E3:E25" si="2">D3-AVERAGE($D$2:$D$25)</f>
        <v>-3.2749166666666696</v>
      </c>
      <c r="F3" s="11">
        <f t="shared" ref="F3:F25" si="3">E3^2</f>
        <v>10.72507917361113</v>
      </c>
      <c r="G3" s="6"/>
    </row>
    <row r="4" spans="1:10" x14ac:dyDescent="0.2">
      <c r="A4" s="10">
        <v>9.5640000000000001</v>
      </c>
      <c r="B4" s="6">
        <f t="shared" si="0"/>
        <v>-4.4871250000000007</v>
      </c>
      <c r="C4" s="11">
        <f t="shared" si="1"/>
        <v>20.134290765625007</v>
      </c>
      <c r="D4" s="10">
        <v>21.213999999999999</v>
      </c>
      <c r="E4" s="6">
        <f t="shared" si="2"/>
        <v>-0.80191666666667061</v>
      </c>
      <c r="F4" s="11">
        <f t="shared" si="3"/>
        <v>0.64307034027778409</v>
      </c>
      <c r="G4" s="6"/>
    </row>
    <row r="5" spans="1:10" x14ac:dyDescent="0.2">
      <c r="A5" s="10">
        <v>8.6300000000000008</v>
      </c>
      <c r="B5" s="6">
        <f t="shared" si="0"/>
        <v>-5.421125</v>
      </c>
      <c r="C5" s="11">
        <f t="shared" si="1"/>
        <v>29.388596265625001</v>
      </c>
      <c r="D5" s="10">
        <v>15.686999999999999</v>
      </c>
      <c r="E5" s="6">
        <f t="shared" si="2"/>
        <v>-6.3289166666666699</v>
      </c>
      <c r="F5" s="11">
        <f t="shared" si="3"/>
        <v>40.055186173611155</v>
      </c>
      <c r="G5" s="6"/>
    </row>
    <row r="6" spans="1:10" x14ac:dyDescent="0.2">
      <c r="A6" s="10">
        <v>14.669</v>
      </c>
      <c r="B6" s="6">
        <f t="shared" si="0"/>
        <v>0.61787499999999973</v>
      </c>
      <c r="C6" s="11">
        <f t="shared" si="1"/>
        <v>0.38176951562499967</v>
      </c>
      <c r="D6" s="10">
        <v>22.803000000000001</v>
      </c>
      <c r="E6" s="6">
        <f t="shared" si="2"/>
        <v>0.78708333333333158</v>
      </c>
      <c r="F6" s="11">
        <f t="shared" si="3"/>
        <v>0.61950017361110832</v>
      </c>
      <c r="G6" s="6"/>
    </row>
    <row r="7" spans="1:10" x14ac:dyDescent="0.2">
      <c r="A7" s="10">
        <v>12.238</v>
      </c>
      <c r="B7" s="6">
        <f t="shared" si="0"/>
        <v>-1.8131250000000012</v>
      </c>
      <c r="C7" s="11">
        <f t="shared" si="1"/>
        <v>3.2874222656250045</v>
      </c>
      <c r="D7" s="10">
        <v>20.878</v>
      </c>
      <c r="E7" s="6">
        <f t="shared" si="2"/>
        <v>-1.1379166666666691</v>
      </c>
      <c r="F7" s="11">
        <f t="shared" si="3"/>
        <v>1.2948543402777835</v>
      </c>
      <c r="G7" s="6"/>
    </row>
    <row r="8" spans="1:10" x14ac:dyDescent="0.2">
      <c r="A8" s="10">
        <v>14.692</v>
      </c>
      <c r="B8" s="6">
        <f t="shared" si="0"/>
        <v>0.64087499999999942</v>
      </c>
      <c r="C8" s="11">
        <f t="shared" si="1"/>
        <v>0.41072076562499926</v>
      </c>
      <c r="D8" s="10">
        <v>24.571999999999999</v>
      </c>
      <c r="E8" s="6">
        <f t="shared" si="2"/>
        <v>2.5560833333333299</v>
      </c>
      <c r="F8" s="11">
        <f t="shared" si="3"/>
        <v>6.5335620069444271</v>
      </c>
      <c r="G8" s="6"/>
    </row>
    <row r="9" spans="1:10" x14ac:dyDescent="0.2">
      <c r="A9" s="10">
        <v>8.9870000000000001</v>
      </c>
      <c r="B9" s="6">
        <f t="shared" si="0"/>
        <v>-5.0641250000000007</v>
      </c>
      <c r="C9" s="11">
        <f t="shared" si="1"/>
        <v>25.645362015625008</v>
      </c>
      <c r="D9" s="10">
        <v>17.393999999999998</v>
      </c>
      <c r="E9" s="6">
        <f t="shared" si="2"/>
        <v>-4.6219166666666709</v>
      </c>
      <c r="F9" s="11">
        <f t="shared" si="3"/>
        <v>21.362113673611152</v>
      </c>
      <c r="G9" s="6"/>
      <c r="I9" t="s">
        <v>0</v>
      </c>
      <c r="J9" t="s">
        <v>1</v>
      </c>
    </row>
    <row r="10" spans="1:10" x14ac:dyDescent="0.2">
      <c r="A10" s="10">
        <v>9.4009999999999998</v>
      </c>
      <c r="B10" s="6">
        <f t="shared" si="0"/>
        <v>-4.650125000000001</v>
      </c>
      <c r="C10" s="11">
        <f t="shared" si="1"/>
        <v>21.623662515625011</v>
      </c>
      <c r="D10" s="10">
        <v>20.762</v>
      </c>
      <c r="E10" s="6">
        <f t="shared" si="2"/>
        <v>-1.2539166666666688</v>
      </c>
      <c r="F10" s="11">
        <f t="shared" si="3"/>
        <v>1.5723070069444498</v>
      </c>
      <c r="G10" s="6"/>
      <c r="H10" t="s">
        <v>2</v>
      </c>
      <c r="I10">
        <f>COUNT(A2:A25)</f>
        <v>24</v>
      </c>
      <c r="J10">
        <f>COUNT(D2:D25)</f>
        <v>24</v>
      </c>
    </row>
    <row r="11" spans="1:10" x14ac:dyDescent="0.2">
      <c r="A11" s="10">
        <v>14.48</v>
      </c>
      <c r="B11" s="6">
        <f t="shared" si="0"/>
        <v>0.42887499999999967</v>
      </c>
      <c r="C11" s="11">
        <f t="shared" si="1"/>
        <v>0.18393376562499972</v>
      </c>
      <c r="D11" s="10">
        <v>26.282</v>
      </c>
      <c r="E11" s="6">
        <f t="shared" si="2"/>
        <v>4.2660833333333308</v>
      </c>
      <c r="F11" s="11">
        <f t="shared" si="3"/>
        <v>18.199467006944424</v>
      </c>
      <c r="G11" s="6"/>
      <c r="H11" t="s">
        <v>3</v>
      </c>
      <c r="I11" s="1">
        <f>MIN(A2:A25)</f>
        <v>8.6300000000000008</v>
      </c>
      <c r="J11" s="1">
        <f>MIN(D2:D25)</f>
        <v>15.686999999999999</v>
      </c>
    </row>
    <row r="12" spans="1:10" x14ac:dyDescent="0.2">
      <c r="A12" s="10">
        <v>22.327999999999999</v>
      </c>
      <c r="B12" s="6">
        <f t="shared" si="0"/>
        <v>8.2768749999999986</v>
      </c>
      <c r="C12" s="11">
        <f t="shared" si="1"/>
        <v>68.506659765624974</v>
      </c>
      <c r="D12" s="10">
        <v>24.524000000000001</v>
      </c>
      <c r="E12" s="6">
        <f t="shared" si="2"/>
        <v>2.5080833333333317</v>
      </c>
      <c r="F12" s="11">
        <f t="shared" si="3"/>
        <v>6.290482006944436</v>
      </c>
      <c r="G12" s="6"/>
      <c r="H12" t="s">
        <v>4</v>
      </c>
      <c r="I12" s="1">
        <f>_xlfn.PERCENTILE.INC(A2:A25,0.25)</f>
        <v>11.895250000000001</v>
      </c>
      <c r="J12" s="1">
        <f>_xlfn.PERCENTILE.INC(D2:D25,0.25)</f>
        <v>18.716749999999998</v>
      </c>
    </row>
    <row r="13" spans="1:10" x14ac:dyDescent="0.2">
      <c r="A13" s="10">
        <v>15.298</v>
      </c>
      <c r="B13" s="6">
        <f t="shared" si="0"/>
        <v>1.2468749999999993</v>
      </c>
      <c r="C13" s="11">
        <f t="shared" si="1"/>
        <v>1.5546972656249982</v>
      </c>
      <c r="D13" s="10">
        <v>18.643999999999998</v>
      </c>
      <c r="E13" s="6">
        <f t="shared" si="2"/>
        <v>-3.3719166666666709</v>
      </c>
      <c r="F13" s="11">
        <f t="shared" si="3"/>
        <v>11.369822006944473</v>
      </c>
      <c r="G13" s="6"/>
      <c r="H13" t="s">
        <v>5</v>
      </c>
      <c r="I13" s="1">
        <f>MEDIAN(A2:A25)</f>
        <v>14.3565</v>
      </c>
      <c r="J13" s="1">
        <f>MEDIAN(D2:D25)</f>
        <v>21.017499999999998</v>
      </c>
    </row>
    <row r="14" spans="1:10" x14ac:dyDescent="0.2">
      <c r="A14" s="10">
        <v>15.073</v>
      </c>
      <c r="B14" s="6">
        <f t="shared" si="0"/>
        <v>1.0218749999999996</v>
      </c>
      <c r="C14" s="11">
        <f t="shared" si="1"/>
        <v>1.0442285156249993</v>
      </c>
      <c r="D14" s="10">
        <v>17.510000000000002</v>
      </c>
      <c r="E14" s="6">
        <f t="shared" si="2"/>
        <v>-4.5059166666666677</v>
      </c>
      <c r="F14" s="11">
        <f t="shared" si="3"/>
        <v>20.303285006944453</v>
      </c>
      <c r="G14" s="6"/>
      <c r="H14" t="s">
        <v>6</v>
      </c>
      <c r="I14" s="1">
        <f>_xlfn.PERCENTILE.INC(A2:A25,0.75)</f>
        <v>16.200749999999999</v>
      </c>
      <c r="J14" s="1">
        <f>_xlfn.PERCENTILE.INC(D2:D25,0.75)</f>
        <v>24.051499999999997</v>
      </c>
    </row>
    <row r="15" spans="1:10" x14ac:dyDescent="0.2">
      <c r="A15" s="10">
        <v>16.928999999999998</v>
      </c>
      <c r="B15" s="6">
        <f t="shared" si="0"/>
        <v>2.8778749999999977</v>
      </c>
      <c r="C15" s="11">
        <f t="shared" si="1"/>
        <v>8.2821645156249861</v>
      </c>
      <c r="D15" s="10">
        <v>20.329999999999998</v>
      </c>
      <c r="E15" s="6">
        <f t="shared" si="2"/>
        <v>-1.6859166666666709</v>
      </c>
      <c r="F15" s="11">
        <f t="shared" si="3"/>
        <v>2.8423150069444589</v>
      </c>
      <c r="G15" s="6"/>
      <c r="H15" t="s">
        <v>7</v>
      </c>
      <c r="I15" s="1">
        <f>AVERAGE(A2:D25)</f>
        <v>12.052048631510418</v>
      </c>
      <c r="J15" s="1">
        <f>AVERAGE(D2:E25)</f>
        <v>11.007958333333333</v>
      </c>
    </row>
    <row r="16" spans="1:10" x14ac:dyDescent="0.2">
      <c r="A16" s="10">
        <v>18.2</v>
      </c>
      <c r="B16" s="6">
        <f t="shared" si="0"/>
        <v>4.1488749999999985</v>
      </c>
      <c r="C16" s="11">
        <f t="shared" si="1"/>
        <v>17.213163765624987</v>
      </c>
      <c r="D16" s="10">
        <v>35.255000000000003</v>
      </c>
      <c r="E16" s="6">
        <f t="shared" si="2"/>
        <v>13.239083333333333</v>
      </c>
      <c r="F16" s="11">
        <f t="shared" si="3"/>
        <v>175.27332750694444</v>
      </c>
      <c r="G16" s="6"/>
      <c r="H16" t="s">
        <v>8</v>
      </c>
      <c r="I16" s="1">
        <f>MAX(A2:A25)</f>
        <v>22.327999999999999</v>
      </c>
      <c r="J16" s="1">
        <f>MAX(D2:D25)</f>
        <v>35.255000000000003</v>
      </c>
    </row>
    <row r="17" spans="1:10" x14ac:dyDescent="0.2">
      <c r="A17" s="10">
        <v>12.13</v>
      </c>
      <c r="B17" s="6">
        <f t="shared" si="0"/>
        <v>-1.921125</v>
      </c>
      <c r="C17" s="11">
        <f t="shared" si="1"/>
        <v>3.6907212656249997</v>
      </c>
      <c r="D17" s="10">
        <v>22.158000000000001</v>
      </c>
      <c r="E17" s="6">
        <f t="shared" si="2"/>
        <v>0.14208333333333201</v>
      </c>
      <c r="F17" s="11">
        <f t="shared" si="3"/>
        <v>2.0187673611110735E-2</v>
      </c>
      <c r="G17" s="6"/>
      <c r="H17" t="s">
        <v>9</v>
      </c>
      <c r="I17" s="1">
        <f>VARA(A2:A25)</f>
        <v>12.669029070652117</v>
      </c>
      <c r="J17" s="1">
        <f>VARA(D2:D25)</f>
        <v>23.011757036231874</v>
      </c>
    </row>
    <row r="18" spans="1:10" x14ac:dyDescent="0.2">
      <c r="A18" s="10">
        <v>18.495000000000001</v>
      </c>
      <c r="B18" s="6">
        <f t="shared" si="0"/>
        <v>4.4438750000000002</v>
      </c>
      <c r="C18" s="11">
        <f t="shared" si="1"/>
        <v>19.748025015625004</v>
      </c>
      <c r="D18" s="10">
        <v>25.138999999999999</v>
      </c>
      <c r="E18" s="6">
        <f t="shared" si="2"/>
        <v>3.1230833333333301</v>
      </c>
      <c r="F18" s="11">
        <f t="shared" si="3"/>
        <v>9.7536495069444236</v>
      </c>
      <c r="G18" s="6"/>
      <c r="H18" t="s">
        <v>10</v>
      </c>
      <c r="I18" s="1">
        <f>STDEV(A2:A25)</f>
        <v>3.559357957645187</v>
      </c>
      <c r="J18" s="1">
        <f>STDEV(D2:D25)</f>
        <v>4.7970571224691367</v>
      </c>
    </row>
    <row r="19" spans="1:10" x14ac:dyDescent="0.2">
      <c r="A19" s="10">
        <v>10.638999999999999</v>
      </c>
      <c r="B19" s="6">
        <f t="shared" si="0"/>
        <v>-3.4121250000000014</v>
      </c>
      <c r="C19" s="11">
        <f t="shared" si="1"/>
        <v>11.642597015625009</v>
      </c>
      <c r="D19" s="10">
        <v>20.428999999999998</v>
      </c>
      <c r="E19" s="6">
        <f t="shared" si="2"/>
        <v>-1.5869166666666707</v>
      </c>
      <c r="F19" s="11">
        <f t="shared" si="3"/>
        <v>2.5183045069444576</v>
      </c>
      <c r="G19" s="6"/>
      <c r="H19" t="s">
        <v>18</v>
      </c>
      <c r="I19" s="1">
        <f>SQRT(SUM(C2:C25)/(COUNT(C2:C25)-1))</f>
        <v>3.5593579576451955</v>
      </c>
      <c r="J19" s="1">
        <f>SQRT(SUM(D2:D25)/(COUNT(D2:D25)-1))</f>
        <v>4.7930293588483899</v>
      </c>
    </row>
    <row r="20" spans="1:10" x14ac:dyDescent="0.2">
      <c r="A20" s="10">
        <v>11.343999999999999</v>
      </c>
      <c r="B20" s="6">
        <f t="shared" si="0"/>
        <v>-2.7071250000000013</v>
      </c>
      <c r="C20" s="11">
        <f t="shared" si="1"/>
        <v>7.3285257656250069</v>
      </c>
      <c r="D20" s="10">
        <v>17.425000000000001</v>
      </c>
      <c r="E20" s="6">
        <f t="shared" si="2"/>
        <v>-4.5909166666666685</v>
      </c>
      <c r="F20" s="11">
        <f t="shared" si="3"/>
        <v>21.076515840277796</v>
      </c>
      <c r="G20" s="6"/>
    </row>
    <row r="21" spans="1:10" x14ac:dyDescent="0.2">
      <c r="A21" s="10">
        <v>12.369</v>
      </c>
      <c r="B21" s="6">
        <f t="shared" si="0"/>
        <v>-1.682125000000001</v>
      </c>
      <c r="C21" s="11">
        <f t="shared" si="1"/>
        <v>2.8295445156250034</v>
      </c>
      <c r="D21" s="10">
        <v>34.287999999999997</v>
      </c>
      <c r="E21" s="6">
        <f t="shared" si="2"/>
        <v>12.272083333333327</v>
      </c>
      <c r="F21" s="11">
        <f t="shared" si="3"/>
        <v>150.60402934027763</v>
      </c>
      <c r="G21" s="6"/>
      <c r="H21" t="s">
        <v>11</v>
      </c>
      <c r="I21" s="3">
        <f>SQRT(I18^2/24+J18^2/24)</f>
        <v>1.2193028422505077</v>
      </c>
    </row>
    <row r="22" spans="1:10" x14ac:dyDescent="0.2">
      <c r="A22" s="10">
        <v>12.944000000000001</v>
      </c>
      <c r="B22" s="6">
        <f t="shared" si="0"/>
        <v>-1.1071249999999999</v>
      </c>
      <c r="C22" s="11">
        <f t="shared" si="1"/>
        <v>1.2257257656249998</v>
      </c>
      <c r="D22" s="10">
        <v>23.893999999999998</v>
      </c>
      <c r="E22" s="6">
        <f t="shared" si="2"/>
        <v>1.8780833333333291</v>
      </c>
      <c r="F22" s="11">
        <f t="shared" si="3"/>
        <v>3.5271970069444287</v>
      </c>
      <c r="G22" s="6"/>
      <c r="H22" t="s">
        <v>16</v>
      </c>
      <c r="I22" s="5">
        <f>COUNT(A2:A25)+COUNT(D2:D25)-2</f>
        <v>46</v>
      </c>
      <c r="J22" s="2"/>
    </row>
    <row r="23" spans="1:10" x14ac:dyDescent="0.2">
      <c r="A23" s="10">
        <v>14.233000000000001</v>
      </c>
      <c r="B23" s="6">
        <f t="shared" si="0"/>
        <v>0.18187499999999979</v>
      </c>
      <c r="C23" s="11">
        <f t="shared" si="1"/>
        <v>3.3078515624999923E-2</v>
      </c>
      <c r="D23" s="10">
        <v>17.96</v>
      </c>
      <c r="E23" s="6">
        <f t="shared" si="2"/>
        <v>-4.0559166666666684</v>
      </c>
      <c r="F23" s="11">
        <f t="shared" si="3"/>
        <v>16.450460006944457</v>
      </c>
      <c r="G23" s="6"/>
      <c r="H23" t="s">
        <v>15</v>
      </c>
      <c r="I23" s="3">
        <v>3.496</v>
      </c>
    </row>
    <row r="24" spans="1:10" x14ac:dyDescent="0.2">
      <c r="A24" s="10">
        <v>19.71</v>
      </c>
      <c r="B24" s="6">
        <f t="shared" si="0"/>
        <v>5.6588750000000001</v>
      </c>
      <c r="C24" s="11">
        <f t="shared" si="1"/>
        <v>32.022866265624998</v>
      </c>
      <c r="D24" s="10">
        <v>22.058</v>
      </c>
      <c r="E24" s="6">
        <f t="shared" si="2"/>
        <v>4.2083333333330586E-2</v>
      </c>
      <c r="F24" s="11">
        <f t="shared" si="3"/>
        <v>1.7710069444442133E-3</v>
      </c>
      <c r="G24" s="6"/>
      <c r="H24" t="s">
        <v>12</v>
      </c>
      <c r="I24" s="3">
        <f>(24.05-16.2)/I21</f>
        <v>6.4381052253687825</v>
      </c>
    </row>
    <row r="25" spans="1:10" ht="17" thickBot="1" x14ac:dyDescent="0.25">
      <c r="A25" s="12">
        <v>16.004000000000001</v>
      </c>
      <c r="B25" s="13">
        <f t="shared" si="0"/>
        <v>1.9528750000000006</v>
      </c>
      <c r="C25" s="14">
        <f t="shared" si="1"/>
        <v>3.8137207656250021</v>
      </c>
      <c r="D25" s="12">
        <v>21.157</v>
      </c>
      <c r="E25" s="13">
        <f t="shared" si="2"/>
        <v>-0.85891666666666922</v>
      </c>
      <c r="F25" s="14">
        <f t="shared" si="3"/>
        <v>0.73773784027778211</v>
      </c>
      <c r="G25" s="6"/>
      <c r="H25" t="s">
        <v>13</v>
      </c>
      <c r="I25" s="3">
        <v>0.999</v>
      </c>
    </row>
    <row r="26" spans="1:10" x14ac:dyDescent="0.2">
      <c r="H26" t="s">
        <v>14</v>
      </c>
      <c r="I26" s="4">
        <f>I24^2/(I24^2+I22)</f>
        <v>0.47398031563072685</v>
      </c>
      <c r="J26" s="2" t="s">
        <v>17</v>
      </c>
    </row>
    <row r="40" spans="4:7" x14ac:dyDescent="0.2">
      <c r="D40" s="1"/>
      <c r="E40" s="1"/>
      <c r="F40" s="1"/>
      <c r="G40" s="1"/>
    </row>
    <row r="41" spans="4:7" x14ac:dyDescent="0.2">
      <c r="D41" s="1"/>
      <c r="E41" s="1"/>
      <c r="F41" s="1"/>
      <c r="G41" s="1"/>
    </row>
    <row r="42" spans="4:7" x14ac:dyDescent="0.2">
      <c r="D42" s="1"/>
      <c r="E42" s="1"/>
      <c r="F42" s="1"/>
      <c r="G42" s="1"/>
    </row>
    <row r="43" spans="4:7" x14ac:dyDescent="0.2">
      <c r="D43" s="1"/>
      <c r="E43" s="1"/>
      <c r="F43" s="1"/>
      <c r="G43" s="1"/>
    </row>
    <row r="44" spans="4:7" x14ac:dyDescent="0.2">
      <c r="D44" s="1"/>
      <c r="E44" s="1"/>
      <c r="F44" s="1"/>
      <c r="G4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2016-05-06T16:35:29Z</dcterms:created>
  <dcterms:modified xsi:type="dcterms:W3CDTF">2017-02-05T18:16:29Z</dcterms:modified>
</cp:coreProperties>
</file>