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e\Documents\Personal\Programming\Java\Pokemon City\Planning\"/>
    </mc:Choice>
  </mc:AlternateContent>
  <xr:revisionPtr revIDLastSave="0" documentId="13_ncr:1_{283BDD0F-C2BF-48F7-BDCE-4D331C186B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4" i="1"/>
  <c r="C4" i="1"/>
  <c r="F4" i="1" s="1"/>
  <c r="F25" i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K4" i="1"/>
  <c r="AH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5" i="1"/>
  <c r="AA5" i="1"/>
  <c r="AC5" i="1" s="1"/>
  <c r="AA6" i="1"/>
  <c r="AC6" i="1" s="1"/>
  <c r="AA7" i="1"/>
  <c r="AC7" i="1" s="1"/>
  <c r="AA8" i="1"/>
  <c r="AC8" i="1" s="1"/>
  <c r="AA9" i="1"/>
  <c r="AC9" i="1" s="1"/>
  <c r="AA10" i="1"/>
  <c r="AC10" i="1" s="1"/>
  <c r="AA11" i="1"/>
  <c r="AC11" i="1" s="1"/>
  <c r="AA12" i="1"/>
  <c r="AC12" i="1" s="1"/>
  <c r="AA13" i="1"/>
  <c r="AC13" i="1" s="1"/>
  <c r="AA14" i="1"/>
  <c r="AC14" i="1" s="1"/>
  <c r="AA15" i="1"/>
  <c r="AC15" i="1" s="1"/>
  <c r="AA16" i="1"/>
  <c r="AC16" i="1" s="1"/>
  <c r="AA17" i="1"/>
  <c r="AC17" i="1" s="1"/>
  <c r="AA18" i="1"/>
  <c r="AC18" i="1" s="1"/>
  <c r="AA19" i="1"/>
  <c r="AC19" i="1" s="1"/>
  <c r="AA20" i="1"/>
  <c r="AC20" i="1" s="1"/>
  <c r="AA21" i="1"/>
  <c r="AC21" i="1" s="1"/>
  <c r="AA22" i="1"/>
  <c r="AC22" i="1" s="1"/>
  <c r="AA23" i="1"/>
  <c r="AC23" i="1" s="1"/>
  <c r="AA24" i="1"/>
  <c r="AC24" i="1" s="1"/>
  <c r="AA25" i="1"/>
  <c r="AC25" i="1" s="1"/>
  <c r="AA26" i="1"/>
  <c r="AC26" i="1" s="1"/>
  <c r="AA27" i="1"/>
  <c r="AC27" i="1" s="1"/>
  <c r="AA28" i="1"/>
  <c r="AC28" i="1" s="1"/>
  <c r="AA29" i="1"/>
  <c r="AC29" i="1" s="1"/>
  <c r="AA30" i="1"/>
  <c r="AC30" i="1" s="1"/>
  <c r="AA31" i="1"/>
  <c r="AC31" i="1" s="1"/>
  <c r="AA32" i="1"/>
  <c r="AC32" i="1" s="1"/>
  <c r="AA33" i="1"/>
  <c r="AC33" i="1" s="1"/>
  <c r="AA34" i="1"/>
  <c r="AC34" i="1" s="1"/>
  <c r="AA35" i="1"/>
  <c r="AC35" i="1" s="1"/>
  <c r="AA36" i="1"/>
  <c r="AC36" i="1" s="1"/>
  <c r="AA37" i="1"/>
  <c r="AC37" i="1" s="1"/>
  <c r="AA38" i="1"/>
  <c r="AC38" i="1" s="1"/>
  <c r="AA39" i="1"/>
  <c r="AC39" i="1" s="1"/>
  <c r="AA40" i="1"/>
  <c r="AC40" i="1" s="1"/>
  <c r="AA41" i="1"/>
  <c r="AC41" i="1" s="1"/>
  <c r="AA42" i="1"/>
  <c r="AC42" i="1" s="1"/>
  <c r="AA43" i="1"/>
  <c r="AC43" i="1" s="1"/>
  <c r="AA44" i="1"/>
  <c r="AC44" i="1" s="1"/>
  <c r="AA45" i="1"/>
  <c r="AC45" i="1" s="1"/>
  <c r="AA46" i="1"/>
  <c r="AC46" i="1" s="1"/>
  <c r="AA47" i="1"/>
  <c r="AC47" i="1" s="1"/>
  <c r="AA4" i="1"/>
  <c r="AC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4" i="1"/>
  <c r="G45" i="1" l="1"/>
  <c r="G40" i="1"/>
  <c r="H40" i="1" s="1"/>
  <c r="G28" i="1"/>
  <c r="H28" i="1" s="1"/>
  <c r="G41" i="1"/>
  <c r="H41" i="1" s="1"/>
  <c r="G29" i="1"/>
  <c r="H29" i="1" s="1"/>
  <c r="G17" i="1"/>
  <c r="H17" i="1" s="1"/>
  <c r="G5" i="1"/>
  <c r="H5" i="1" s="1"/>
  <c r="R25" i="1"/>
  <c r="W25" i="1" s="1"/>
  <c r="R48" i="1"/>
  <c r="W48" i="1" s="1"/>
  <c r="R36" i="1"/>
  <c r="W36" i="1" s="1"/>
  <c r="R24" i="1"/>
  <c r="W24" i="1" s="1"/>
  <c r="G26" i="1"/>
  <c r="H26" i="1" s="1"/>
  <c r="R47" i="1"/>
  <c r="W47" i="1" s="1"/>
  <c r="R23" i="1"/>
  <c r="W23" i="1" s="1"/>
  <c r="G16" i="1"/>
  <c r="H16" i="1" s="1"/>
  <c r="G14" i="1"/>
  <c r="H14" i="1" s="1"/>
  <c r="G13" i="1"/>
  <c r="H13" i="1" s="1"/>
  <c r="G24" i="1"/>
  <c r="H24" i="1" s="1"/>
  <c r="G35" i="1"/>
  <c r="H35" i="1" s="1"/>
  <c r="R34" i="1"/>
  <c r="W34" i="1" s="1"/>
  <c r="G34" i="1"/>
  <c r="H34" i="1" s="1"/>
  <c r="G10" i="1"/>
  <c r="H10" i="1" s="1"/>
  <c r="R45" i="1"/>
  <c r="W45" i="1" s="1"/>
  <c r="R33" i="1"/>
  <c r="W33" i="1" s="1"/>
  <c r="G38" i="1"/>
  <c r="H38" i="1" s="1"/>
  <c r="G12" i="1"/>
  <c r="H12" i="1" s="1"/>
  <c r="G23" i="1"/>
  <c r="H23" i="1" s="1"/>
  <c r="R22" i="1"/>
  <c r="W22" i="1" s="1"/>
  <c r="H45" i="1"/>
  <c r="G9" i="1"/>
  <c r="H9" i="1" s="1"/>
  <c r="R44" i="1"/>
  <c r="W44" i="1" s="1"/>
  <c r="R49" i="1"/>
  <c r="W49" i="1" s="1"/>
  <c r="G37" i="1"/>
  <c r="H37" i="1" s="1"/>
  <c r="R35" i="1"/>
  <c r="W35" i="1" s="1"/>
  <c r="R46" i="1"/>
  <c r="W46" i="1" s="1"/>
  <c r="G4" i="1"/>
  <c r="G33" i="1"/>
  <c r="H33" i="1" s="1"/>
  <c r="G44" i="1"/>
  <c r="H44" i="1" s="1"/>
  <c r="G8" i="1"/>
  <c r="H8" i="1" s="1"/>
  <c r="R37" i="1"/>
  <c r="W37" i="1" s="1"/>
  <c r="G25" i="1"/>
  <c r="H25" i="1" s="1"/>
  <c r="G36" i="1"/>
  <c r="H36" i="1" s="1"/>
  <c r="G11" i="1"/>
  <c r="H11" i="1" s="1"/>
  <c r="R10" i="1"/>
  <c r="W10" i="1" s="1"/>
  <c r="G22" i="1"/>
  <c r="H22" i="1" s="1"/>
  <c r="G21" i="1"/>
  <c r="H21" i="1" s="1"/>
  <c r="G32" i="1"/>
  <c r="H32" i="1" s="1"/>
  <c r="G20" i="1"/>
  <c r="H20" i="1" s="1"/>
  <c r="R21" i="1"/>
  <c r="W21" i="1" s="1"/>
  <c r="R32" i="1"/>
  <c r="W32" i="1" s="1"/>
  <c r="R40" i="1"/>
  <c r="W40" i="1" s="1"/>
  <c r="R28" i="1"/>
  <c r="W28" i="1" s="1"/>
  <c r="R31" i="1"/>
  <c r="W31" i="1" s="1"/>
  <c r="G43" i="1"/>
  <c r="H43" i="1" s="1"/>
  <c r="G7" i="1"/>
  <c r="H7" i="1" s="1"/>
  <c r="R43" i="1"/>
  <c r="W43" i="1" s="1"/>
  <c r="R19" i="1"/>
  <c r="W19" i="1" s="1"/>
  <c r="G31" i="1"/>
  <c r="H31" i="1" s="1"/>
  <c r="G19" i="1"/>
  <c r="H19" i="1" s="1"/>
  <c r="R42" i="1"/>
  <c r="W42" i="1" s="1"/>
  <c r="G42" i="1"/>
  <c r="H42" i="1" s="1"/>
  <c r="G30" i="1"/>
  <c r="H30" i="1" s="1"/>
  <c r="G18" i="1"/>
  <c r="H18" i="1" s="1"/>
  <c r="G6" i="1"/>
  <c r="H6" i="1" s="1"/>
  <c r="R41" i="1"/>
  <c r="W41" i="1" s="1"/>
  <c r="G39" i="1"/>
  <c r="H39" i="1" s="1"/>
  <c r="G27" i="1"/>
  <c r="H27" i="1" s="1"/>
  <c r="G15" i="1"/>
  <c r="H15" i="1" s="1"/>
  <c r="R4" i="1"/>
  <c r="W4" i="1" s="1"/>
  <c r="R16" i="1"/>
  <c r="W16" i="1" s="1"/>
  <c r="R39" i="1"/>
  <c r="W39" i="1" s="1"/>
  <c r="R27" i="1"/>
  <c r="W27" i="1" s="1"/>
  <c r="R15" i="1"/>
  <c r="W15" i="1" s="1"/>
  <c r="R38" i="1"/>
  <c r="W38" i="1" s="1"/>
  <c r="R26" i="1"/>
  <c r="W26" i="1" s="1"/>
  <c r="R14" i="1"/>
  <c r="W14" i="1" s="1"/>
  <c r="R13" i="1"/>
  <c r="W13" i="1" s="1"/>
  <c r="R12" i="1"/>
  <c r="W12" i="1" s="1"/>
  <c r="R11" i="1"/>
  <c r="W11" i="1" s="1"/>
  <c r="R9" i="1"/>
  <c r="W9" i="1" s="1"/>
  <c r="R20" i="1"/>
  <c r="W20" i="1" s="1"/>
  <c r="R8" i="1"/>
  <c r="W8" i="1" s="1"/>
  <c r="R7" i="1"/>
  <c r="W7" i="1" s="1"/>
  <c r="R30" i="1"/>
  <c r="W30" i="1" s="1"/>
  <c r="R18" i="1"/>
  <c r="W18" i="1" s="1"/>
  <c r="R6" i="1"/>
  <c r="W6" i="1" s="1"/>
  <c r="R29" i="1"/>
  <c r="W29" i="1" s="1"/>
  <c r="R17" i="1"/>
  <c r="W17" i="1" s="1"/>
  <c r="R5" i="1"/>
  <c r="W5" i="1" s="1"/>
</calcChain>
</file>

<file path=xl/sharedStrings.xml><?xml version="1.0" encoding="utf-8"?>
<sst xmlns="http://schemas.openxmlformats.org/spreadsheetml/2006/main" count="163" uniqueCount="153">
  <si>
    <t>Building</t>
  </si>
  <si>
    <t>HOUSE</t>
  </si>
  <si>
    <t>Rent Per Minute</t>
  </si>
  <si>
    <t>Income Per Minute</t>
  </si>
  <si>
    <t>COMPANY</t>
  </si>
  <si>
    <t>Profit Per Minute</t>
  </si>
  <si>
    <t>VARS</t>
  </si>
  <si>
    <t>#Citizens</t>
  </si>
  <si>
    <t>Satisfaction</t>
  </si>
  <si>
    <t>Employee Multiplier</t>
  </si>
  <si>
    <t>SHED</t>
  </si>
  <si>
    <t>LOW_HOUSE</t>
  </si>
  <si>
    <t>SMALL_HOUSE</t>
  </si>
  <si>
    <t>MODERN_HOUSE</t>
  </si>
  <si>
    <t>HUT</t>
  </si>
  <si>
    <t>TIPI</t>
  </si>
  <si>
    <t>COAL_HEATED_HOUSE</t>
  </si>
  <si>
    <t>STANDARD_HOUSE</t>
  </si>
  <si>
    <t>FAMILY_HOUSE</t>
  </si>
  <si>
    <t>STRAW_ROOFED_HOUSE</t>
  </si>
  <si>
    <t>AESTHETIC_HOUSE</t>
  </si>
  <si>
    <t>DUPLEX</t>
  </si>
  <si>
    <t>LUXURIOUS_DUPLEX</t>
  </si>
  <si>
    <t>JAPANESE_STYLE_HOUSE</t>
  </si>
  <si>
    <t>SMALL_RANCH_HOUSE</t>
  </si>
  <si>
    <t>LARGE_RANCH_HOUSE</t>
  </si>
  <si>
    <t>BUNGALOW</t>
  </si>
  <si>
    <t>TWO_STORY_HOUSE</t>
  </si>
  <si>
    <t>CABIN</t>
  </si>
  <si>
    <t>LUXURIOUS_TWO_STORY_HOUSE</t>
  </si>
  <si>
    <t>FARMHOUSE</t>
  </si>
  <si>
    <t>LARGE_CABIN</t>
  </si>
  <si>
    <t>ENERGY_NEUTRAL_HOUSE</t>
  </si>
  <si>
    <t>CHALET</t>
  </si>
  <si>
    <t>ANTIQUE_HOUSE</t>
  </si>
  <si>
    <t>FORTIFIED_HOUSE</t>
  </si>
  <si>
    <t>HUNTERS_HOUSE</t>
  </si>
  <si>
    <t>LARGE_ANTIQUE_HOUSE</t>
  </si>
  <si>
    <t>MANSION</t>
  </si>
  <si>
    <t>HUGE_MANSION</t>
  </si>
  <si>
    <t>LUXURIOUS_MANSION</t>
  </si>
  <si>
    <t>SMALL_APPARTEMENT</t>
  </si>
  <si>
    <t>MEDIUM_APPARTEMENT</t>
  </si>
  <si>
    <t>LOW_APPARTEMENT</t>
  </si>
  <si>
    <t>MODERN_APPARTEMENT</t>
  </si>
  <si>
    <t>HIGH_END_JAPANESE_STYLE_HOUSE</t>
  </si>
  <si>
    <t>LARGE_APPARTEMENT</t>
  </si>
  <si>
    <t>VILLA</t>
  </si>
  <si>
    <t>LUXURIOUS_APPARTEMENT</t>
  </si>
  <si>
    <t>LARGE_JAPANESE_STYLE_HOUSE</t>
  </si>
  <si>
    <t>JAPANESE_STYLE_SKYSCRAPER</t>
  </si>
  <si>
    <t>LUXURIOUS_SKYSCRAPER_COMPLEX</t>
  </si>
  <si>
    <t>Max Rent</t>
  </si>
  <si>
    <t>Time</t>
  </si>
  <si>
    <t>Income After 12 hours</t>
  </si>
  <si>
    <t>COO TEA_HOUSE</t>
  </si>
  <si>
    <t>COO COFFEE_TRUCK</t>
  </si>
  <si>
    <t>COO ICE_CREAM_TRUCK</t>
  </si>
  <si>
    <t>COO BURGER_TRUCK</t>
  </si>
  <si>
    <t>COO BAKERY</t>
  </si>
  <si>
    <t>COO TACO_TRUCK</t>
  </si>
  <si>
    <t>COO SIMPLE_RESTAURANT</t>
  </si>
  <si>
    <t>COO BISTRO</t>
  </si>
  <si>
    <t>COO LIGHTHOUSE_RESTAURANT</t>
  </si>
  <si>
    <t>COO LUXURIOUS_RESTAURANT</t>
  </si>
  <si>
    <t>SEL SUPERMARKET</t>
  </si>
  <si>
    <t>SEL FLOWER_SHOP</t>
  </si>
  <si>
    <t>SEL STORE</t>
  </si>
  <si>
    <t>SEL BIKE_STORE</t>
  </si>
  <si>
    <t>SEL BOOK_STORE</t>
  </si>
  <si>
    <t>SEL WATERSPORT_STORE</t>
  </si>
  <si>
    <t>SEL SMALL_SHOPPING_CENTRE</t>
  </si>
  <si>
    <t>SEL PAWN_SHOP</t>
  </si>
  <si>
    <t>SEL MEDIUM_SHOPPING_CENTRE</t>
  </si>
  <si>
    <t>SEL LUXURIOUS_SHOPPING_CENTRE</t>
  </si>
  <si>
    <t>SER POKEMON_CENTRE</t>
  </si>
  <si>
    <t>SER POST_OFFICE</t>
  </si>
  <si>
    <t>SER DAYCARE</t>
  </si>
  <si>
    <t>SER LUXURIOUS_POKEMON_CENTRE</t>
  </si>
  <si>
    <t>SER POLICE_OFFICE</t>
  </si>
  <si>
    <t>SER RADIO_TOWER</t>
  </si>
  <si>
    <t>SER RESEARCH_CENTRE</t>
  </si>
  <si>
    <t>SER BANK</t>
  </si>
  <si>
    <t>SER ARCHAEOLOGICAL_CENTRE</t>
  </si>
  <si>
    <t>SER LIBRARY</t>
  </si>
  <si>
    <t>SER CLOCK_TOWER</t>
  </si>
  <si>
    <t>SER PHARMACY</t>
  </si>
  <si>
    <t>SER HOSPITAL</t>
  </si>
  <si>
    <t>SOC BASIC_GYM</t>
  </si>
  <si>
    <t>SOC TENT</t>
  </si>
  <si>
    <t>SOC CHALLENGING_GYM</t>
  </si>
  <si>
    <t>SOC CASINO</t>
  </si>
  <si>
    <t>SOC MUSEUM</t>
  </si>
  <si>
    <t>SOC CHURCH</t>
  </si>
  <si>
    <t>SOC UNDEFEATED_GYM</t>
  </si>
  <si>
    <t>SOC CHATEAU_HOTEL</t>
  </si>
  <si>
    <t>SOC SMALL_HOTEL</t>
  </si>
  <si>
    <t>SOC MAYA_TEMPLE</t>
  </si>
  <si>
    <t>SOC LUXURIOUS_HOTEL</t>
  </si>
  <si>
    <t>SOC THEATRE</t>
  </si>
  <si>
    <t>SOC ENORMOUS_HOTEL</t>
  </si>
  <si>
    <t>Price</t>
  </si>
  <si>
    <t>Citizens</t>
  </si>
  <si>
    <t>Satisfaction modifier</t>
  </si>
  <si>
    <t>XP</t>
  </si>
  <si>
    <t>DECORATION</t>
  </si>
  <si>
    <t>Name</t>
  </si>
  <si>
    <t>Unlocked at level</t>
  </si>
  <si>
    <t>NORMAL_TREE</t>
  </si>
  <si>
    <t>SMALL_ROCK</t>
  </si>
  <si>
    <t>SIGN</t>
  </si>
  <si>
    <t>DEAD_TREE</t>
  </si>
  <si>
    <t>STONE_LANTERN</t>
  </si>
  <si>
    <t>SPRUCE_TREE</t>
  </si>
  <si>
    <t>PINK_HEDGE</t>
  </si>
  <si>
    <t>WIDE_TREE</t>
  </si>
  <si>
    <t>BALLOONS</t>
  </si>
  <si>
    <t>MAILBOX</t>
  </si>
  <si>
    <t>BABY_TREE</t>
  </si>
  <si>
    <t>ORANGE_HEDGE</t>
  </si>
  <si>
    <t>METEORITE</t>
  </si>
  <si>
    <t>SPRING_TREE</t>
  </si>
  <si>
    <t>STEM</t>
  </si>
  <si>
    <t>SMALL_LANTERN</t>
  </si>
  <si>
    <t>BANNER</t>
  </si>
  <si>
    <t>SMALL_CACTUS</t>
  </si>
  <si>
    <t>LARGE_ROCK</t>
  </si>
  <si>
    <t>MODERN_LANTERN</t>
  </si>
  <si>
    <t>PALM_TREE</t>
  </si>
  <si>
    <t>APPLE_TREE</t>
  </si>
  <si>
    <t>EXOTIC_FLOWERS</t>
  </si>
  <si>
    <t>FLUFFY_HEDGE</t>
  </si>
  <si>
    <t>LARGE_MOSSY_ROCK</t>
  </si>
  <si>
    <t>TORCH</t>
  </si>
  <si>
    <t>DARK_OAK_TREE</t>
  </si>
  <si>
    <t>SUNFLOWERS</t>
  </si>
  <si>
    <t>POKEBALL_STATUE</t>
  </si>
  <si>
    <t>FLOWER_BED</t>
  </si>
  <si>
    <t>MAINTAINED_TREE</t>
  </si>
  <si>
    <t>EXOTIC_BLUE_FLOWERS</t>
  </si>
  <si>
    <t>PURPLE_HEDGE</t>
  </si>
  <si>
    <t>BELL</t>
  </si>
  <si>
    <t>POKEBALL_TROPHY</t>
  </si>
  <si>
    <t>LARGE_FLOWER_BED</t>
  </si>
  <si>
    <t>POKEMON_STATUE</t>
  </si>
  <si>
    <t>ENORMOUS_ROCK</t>
  </si>
  <si>
    <t>LARGE_CACTUS</t>
  </si>
  <si>
    <t>SLOPOKE_WELL</t>
  </si>
  <si>
    <t>AESTHETIC_LANTERN</t>
  </si>
  <si>
    <t>TRAINER_STATUE</t>
  </si>
  <si>
    <t>JUNGLE_TREE</t>
  </si>
  <si>
    <t>TEMPLE</t>
  </si>
  <si>
    <t>Unlocks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</si>
</sst>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9"/>
  <sheetViews>
    <sheetView tabSelected="1" topLeftCell="N1" zoomScale="70" zoomScaleNormal="70" workbookViewId="0">
      <selection activeCell="U4" sqref="U4:U49"/>
    </sheetView>
  </sheetViews>
  <sheetFormatPr defaultRowHeight="14.4" x14ac:dyDescent="0.3"/>
  <cols>
    <col min="2" max="3" width="38.77734375" customWidth="1"/>
    <col min="4" max="12" width="20.77734375" customWidth="1"/>
    <col min="14" max="14" width="38.77734375" customWidth="1"/>
    <col min="15" max="29" width="20.77734375" customWidth="1"/>
    <col min="30" max="30" width="18.21875" customWidth="1"/>
    <col min="31" max="33" width="20.77734375" customWidth="1"/>
  </cols>
  <sheetData>
    <row r="2" spans="2:34" x14ac:dyDescent="0.3">
      <c r="B2" t="s">
        <v>1</v>
      </c>
      <c r="N2" t="s">
        <v>4</v>
      </c>
      <c r="Y2" t="s">
        <v>105</v>
      </c>
      <c r="AE2" t="s">
        <v>6</v>
      </c>
    </row>
    <row r="3" spans="2:34" x14ac:dyDescent="0.3">
      <c r="B3" t="s">
        <v>0</v>
      </c>
      <c r="C3" t="s">
        <v>2</v>
      </c>
      <c r="E3" t="s">
        <v>52</v>
      </c>
      <c r="F3" t="s">
        <v>3</v>
      </c>
      <c r="G3" t="s">
        <v>54</v>
      </c>
      <c r="H3" t="s">
        <v>101</v>
      </c>
      <c r="I3" t="s">
        <v>102</v>
      </c>
      <c r="J3" t="s">
        <v>103</v>
      </c>
      <c r="K3" t="s">
        <v>104</v>
      </c>
      <c r="N3" t="s">
        <v>0</v>
      </c>
      <c r="O3" t="s">
        <v>5</v>
      </c>
      <c r="Q3" t="s">
        <v>3</v>
      </c>
      <c r="R3" t="s">
        <v>54</v>
      </c>
      <c r="S3" t="s">
        <v>152</v>
      </c>
      <c r="T3" t="s">
        <v>102</v>
      </c>
      <c r="U3" t="s">
        <v>101</v>
      </c>
      <c r="V3" t="s">
        <v>103</v>
      </c>
      <c r="W3" t="s">
        <v>104</v>
      </c>
      <c r="Y3" t="s">
        <v>106</v>
      </c>
      <c r="Z3" t="s">
        <v>103</v>
      </c>
      <c r="AA3" t="s">
        <v>101</v>
      </c>
      <c r="AB3" t="s">
        <v>107</v>
      </c>
      <c r="AC3" t="s">
        <v>104</v>
      </c>
      <c r="AE3" t="s">
        <v>7</v>
      </c>
      <c r="AF3" t="s">
        <v>8</v>
      </c>
      <c r="AG3" t="s">
        <v>9</v>
      </c>
      <c r="AH3" t="s">
        <v>53</v>
      </c>
    </row>
    <row r="4" spans="2:34" x14ac:dyDescent="0.3">
      <c r="B4" t="s">
        <v>10</v>
      </c>
      <c r="C4">
        <f>D4*2</f>
        <v>2</v>
      </c>
      <c r="D4">
        <v>1</v>
      </c>
      <c r="E4">
        <v>700</v>
      </c>
      <c r="F4">
        <f>C4*($AF$4 + 1.5)</f>
        <v>6</v>
      </c>
      <c r="G4">
        <f>MIN(F4*$AH$4, E4)</f>
        <v>700</v>
      </c>
      <c r="H4">
        <v>5000</v>
      </c>
      <c r="I4">
        <v>1</v>
      </c>
      <c r="J4">
        <v>3</v>
      </c>
      <c r="K4">
        <f>D4*500</f>
        <v>500</v>
      </c>
      <c r="L4">
        <v>1</v>
      </c>
      <c r="N4" t="s">
        <v>55</v>
      </c>
      <c r="O4">
        <v>1</v>
      </c>
      <c r="P4">
        <f>O4*2</f>
        <v>2</v>
      </c>
      <c r="Q4">
        <f t="shared" ref="Q4:Q49" si="0">O4*(1+$AE$4/100)*($AF$4+1.5)*$AG$4</f>
        <v>4.5</v>
      </c>
      <c r="R4">
        <f t="shared" ref="R4:R49" si="1">ROUND(Q4*$AH$4, 0)</f>
        <v>3240</v>
      </c>
      <c r="T4">
        <v>1</v>
      </c>
      <c r="U4">
        <f>R4*T4*5/2</f>
        <v>8100</v>
      </c>
      <c r="V4">
        <v>3</v>
      </c>
      <c r="W4">
        <f>ROUND(U4/10/100, 0)*100</f>
        <v>800</v>
      </c>
      <c r="Y4" t="s">
        <v>108</v>
      </c>
      <c r="Z4">
        <v>1</v>
      </c>
      <c r="AA4">
        <f>Z4*50*(1+(ROW()-4)/10)</f>
        <v>50</v>
      </c>
      <c r="AB4">
        <v>1</v>
      </c>
      <c r="AC4">
        <f>AA4*2</f>
        <v>100</v>
      </c>
      <c r="AE4">
        <v>50</v>
      </c>
      <c r="AF4">
        <v>1.5</v>
      </c>
      <c r="AG4">
        <v>1</v>
      </c>
      <c r="AH4">
        <f>12*60</f>
        <v>720</v>
      </c>
    </row>
    <row r="5" spans="2:34" x14ac:dyDescent="0.3">
      <c r="B5" t="s">
        <v>11</v>
      </c>
      <c r="C5">
        <f>D5*2</f>
        <v>2</v>
      </c>
      <c r="D5">
        <v>1</v>
      </c>
      <c r="E5">
        <v>1000</v>
      </c>
      <c r="F5">
        <f>C5*($AF$4 + 1.5)</f>
        <v>6</v>
      </c>
      <c r="G5">
        <f>MIN(F5*$AH$4, E5)</f>
        <v>1000</v>
      </c>
      <c r="H5">
        <f t="shared" ref="H5:H45" si="2">G5*10</f>
        <v>10000</v>
      </c>
      <c r="I5">
        <v>1</v>
      </c>
      <c r="J5">
        <v>3</v>
      </c>
      <c r="K5">
        <f>D5*500</f>
        <v>500</v>
      </c>
      <c r="L5">
        <v>1</v>
      </c>
      <c r="N5" t="s">
        <v>56</v>
      </c>
      <c r="O5">
        <v>1</v>
      </c>
      <c r="P5">
        <f t="shared" ref="P5:P49" si="3">O5*2</f>
        <v>2</v>
      </c>
      <c r="Q5">
        <f t="shared" si="0"/>
        <v>4.5</v>
      </c>
      <c r="R5">
        <f t="shared" si="1"/>
        <v>3240</v>
      </c>
      <c r="T5">
        <v>1</v>
      </c>
      <c r="U5">
        <f t="shared" ref="U5:U49" si="4">R5*T5*5/2</f>
        <v>8100</v>
      </c>
      <c r="V5">
        <v>6</v>
      </c>
      <c r="W5">
        <f t="shared" ref="W5:W13" si="5">ROUND(U5/10/100, 0)*100</f>
        <v>800</v>
      </c>
      <c r="Y5" t="s">
        <v>109</v>
      </c>
      <c r="Z5">
        <v>2</v>
      </c>
      <c r="AA5">
        <f t="shared" ref="AA5:AA47" si="6">Z5*50*(1+(ROW()-4)/10)</f>
        <v>110.00000000000001</v>
      </c>
      <c r="AB5">
        <f>Z5+1</f>
        <v>3</v>
      </c>
      <c r="AC5">
        <f t="shared" ref="AC5:AC47" si="7">AA5*2</f>
        <v>220.00000000000003</v>
      </c>
    </row>
    <row r="6" spans="2:34" x14ac:dyDescent="0.3">
      <c r="B6" t="s">
        <v>12</v>
      </c>
      <c r="C6">
        <f>D6*2</f>
        <v>4</v>
      </c>
      <c r="D6">
        <v>2</v>
      </c>
      <c r="E6">
        <v>1000</v>
      </c>
      <c r="F6">
        <f>C6*($AF$4 + 1.5)</f>
        <v>12</v>
      </c>
      <c r="G6">
        <f>MIN(F6*$AH$4, E6)</f>
        <v>1000</v>
      </c>
      <c r="H6">
        <f t="shared" si="2"/>
        <v>10000</v>
      </c>
      <c r="I6">
        <v>1</v>
      </c>
      <c r="J6">
        <v>3</v>
      </c>
      <c r="K6">
        <f>D6*500</f>
        <v>1000</v>
      </c>
      <c r="L6">
        <v>2</v>
      </c>
      <c r="N6" t="s">
        <v>57</v>
      </c>
      <c r="O6">
        <v>1</v>
      </c>
      <c r="P6">
        <f t="shared" si="3"/>
        <v>2</v>
      </c>
      <c r="Q6">
        <f t="shared" si="0"/>
        <v>4.5</v>
      </c>
      <c r="R6">
        <f t="shared" si="1"/>
        <v>3240</v>
      </c>
      <c r="T6">
        <v>1</v>
      </c>
      <c r="U6">
        <f t="shared" si="4"/>
        <v>8100</v>
      </c>
      <c r="V6">
        <v>6</v>
      </c>
      <c r="W6">
        <f t="shared" si="5"/>
        <v>800</v>
      </c>
      <c r="Y6" t="s">
        <v>110</v>
      </c>
      <c r="Z6">
        <v>3</v>
      </c>
      <c r="AA6">
        <f t="shared" si="6"/>
        <v>180</v>
      </c>
      <c r="AB6">
        <f t="shared" ref="AB6:AB46" si="8">Z6+1</f>
        <v>4</v>
      </c>
      <c r="AC6">
        <f t="shared" si="7"/>
        <v>360</v>
      </c>
    </row>
    <row r="7" spans="2:34" x14ac:dyDescent="0.3">
      <c r="B7" t="s">
        <v>13</v>
      </c>
      <c r="C7">
        <f>D7*2</f>
        <v>4</v>
      </c>
      <c r="D7">
        <v>2</v>
      </c>
      <c r="E7">
        <v>1500</v>
      </c>
      <c r="F7">
        <f>C7*($AF$4 + 1.5)</f>
        <v>12</v>
      </c>
      <c r="G7">
        <f>MIN(F7*$AH$4, E7)</f>
        <v>1500</v>
      </c>
      <c r="H7">
        <f t="shared" si="2"/>
        <v>15000</v>
      </c>
      <c r="I7">
        <v>1</v>
      </c>
      <c r="J7">
        <v>5</v>
      </c>
      <c r="K7">
        <f>D7*500</f>
        <v>1000</v>
      </c>
      <c r="L7">
        <v>3</v>
      </c>
      <c r="N7" t="s">
        <v>58</v>
      </c>
      <c r="O7">
        <v>1</v>
      </c>
      <c r="P7">
        <f t="shared" si="3"/>
        <v>2</v>
      </c>
      <c r="Q7">
        <f t="shared" si="0"/>
        <v>4.5</v>
      </c>
      <c r="R7">
        <f t="shared" si="1"/>
        <v>3240</v>
      </c>
      <c r="T7">
        <v>1</v>
      </c>
      <c r="U7">
        <f t="shared" si="4"/>
        <v>8100</v>
      </c>
      <c r="V7">
        <v>6</v>
      </c>
      <c r="W7">
        <f t="shared" si="5"/>
        <v>800</v>
      </c>
      <c r="Y7" t="s">
        <v>111</v>
      </c>
      <c r="Z7">
        <v>4</v>
      </c>
      <c r="AA7">
        <f t="shared" si="6"/>
        <v>260</v>
      </c>
      <c r="AB7">
        <f t="shared" si="8"/>
        <v>5</v>
      </c>
      <c r="AC7">
        <f t="shared" si="7"/>
        <v>520</v>
      </c>
    </row>
    <row r="8" spans="2:34" x14ac:dyDescent="0.3">
      <c r="B8" t="s">
        <v>14</v>
      </c>
      <c r="C8">
        <f>D8*2</f>
        <v>4</v>
      </c>
      <c r="D8">
        <v>2</v>
      </c>
      <c r="E8">
        <v>2000</v>
      </c>
      <c r="F8">
        <f>C8*($AF$4 + 1.5)</f>
        <v>12</v>
      </c>
      <c r="G8">
        <f>MIN(F8*$AH$4, E8)</f>
        <v>2000</v>
      </c>
      <c r="H8">
        <f t="shared" si="2"/>
        <v>20000</v>
      </c>
      <c r="I8">
        <v>1</v>
      </c>
      <c r="J8">
        <v>4</v>
      </c>
      <c r="K8">
        <f>D8*500</f>
        <v>1000</v>
      </c>
      <c r="L8">
        <v>4</v>
      </c>
      <c r="N8" t="s">
        <v>59</v>
      </c>
      <c r="O8">
        <v>2</v>
      </c>
      <c r="P8">
        <f t="shared" si="3"/>
        <v>4</v>
      </c>
      <c r="Q8">
        <f t="shared" si="0"/>
        <v>9</v>
      </c>
      <c r="R8">
        <f t="shared" si="1"/>
        <v>6480</v>
      </c>
      <c r="T8">
        <v>2</v>
      </c>
      <c r="U8">
        <f t="shared" si="4"/>
        <v>32400</v>
      </c>
      <c r="V8">
        <v>8</v>
      </c>
      <c r="W8">
        <f t="shared" si="5"/>
        <v>3200</v>
      </c>
      <c r="Y8" t="s">
        <v>112</v>
      </c>
      <c r="Z8">
        <v>5</v>
      </c>
      <c r="AA8">
        <f t="shared" si="6"/>
        <v>350</v>
      </c>
      <c r="AB8">
        <f t="shared" si="8"/>
        <v>6</v>
      </c>
      <c r="AC8">
        <f t="shared" si="7"/>
        <v>700</v>
      </c>
    </row>
    <row r="9" spans="2:34" x14ac:dyDescent="0.3">
      <c r="B9" t="s">
        <v>15</v>
      </c>
      <c r="C9">
        <f>D9*2</f>
        <v>6</v>
      </c>
      <c r="D9">
        <v>3</v>
      </c>
      <c r="E9">
        <v>2500</v>
      </c>
      <c r="F9">
        <f>C9*($AF$4 + 1.5)</f>
        <v>18</v>
      </c>
      <c r="G9">
        <f>MIN(F9*$AH$4, E9)</f>
        <v>2500</v>
      </c>
      <c r="H9">
        <f t="shared" si="2"/>
        <v>25000</v>
      </c>
      <c r="I9">
        <v>2</v>
      </c>
      <c r="J9">
        <v>4</v>
      </c>
      <c r="K9">
        <f>D9*500</f>
        <v>1500</v>
      </c>
      <c r="L9">
        <v>5</v>
      </c>
      <c r="N9" t="s">
        <v>60</v>
      </c>
      <c r="O9">
        <v>2</v>
      </c>
      <c r="P9">
        <f t="shared" si="3"/>
        <v>4</v>
      </c>
      <c r="Q9">
        <f t="shared" si="0"/>
        <v>9</v>
      </c>
      <c r="R9">
        <f t="shared" si="1"/>
        <v>6480</v>
      </c>
      <c r="T9">
        <v>1</v>
      </c>
      <c r="U9">
        <f t="shared" si="4"/>
        <v>16200</v>
      </c>
      <c r="V9">
        <v>6</v>
      </c>
      <c r="W9">
        <f t="shared" si="5"/>
        <v>1600</v>
      </c>
      <c r="Y9" t="s">
        <v>113</v>
      </c>
      <c r="Z9">
        <v>6</v>
      </c>
      <c r="AA9">
        <f t="shared" si="6"/>
        <v>450</v>
      </c>
      <c r="AB9">
        <f t="shared" si="8"/>
        <v>7</v>
      </c>
      <c r="AC9">
        <f t="shared" si="7"/>
        <v>900</v>
      </c>
    </row>
    <row r="10" spans="2:34" x14ac:dyDescent="0.3">
      <c r="B10" t="s">
        <v>16</v>
      </c>
      <c r="C10">
        <f>D10*2</f>
        <v>6</v>
      </c>
      <c r="D10">
        <v>3</v>
      </c>
      <c r="E10">
        <v>3000</v>
      </c>
      <c r="F10">
        <f>C10*($AF$4 + 1.5)</f>
        <v>18</v>
      </c>
      <c r="G10">
        <f>MIN(F10*$AH$4, E10)</f>
        <v>3000</v>
      </c>
      <c r="H10">
        <f t="shared" si="2"/>
        <v>30000</v>
      </c>
      <c r="I10">
        <v>2</v>
      </c>
      <c r="J10">
        <v>5</v>
      </c>
      <c r="K10">
        <f>D10*500</f>
        <v>1500</v>
      </c>
      <c r="L10">
        <v>6</v>
      </c>
      <c r="N10" t="s">
        <v>61</v>
      </c>
      <c r="O10">
        <v>4</v>
      </c>
      <c r="P10">
        <f t="shared" si="3"/>
        <v>8</v>
      </c>
      <c r="Q10">
        <f t="shared" si="0"/>
        <v>18</v>
      </c>
      <c r="R10">
        <f t="shared" si="1"/>
        <v>12960</v>
      </c>
      <c r="T10">
        <v>3</v>
      </c>
      <c r="U10">
        <f t="shared" si="4"/>
        <v>97200</v>
      </c>
      <c r="V10">
        <v>10</v>
      </c>
      <c r="W10">
        <f t="shared" si="5"/>
        <v>9700</v>
      </c>
      <c r="Y10" t="s">
        <v>114</v>
      </c>
      <c r="Z10">
        <v>7</v>
      </c>
      <c r="AA10">
        <f t="shared" si="6"/>
        <v>560</v>
      </c>
      <c r="AB10">
        <f t="shared" si="8"/>
        <v>8</v>
      </c>
      <c r="AC10">
        <f t="shared" si="7"/>
        <v>1120</v>
      </c>
    </row>
    <row r="11" spans="2:34" x14ac:dyDescent="0.3">
      <c r="B11" t="s">
        <v>17</v>
      </c>
      <c r="C11">
        <f>D11*2</f>
        <v>8</v>
      </c>
      <c r="D11">
        <v>4</v>
      </c>
      <c r="E11">
        <v>4000</v>
      </c>
      <c r="F11">
        <f>C11*($AF$4 + 1.5)</f>
        <v>24</v>
      </c>
      <c r="G11">
        <f>MIN(F11*$AH$4, E11)</f>
        <v>4000</v>
      </c>
      <c r="H11">
        <f t="shared" si="2"/>
        <v>40000</v>
      </c>
      <c r="I11">
        <v>2</v>
      </c>
      <c r="J11">
        <v>5</v>
      </c>
      <c r="K11">
        <f>D11*500</f>
        <v>2000</v>
      </c>
      <c r="L11">
        <v>7</v>
      </c>
      <c r="N11" t="s">
        <v>62</v>
      </c>
      <c r="O11">
        <v>5</v>
      </c>
      <c r="P11">
        <f t="shared" si="3"/>
        <v>10</v>
      </c>
      <c r="Q11">
        <f t="shared" si="0"/>
        <v>22.5</v>
      </c>
      <c r="R11">
        <f t="shared" si="1"/>
        <v>16200</v>
      </c>
      <c r="T11">
        <v>3</v>
      </c>
      <c r="U11">
        <f t="shared" si="4"/>
        <v>121500</v>
      </c>
      <c r="V11">
        <v>12</v>
      </c>
      <c r="W11">
        <f t="shared" si="5"/>
        <v>12200</v>
      </c>
      <c r="Y11" t="s">
        <v>115</v>
      </c>
      <c r="Z11">
        <v>8</v>
      </c>
      <c r="AA11">
        <f t="shared" si="6"/>
        <v>680</v>
      </c>
      <c r="AB11">
        <f t="shared" si="8"/>
        <v>9</v>
      </c>
      <c r="AC11">
        <f t="shared" si="7"/>
        <v>1360</v>
      </c>
    </row>
    <row r="12" spans="2:34" x14ac:dyDescent="0.3">
      <c r="B12" t="s">
        <v>18</v>
      </c>
      <c r="C12">
        <f>D12*2</f>
        <v>10</v>
      </c>
      <c r="D12">
        <v>5</v>
      </c>
      <c r="E12">
        <v>4500</v>
      </c>
      <c r="F12">
        <f>C12*($AF$4 + 1.5)</f>
        <v>30</v>
      </c>
      <c r="G12">
        <f>MIN(F12*$AH$4, E12)</f>
        <v>4500</v>
      </c>
      <c r="H12">
        <f t="shared" si="2"/>
        <v>45000</v>
      </c>
      <c r="I12">
        <v>2</v>
      </c>
      <c r="J12">
        <v>6</v>
      </c>
      <c r="K12">
        <f>D12*500</f>
        <v>2500</v>
      </c>
      <c r="L12">
        <v>8</v>
      </c>
      <c r="N12" t="s">
        <v>63</v>
      </c>
      <c r="O12">
        <v>10</v>
      </c>
      <c r="P12">
        <f t="shared" si="3"/>
        <v>20</v>
      </c>
      <c r="Q12">
        <f t="shared" si="0"/>
        <v>45</v>
      </c>
      <c r="R12">
        <f t="shared" si="1"/>
        <v>32400</v>
      </c>
      <c r="T12">
        <v>3</v>
      </c>
      <c r="U12">
        <f t="shared" si="4"/>
        <v>243000</v>
      </c>
      <c r="V12">
        <v>15</v>
      </c>
      <c r="W12">
        <f t="shared" si="5"/>
        <v>24300</v>
      </c>
      <c r="Y12" t="s">
        <v>116</v>
      </c>
      <c r="Z12">
        <v>9</v>
      </c>
      <c r="AA12">
        <f t="shared" si="6"/>
        <v>810</v>
      </c>
      <c r="AB12">
        <f t="shared" si="8"/>
        <v>10</v>
      </c>
      <c r="AC12">
        <f t="shared" si="7"/>
        <v>1620</v>
      </c>
    </row>
    <row r="13" spans="2:34" x14ac:dyDescent="0.3">
      <c r="B13" t="s">
        <v>19</v>
      </c>
      <c r="C13">
        <f>D13*2</f>
        <v>10</v>
      </c>
      <c r="D13">
        <v>5</v>
      </c>
      <c r="E13">
        <v>5000</v>
      </c>
      <c r="F13">
        <f>C13*($AF$4 + 1.5)</f>
        <v>30</v>
      </c>
      <c r="G13">
        <f>MIN(F13*$AH$4, E13)</f>
        <v>5000</v>
      </c>
      <c r="H13">
        <f t="shared" si="2"/>
        <v>50000</v>
      </c>
      <c r="I13">
        <v>3</v>
      </c>
      <c r="J13">
        <v>6</v>
      </c>
      <c r="K13">
        <f>D13*500</f>
        <v>2500</v>
      </c>
      <c r="L13">
        <v>9</v>
      </c>
      <c r="N13" t="s">
        <v>64</v>
      </c>
      <c r="O13">
        <v>50</v>
      </c>
      <c r="P13">
        <f t="shared" si="3"/>
        <v>100</v>
      </c>
      <c r="Q13">
        <f t="shared" si="0"/>
        <v>225</v>
      </c>
      <c r="R13">
        <f t="shared" si="1"/>
        <v>162000</v>
      </c>
      <c r="T13">
        <v>10</v>
      </c>
      <c r="U13">
        <f t="shared" si="4"/>
        <v>4050000</v>
      </c>
      <c r="V13">
        <v>50</v>
      </c>
      <c r="W13">
        <f t="shared" si="5"/>
        <v>405000</v>
      </c>
      <c r="Y13" t="s">
        <v>117</v>
      </c>
      <c r="Z13">
        <v>10</v>
      </c>
      <c r="AA13">
        <f t="shared" si="6"/>
        <v>950</v>
      </c>
      <c r="AB13">
        <f t="shared" si="8"/>
        <v>11</v>
      </c>
      <c r="AC13">
        <f t="shared" si="7"/>
        <v>1900</v>
      </c>
    </row>
    <row r="14" spans="2:34" x14ac:dyDescent="0.3">
      <c r="B14" t="s">
        <v>20</v>
      </c>
      <c r="C14">
        <f>D14*2</f>
        <v>14</v>
      </c>
      <c r="D14">
        <v>7</v>
      </c>
      <c r="E14">
        <v>7000</v>
      </c>
      <c r="F14">
        <f>C14*($AF$4 + 1.5)</f>
        <v>42</v>
      </c>
      <c r="G14">
        <f>MIN(F14*$AH$4, E14)</f>
        <v>7000</v>
      </c>
      <c r="H14">
        <f t="shared" si="2"/>
        <v>70000</v>
      </c>
      <c r="I14">
        <v>3</v>
      </c>
      <c r="J14">
        <v>6</v>
      </c>
      <c r="K14">
        <f>D14*500</f>
        <v>3500</v>
      </c>
      <c r="L14">
        <v>10</v>
      </c>
      <c r="N14" t="s">
        <v>65</v>
      </c>
      <c r="O14">
        <v>1</v>
      </c>
      <c r="P14">
        <f t="shared" si="3"/>
        <v>2</v>
      </c>
      <c r="Q14">
        <f t="shared" si="0"/>
        <v>4.5</v>
      </c>
      <c r="R14">
        <f t="shared" si="1"/>
        <v>3240</v>
      </c>
      <c r="T14">
        <v>1</v>
      </c>
      <c r="U14">
        <f t="shared" si="4"/>
        <v>8100</v>
      </c>
      <c r="V14">
        <v>5</v>
      </c>
      <c r="W14">
        <f t="shared" ref="W14:W49" si="9">ROUND(U14/10/100, 0)*100</f>
        <v>800</v>
      </c>
      <c r="Y14" t="s">
        <v>118</v>
      </c>
      <c r="Z14">
        <v>11</v>
      </c>
      <c r="AA14">
        <f t="shared" si="6"/>
        <v>1100</v>
      </c>
      <c r="AB14">
        <f t="shared" si="8"/>
        <v>12</v>
      </c>
      <c r="AC14">
        <f t="shared" si="7"/>
        <v>2200</v>
      </c>
    </row>
    <row r="15" spans="2:34" x14ac:dyDescent="0.3">
      <c r="B15" t="s">
        <v>21</v>
      </c>
      <c r="C15">
        <f>D15*2</f>
        <v>20</v>
      </c>
      <c r="D15">
        <v>10</v>
      </c>
      <c r="E15">
        <v>8500</v>
      </c>
      <c r="F15">
        <f>C15*($AF$4 + 1.5)</f>
        <v>60</v>
      </c>
      <c r="G15">
        <f>MIN(F15*$AH$4, E15)</f>
        <v>8500</v>
      </c>
      <c r="H15">
        <f t="shared" si="2"/>
        <v>85000</v>
      </c>
      <c r="I15">
        <v>3</v>
      </c>
      <c r="J15">
        <v>7</v>
      </c>
      <c r="K15">
        <f>D15*500</f>
        <v>5000</v>
      </c>
      <c r="L15">
        <v>11</v>
      </c>
      <c r="N15" t="s">
        <v>66</v>
      </c>
      <c r="O15">
        <v>1</v>
      </c>
      <c r="P15">
        <f t="shared" si="3"/>
        <v>2</v>
      </c>
      <c r="Q15">
        <f t="shared" si="0"/>
        <v>4.5</v>
      </c>
      <c r="R15">
        <f t="shared" si="1"/>
        <v>3240</v>
      </c>
      <c r="T15">
        <v>1</v>
      </c>
      <c r="U15">
        <f t="shared" si="4"/>
        <v>8100</v>
      </c>
      <c r="V15">
        <v>1</v>
      </c>
      <c r="W15">
        <f t="shared" si="9"/>
        <v>800</v>
      </c>
      <c r="Y15" t="s">
        <v>119</v>
      </c>
      <c r="Z15">
        <v>12</v>
      </c>
      <c r="AA15">
        <f t="shared" si="6"/>
        <v>1260</v>
      </c>
      <c r="AB15">
        <f t="shared" si="8"/>
        <v>13</v>
      </c>
      <c r="AC15">
        <f t="shared" si="7"/>
        <v>2520</v>
      </c>
    </row>
    <row r="16" spans="2:34" x14ac:dyDescent="0.3">
      <c r="B16" t="s">
        <v>22</v>
      </c>
      <c r="C16">
        <f>D16*2</f>
        <v>20</v>
      </c>
      <c r="D16">
        <v>10</v>
      </c>
      <c r="E16">
        <v>10000</v>
      </c>
      <c r="F16">
        <f>C16*($AF$4 + 1.5)</f>
        <v>60</v>
      </c>
      <c r="G16">
        <f>MIN(F16*$AH$4, E16)</f>
        <v>10000</v>
      </c>
      <c r="H16">
        <f t="shared" si="2"/>
        <v>100000</v>
      </c>
      <c r="I16">
        <v>4</v>
      </c>
      <c r="J16">
        <v>7</v>
      </c>
      <c r="K16">
        <f>D16*500</f>
        <v>5000</v>
      </c>
      <c r="L16">
        <v>12</v>
      </c>
      <c r="N16" t="s">
        <v>67</v>
      </c>
      <c r="O16">
        <v>2</v>
      </c>
      <c r="P16">
        <f t="shared" si="3"/>
        <v>4</v>
      </c>
      <c r="Q16">
        <f t="shared" si="0"/>
        <v>9</v>
      </c>
      <c r="R16">
        <f t="shared" si="1"/>
        <v>6480</v>
      </c>
      <c r="T16">
        <v>1</v>
      </c>
      <c r="U16">
        <f t="shared" si="4"/>
        <v>16200</v>
      </c>
      <c r="V16">
        <v>6</v>
      </c>
      <c r="W16">
        <f t="shared" si="9"/>
        <v>1600</v>
      </c>
      <c r="Y16" t="s">
        <v>120</v>
      </c>
      <c r="Z16">
        <v>13</v>
      </c>
      <c r="AA16">
        <f t="shared" si="6"/>
        <v>1430.0000000000002</v>
      </c>
      <c r="AB16">
        <f t="shared" si="8"/>
        <v>14</v>
      </c>
      <c r="AC16">
        <f t="shared" si="7"/>
        <v>2860.0000000000005</v>
      </c>
    </row>
    <row r="17" spans="2:29" x14ac:dyDescent="0.3">
      <c r="B17" t="s">
        <v>23</v>
      </c>
      <c r="C17">
        <f>D17*2</f>
        <v>26</v>
      </c>
      <c r="D17">
        <v>13</v>
      </c>
      <c r="E17">
        <v>11000</v>
      </c>
      <c r="F17">
        <f>C17*($AF$4 + 1.5)</f>
        <v>78</v>
      </c>
      <c r="G17">
        <f>MIN(F17*$AH$4, E17)</f>
        <v>11000</v>
      </c>
      <c r="H17">
        <f t="shared" si="2"/>
        <v>110000</v>
      </c>
      <c r="I17">
        <v>4</v>
      </c>
      <c r="J17">
        <v>5</v>
      </c>
      <c r="K17">
        <f>D17*500</f>
        <v>6500</v>
      </c>
      <c r="L17">
        <v>13</v>
      </c>
      <c r="N17" t="s">
        <v>68</v>
      </c>
      <c r="O17">
        <v>2</v>
      </c>
      <c r="P17">
        <f t="shared" si="3"/>
        <v>4</v>
      </c>
      <c r="Q17">
        <f t="shared" si="0"/>
        <v>9</v>
      </c>
      <c r="R17">
        <f t="shared" si="1"/>
        <v>6480</v>
      </c>
      <c r="T17">
        <v>2</v>
      </c>
      <c r="U17">
        <f t="shared" si="4"/>
        <v>32400</v>
      </c>
      <c r="V17">
        <v>6</v>
      </c>
      <c r="W17">
        <f t="shared" si="9"/>
        <v>3200</v>
      </c>
      <c r="Y17" t="s">
        <v>121</v>
      </c>
      <c r="Z17">
        <v>14</v>
      </c>
      <c r="AA17">
        <f t="shared" si="6"/>
        <v>1609.9999999999998</v>
      </c>
      <c r="AB17">
        <f t="shared" si="8"/>
        <v>15</v>
      </c>
      <c r="AC17">
        <f t="shared" si="7"/>
        <v>3219.9999999999995</v>
      </c>
    </row>
    <row r="18" spans="2:29" x14ac:dyDescent="0.3">
      <c r="B18" t="s">
        <v>24</v>
      </c>
      <c r="C18">
        <f>D18*2</f>
        <v>28</v>
      </c>
      <c r="D18">
        <v>14</v>
      </c>
      <c r="E18">
        <v>12000</v>
      </c>
      <c r="F18">
        <f>C18*($AF$4 + 1.5)</f>
        <v>84</v>
      </c>
      <c r="G18">
        <f>MIN(F18*$AH$4, E18)</f>
        <v>12000</v>
      </c>
      <c r="H18">
        <f t="shared" si="2"/>
        <v>120000</v>
      </c>
      <c r="I18">
        <v>4</v>
      </c>
      <c r="J18">
        <v>8</v>
      </c>
      <c r="K18">
        <f>D18*500</f>
        <v>7000</v>
      </c>
      <c r="L18">
        <v>14</v>
      </c>
      <c r="N18" t="s">
        <v>69</v>
      </c>
      <c r="O18">
        <v>3</v>
      </c>
      <c r="P18">
        <f t="shared" si="3"/>
        <v>6</v>
      </c>
      <c r="Q18">
        <f t="shared" si="0"/>
        <v>13.5</v>
      </c>
      <c r="R18">
        <f t="shared" si="1"/>
        <v>9720</v>
      </c>
      <c r="T18">
        <v>2</v>
      </c>
      <c r="U18">
        <f t="shared" si="4"/>
        <v>48600</v>
      </c>
      <c r="V18">
        <v>7</v>
      </c>
      <c r="W18">
        <f t="shared" si="9"/>
        <v>4900</v>
      </c>
      <c r="Y18" t="s">
        <v>122</v>
      </c>
      <c r="Z18">
        <v>15</v>
      </c>
      <c r="AA18">
        <f t="shared" si="6"/>
        <v>1800</v>
      </c>
      <c r="AB18">
        <f t="shared" si="8"/>
        <v>16</v>
      </c>
      <c r="AC18">
        <f t="shared" si="7"/>
        <v>3600</v>
      </c>
    </row>
    <row r="19" spans="2:29" x14ac:dyDescent="0.3">
      <c r="B19" t="s">
        <v>25</v>
      </c>
      <c r="C19">
        <f>D19*2</f>
        <v>28</v>
      </c>
      <c r="D19">
        <v>14</v>
      </c>
      <c r="E19">
        <v>15000</v>
      </c>
      <c r="F19">
        <f>C19*($AF$4 + 1.5)</f>
        <v>84</v>
      </c>
      <c r="G19">
        <f>MIN(F19*$AH$4, E19)</f>
        <v>15000</v>
      </c>
      <c r="H19">
        <f t="shared" si="2"/>
        <v>150000</v>
      </c>
      <c r="I19">
        <v>4</v>
      </c>
      <c r="J19">
        <v>8</v>
      </c>
      <c r="K19">
        <f>D19*500</f>
        <v>7000</v>
      </c>
      <c r="L19">
        <v>15</v>
      </c>
      <c r="N19" t="s">
        <v>70</v>
      </c>
      <c r="O19">
        <v>4</v>
      </c>
      <c r="P19">
        <f t="shared" si="3"/>
        <v>8</v>
      </c>
      <c r="Q19">
        <f t="shared" si="0"/>
        <v>18</v>
      </c>
      <c r="R19">
        <f t="shared" si="1"/>
        <v>12960</v>
      </c>
      <c r="T19">
        <v>3</v>
      </c>
      <c r="U19">
        <f t="shared" si="4"/>
        <v>97200</v>
      </c>
      <c r="V19">
        <v>9</v>
      </c>
      <c r="W19">
        <f t="shared" si="9"/>
        <v>9700</v>
      </c>
      <c r="Y19" t="s">
        <v>123</v>
      </c>
      <c r="Z19">
        <v>16</v>
      </c>
      <c r="AA19">
        <f t="shared" si="6"/>
        <v>2000</v>
      </c>
      <c r="AB19">
        <f t="shared" si="8"/>
        <v>17</v>
      </c>
      <c r="AC19">
        <f t="shared" si="7"/>
        <v>4000</v>
      </c>
    </row>
    <row r="20" spans="2:29" x14ac:dyDescent="0.3">
      <c r="B20" t="s">
        <v>26</v>
      </c>
      <c r="C20">
        <f>D20*2</f>
        <v>30</v>
      </c>
      <c r="D20">
        <v>15</v>
      </c>
      <c r="E20">
        <v>16000</v>
      </c>
      <c r="F20">
        <f>C20*($AF$4 + 1.5)</f>
        <v>90</v>
      </c>
      <c r="G20">
        <f>MIN(F20*$AH$4, E20)</f>
        <v>16000</v>
      </c>
      <c r="H20">
        <f t="shared" si="2"/>
        <v>160000</v>
      </c>
      <c r="I20">
        <v>5</v>
      </c>
      <c r="J20">
        <v>7</v>
      </c>
      <c r="K20">
        <f>D20*500</f>
        <v>7500</v>
      </c>
      <c r="L20">
        <v>16</v>
      </c>
      <c r="N20" t="s">
        <v>71</v>
      </c>
      <c r="O20">
        <v>5</v>
      </c>
      <c r="P20">
        <f t="shared" si="3"/>
        <v>10</v>
      </c>
      <c r="Q20">
        <f t="shared" si="0"/>
        <v>22.5</v>
      </c>
      <c r="R20">
        <f t="shared" si="1"/>
        <v>16200</v>
      </c>
      <c r="T20">
        <v>3</v>
      </c>
      <c r="U20">
        <f t="shared" si="4"/>
        <v>121500</v>
      </c>
      <c r="V20">
        <v>9</v>
      </c>
      <c r="W20">
        <f t="shared" si="9"/>
        <v>12200</v>
      </c>
      <c r="Y20" t="s">
        <v>124</v>
      </c>
      <c r="Z20">
        <v>17</v>
      </c>
      <c r="AA20">
        <f t="shared" si="6"/>
        <v>2210</v>
      </c>
      <c r="AB20">
        <f t="shared" si="8"/>
        <v>18</v>
      </c>
      <c r="AC20">
        <f t="shared" si="7"/>
        <v>4420</v>
      </c>
    </row>
    <row r="21" spans="2:29" x14ac:dyDescent="0.3">
      <c r="B21" t="s">
        <v>27</v>
      </c>
      <c r="C21">
        <f>D21*2</f>
        <v>34</v>
      </c>
      <c r="D21">
        <v>17</v>
      </c>
      <c r="E21">
        <v>17500</v>
      </c>
      <c r="F21">
        <f>C21*($AF$4 + 1.5)</f>
        <v>102</v>
      </c>
      <c r="G21">
        <f>MIN(F21*$AH$4, E21)</f>
        <v>17500</v>
      </c>
      <c r="H21">
        <f t="shared" si="2"/>
        <v>175000</v>
      </c>
      <c r="I21">
        <v>5</v>
      </c>
      <c r="J21">
        <v>8</v>
      </c>
      <c r="K21">
        <f>D21*500</f>
        <v>8500</v>
      </c>
      <c r="L21">
        <v>17</v>
      </c>
      <c r="N21" t="s">
        <v>72</v>
      </c>
      <c r="O21">
        <v>5</v>
      </c>
      <c r="P21">
        <f t="shared" si="3"/>
        <v>10</v>
      </c>
      <c r="Q21">
        <f t="shared" si="0"/>
        <v>22.5</v>
      </c>
      <c r="R21">
        <f t="shared" si="1"/>
        <v>16200</v>
      </c>
      <c r="T21">
        <v>3</v>
      </c>
      <c r="U21">
        <f t="shared" si="4"/>
        <v>121500</v>
      </c>
      <c r="V21">
        <v>10</v>
      </c>
      <c r="W21">
        <f t="shared" si="9"/>
        <v>12200</v>
      </c>
      <c r="Y21" t="s">
        <v>125</v>
      </c>
      <c r="Z21">
        <v>18</v>
      </c>
      <c r="AA21">
        <f t="shared" si="6"/>
        <v>2430</v>
      </c>
      <c r="AB21">
        <f t="shared" si="8"/>
        <v>19</v>
      </c>
      <c r="AC21">
        <f t="shared" si="7"/>
        <v>4860</v>
      </c>
    </row>
    <row r="22" spans="2:29" x14ac:dyDescent="0.3">
      <c r="B22" t="s">
        <v>28</v>
      </c>
      <c r="C22">
        <f>D22*2</f>
        <v>36</v>
      </c>
      <c r="D22">
        <v>18</v>
      </c>
      <c r="E22">
        <v>17000</v>
      </c>
      <c r="F22">
        <f>C22*($AF$4 + 1.5)</f>
        <v>108</v>
      </c>
      <c r="G22">
        <f>MIN(F22*$AH$4, E22)</f>
        <v>17000</v>
      </c>
      <c r="H22">
        <f t="shared" si="2"/>
        <v>170000</v>
      </c>
      <c r="I22">
        <v>5</v>
      </c>
      <c r="J22">
        <v>7</v>
      </c>
      <c r="K22">
        <f>D22*500</f>
        <v>9000</v>
      </c>
      <c r="L22">
        <v>18</v>
      </c>
      <c r="N22" t="s">
        <v>73</v>
      </c>
      <c r="O22">
        <v>10</v>
      </c>
      <c r="P22">
        <f t="shared" si="3"/>
        <v>20</v>
      </c>
      <c r="Q22">
        <f t="shared" si="0"/>
        <v>45</v>
      </c>
      <c r="R22">
        <f t="shared" si="1"/>
        <v>32400</v>
      </c>
      <c r="T22">
        <v>4</v>
      </c>
      <c r="U22">
        <f t="shared" si="4"/>
        <v>324000</v>
      </c>
      <c r="V22">
        <v>15</v>
      </c>
      <c r="W22">
        <f t="shared" si="9"/>
        <v>32400</v>
      </c>
      <c r="Y22" t="s">
        <v>126</v>
      </c>
      <c r="Z22">
        <v>19</v>
      </c>
      <c r="AA22">
        <f t="shared" si="6"/>
        <v>2660</v>
      </c>
      <c r="AB22">
        <f t="shared" si="8"/>
        <v>20</v>
      </c>
      <c r="AC22">
        <f t="shared" si="7"/>
        <v>5320</v>
      </c>
    </row>
    <row r="23" spans="2:29" x14ac:dyDescent="0.3">
      <c r="B23" t="s">
        <v>29</v>
      </c>
      <c r="C23">
        <f>D23*2</f>
        <v>34</v>
      </c>
      <c r="D23">
        <v>17</v>
      </c>
      <c r="E23">
        <v>18000</v>
      </c>
      <c r="F23">
        <f>C23*($AF$4 + 1.5)</f>
        <v>102</v>
      </c>
      <c r="G23">
        <f>MIN(F23*$AH$4, E23)</f>
        <v>18000</v>
      </c>
      <c r="H23">
        <f t="shared" si="2"/>
        <v>180000</v>
      </c>
      <c r="I23">
        <v>5</v>
      </c>
      <c r="J23">
        <v>9</v>
      </c>
      <c r="K23">
        <f>D23*500</f>
        <v>8500</v>
      </c>
      <c r="L23">
        <v>19</v>
      </c>
      <c r="N23" t="s">
        <v>74</v>
      </c>
      <c r="O23">
        <v>20</v>
      </c>
      <c r="P23">
        <f t="shared" si="3"/>
        <v>40</v>
      </c>
      <c r="Q23">
        <f t="shared" si="0"/>
        <v>90</v>
      </c>
      <c r="R23">
        <f t="shared" si="1"/>
        <v>64800</v>
      </c>
      <c r="T23">
        <v>6</v>
      </c>
      <c r="U23">
        <f t="shared" si="4"/>
        <v>972000</v>
      </c>
      <c r="V23">
        <v>20</v>
      </c>
      <c r="W23">
        <f t="shared" si="9"/>
        <v>97200</v>
      </c>
      <c r="Y23" t="s">
        <v>127</v>
      </c>
      <c r="Z23">
        <v>20</v>
      </c>
      <c r="AA23">
        <f t="shared" si="6"/>
        <v>2900</v>
      </c>
      <c r="AB23">
        <f t="shared" si="8"/>
        <v>21</v>
      </c>
      <c r="AC23">
        <f t="shared" si="7"/>
        <v>5800</v>
      </c>
    </row>
    <row r="24" spans="2:29" x14ac:dyDescent="0.3">
      <c r="B24" t="s">
        <v>30</v>
      </c>
      <c r="C24">
        <f>D24*2</f>
        <v>40</v>
      </c>
      <c r="D24">
        <v>20</v>
      </c>
      <c r="E24">
        <v>20000</v>
      </c>
      <c r="F24">
        <f>C24*($AF$4 + 1.5)</f>
        <v>120</v>
      </c>
      <c r="G24">
        <f>MIN(F24*$AH$4, E24)</f>
        <v>20000</v>
      </c>
      <c r="H24">
        <f t="shared" si="2"/>
        <v>200000</v>
      </c>
      <c r="I24">
        <v>5</v>
      </c>
      <c r="J24">
        <v>9</v>
      </c>
      <c r="K24">
        <f>D24*500</f>
        <v>10000</v>
      </c>
      <c r="L24">
        <v>20</v>
      </c>
      <c r="N24" t="s">
        <v>75</v>
      </c>
      <c r="O24">
        <v>1</v>
      </c>
      <c r="P24">
        <f t="shared" si="3"/>
        <v>2</v>
      </c>
      <c r="Q24">
        <f t="shared" si="0"/>
        <v>4.5</v>
      </c>
      <c r="R24">
        <f t="shared" si="1"/>
        <v>3240</v>
      </c>
      <c r="T24">
        <v>1</v>
      </c>
      <c r="U24">
        <f t="shared" si="4"/>
        <v>8100</v>
      </c>
      <c r="V24">
        <v>5</v>
      </c>
      <c r="W24">
        <f t="shared" si="9"/>
        <v>800</v>
      </c>
      <c r="Y24" t="s">
        <v>128</v>
      </c>
      <c r="Z24">
        <v>21</v>
      </c>
      <c r="AA24">
        <f t="shared" si="6"/>
        <v>3150</v>
      </c>
      <c r="AB24">
        <f t="shared" si="8"/>
        <v>22</v>
      </c>
      <c r="AC24">
        <f t="shared" si="7"/>
        <v>6300</v>
      </c>
    </row>
    <row r="25" spans="2:29" x14ac:dyDescent="0.3">
      <c r="B25" t="s">
        <v>31</v>
      </c>
      <c r="C25">
        <f>D25*2</f>
        <v>44</v>
      </c>
      <c r="D25">
        <v>22</v>
      </c>
      <c r="E25">
        <v>21000</v>
      </c>
      <c r="F25">
        <f>C25*($AF$4 + 1.5)</f>
        <v>132</v>
      </c>
      <c r="G25">
        <f>MIN(F25*$AH$4, E25)</f>
        <v>21000</v>
      </c>
      <c r="H25">
        <f t="shared" si="2"/>
        <v>210000</v>
      </c>
      <c r="I25">
        <v>5</v>
      </c>
      <c r="J25">
        <v>9</v>
      </c>
      <c r="K25">
        <f>D25*500</f>
        <v>11000</v>
      </c>
      <c r="L25">
        <v>21</v>
      </c>
      <c r="N25" t="s">
        <v>76</v>
      </c>
      <c r="O25">
        <v>2</v>
      </c>
      <c r="P25">
        <f t="shared" si="3"/>
        <v>4</v>
      </c>
      <c r="Q25">
        <f t="shared" si="0"/>
        <v>9</v>
      </c>
      <c r="R25">
        <f t="shared" si="1"/>
        <v>6480</v>
      </c>
      <c r="T25">
        <v>1</v>
      </c>
      <c r="U25">
        <f t="shared" si="4"/>
        <v>16200</v>
      </c>
      <c r="V25">
        <v>6</v>
      </c>
      <c r="W25">
        <f t="shared" si="9"/>
        <v>1600</v>
      </c>
      <c r="Y25" t="s">
        <v>129</v>
      </c>
      <c r="Z25">
        <v>22</v>
      </c>
      <c r="AA25">
        <f t="shared" si="6"/>
        <v>3410</v>
      </c>
      <c r="AB25">
        <f t="shared" si="8"/>
        <v>23</v>
      </c>
      <c r="AC25">
        <f t="shared" si="7"/>
        <v>6820</v>
      </c>
    </row>
    <row r="26" spans="2:29" x14ac:dyDescent="0.3">
      <c r="B26" t="s">
        <v>32</v>
      </c>
      <c r="C26">
        <f>D26*2</f>
        <v>50</v>
      </c>
      <c r="D26">
        <v>25</v>
      </c>
      <c r="E26">
        <v>18000</v>
      </c>
      <c r="F26">
        <f>C26*($AF$4 + 1.5)</f>
        <v>150</v>
      </c>
      <c r="G26">
        <f>MIN(F26*$AH$4, E26)</f>
        <v>18000</v>
      </c>
      <c r="H26">
        <f t="shared" si="2"/>
        <v>180000</v>
      </c>
      <c r="I26">
        <v>8</v>
      </c>
      <c r="J26">
        <v>0</v>
      </c>
      <c r="K26">
        <f>D26*500</f>
        <v>12500</v>
      </c>
      <c r="L26">
        <v>22</v>
      </c>
      <c r="N26" t="s">
        <v>77</v>
      </c>
      <c r="O26">
        <v>2</v>
      </c>
      <c r="P26">
        <f t="shared" si="3"/>
        <v>4</v>
      </c>
      <c r="Q26">
        <f t="shared" si="0"/>
        <v>9</v>
      </c>
      <c r="R26">
        <f t="shared" si="1"/>
        <v>6480</v>
      </c>
      <c r="T26">
        <v>1</v>
      </c>
      <c r="U26">
        <f t="shared" si="4"/>
        <v>16200</v>
      </c>
      <c r="V26">
        <v>7</v>
      </c>
      <c r="W26">
        <f t="shared" si="9"/>
        <v>1600</v>
      </c>
      <c r="Y26" t="s">
        <v>130</v>
      </c>
      <c r="Z26">
        <v>23</v>
      </c>
      <c r="AA26">
        <f t="shared" si="6"/>
        <v>3680</v>
      </c>
      <c r="AB26">
        <f t="shared" si="8"/>
        <v>24</v>
      </c>
      <c r="AC26">
        <f t="shared" si="7"/>
        <v>7360</v>
      </c>
    </row>
    <row r="27" spans="2:29" x14ac:dyDescent="0.3">
      <c r="B27" t="s">
        <v>33</v>
      </c>
      <c r="C27">
        <f>D27*2</f>
        <v>42</v>
      </c>
      <c r="D27">
        <v>21</v>
      </c>
      <c r="E27">
        <v>22000</v>
      </c>
      <c r="F27">
        <f>C27*($AF$4 + 1.5)</f>
        <v>126</v>
      </c>
      <c r="G27">
        <f>MIN(F27*$AH$4, E27)</f>
        <v>22000</v>
      </c>
      <c r="H27">
        <f t="shared" si="2"/>
        <v>220000</v>
      </c>
      <c r="I27">
        <v>5</v>
      </c>
      <c r="J27">
        <v>9</v>
      </c>
      <c r="K27">
        <f>D27*500</f>
        <v>10500</v>
      </c>
      <c r="L27">
        <v>23</v>
      </c>
      <c r="N27" t="s">
        <v>78</v>
      </c>
      <c r="O27">
        <v>4</v>
      </c>
      <c r="P27">
        <f t="shared" si="3"/>
        <v>8</v>
      </c>
      <c r="Q27">
        <f t="shared" si="0"/>
        <v>18</v>
      </c>
      <c r="R27">
        <f t="shared" si="1"/>
        <v>12960</v>
      </c>
      <c r="T27">
        <v>2</v>
      </c>
      <c r="U27">
        <f t="shared" si="4"/>
        <v>64800</v>
      </c>
      <c r="V27">
        <v>7</v>
      </c>
      <c r="W27">
        <f t="shared" si="9"/>
        <v>6500</v>
      </c>
      <c r="Y27" t="s">
        <v>131</v>
      </c>
      <c r="Z27">
        <v>24</v>
      </c>
      <c r="AA27">
        <f t="shared" si="6"/>
        <v>3960</v>
      </c>
      <c r="AB27">
        <f t="shared" si="8"/>
        <v>25</v>
      </c>
      <c r="AC27">
        <f t="shared" si="7"/>
        <v>7920</v>
      </c>
    </row>
    <row r="28" spans="2:29" x14ac:dyDescent="0.3">
      <c r="B28" t="s">
        <v>34</v>
      </c>
      <c r="C28">
        <f>D28*2</f>
        <v>46</v>
      </c>
      <c r="D28">
        <v>23</v>
      </c>
      <c r="E28">
        <v>24000</v>
      </c>
      <c r="F28">
        <f>C28*($AF$4 + 1.5)</f>
        <v>138</v>
      </c>
      <c r="G28">
        <f>MIN(F28*$AH$4, E28)</f>
        <v>24000</v>
      </c>
      <c r="H28">
        <f t="shared" si="2"/>
        <v>240000</v>
      </c>
      <c r="I28">
        <v>5</v>
      </c>
      <c r="J28">
        <v>6</v>
      </c>
      <c r="K28">
        <f>D28*500</f>
        <v>11500</v>
      </c>
      <c r="L28">
        <v>24</v>
      </c>
      <c r="N28" t="s">
        <v>79</v>
      </c>
      <c r="O28">
        <v>4</v>
      </c>
      <c r="P28">
        <f t="shared" si="3"/>
        <v>8</v>
      </c>
      <c r="Q28">
        <f t="shared" si="0"/>
        <v>18</v>
      </c>
      <c r="R28">
        <f t="shared" si="1"/>
        <v>12960</v>
      </c>
      <c r="T28">
        <v>2</v>
      </c>
      <c r="U28">
        <f t="shared" si="4"/>
        <v>64800</v>
      </c>
      <c r="V28">
        <v>8</v>
      </c>
      <c r="W28">
        <f t="shared" si="9"/>
        <v>6500</v>
      </c>
      <c r="Y28" t="s">
        <v>132</v>
      </c>
      <c r="Z28">
        <v>25</v>
      </c>
      <c r="AA28">
        <f t="shared" si="6"/>
        <v>4250</v>
      </c>
      <c r="AB28">
        <f t="shared" si="8"/>
        <v>26</v>
      </c>
      <c r="AC28">
        <f t="shared" si="7"/>
        <v>8500</v>
      </c>
    </row>
    <row r="29" spans="2:29" x14ac:dyDescent="0.3">
      <c r="B29" t="s">
        <v>35</v>
      </c>
      <c r="C29">
        <f>D29*2</f>
        <v>48</v>
      </c>
      <c r="D29">
        <v>24</v>
      </c>
      <c r="E29">
        <v>25000</v>
      </c>
      <c r="F29">
        <f>C29*($AF$4 + 1.5)</f>
        <v>144</v>
      </c>
      <c r="G29">
        <f>MIN(F29*$AH$4, E29)</f>
        <v>25000</v>
      </c>
      <c r="H29">
        <f t="shared" si="2"/>
        <v>250000</v>
      </c>
      <c r="I29">
        <v>6</v>
      </c>
      <c r="J29">
        <v>10</v>
      </c>
      <c r="K29">
        <f>D29*500</f>
        <v>12000</v>
      </c>
      <c r="L29">
        <v>25</v>
      </c>
      <c r="N29" t="s">
        <v>80</v>
      </c>
      <c r="O29">
        <v>5</v>
      </c>
      <c r="P29">
        <f t="shared" si="3"/>
        <v>10</v>
      </c>
      <c r="Q29">
        <f t="shared" si="0"/>
        <v>22.5</v>
      </c>
      <c r="R29">
        <f t="shared" si="1"/>
        <v>16200</v>
      </c>
      <c r="T29">
        <v>2</v>
      </c>
      <c r="U29">
        <f t="shared" si="4"/>
        <v>81000</v>
      </c>
      <c r="V29">
        <v>9</v>
      </c>
      <c r="W29">
        <f t="shared" si="9"/>
        <v>8100</v>
      </c>
      <c r="Y29" t="s">
        <v>133</v>
      </c>
      <c r="Z29">
        <v>26</v>
      </c>
      <c r="AA29">
        <f t="shared" si="6"/>
        <v>4550</v>
      </c>
      <c r="AB29">
        <f t="shared" si="8"/>
        <v>27</v>
      </c>
      <c r="AC29">
        <f t="shared" si="7"/>
        <v>9100</v>
      </c>
    </row>
    <row r="30" spans="2:29" x14ac:dyDescent="0.3">
      <c r="B30" t="s">
        <v>36</v>
      </c>
      <c r="C30">
        <f>D30*2</f>
        <v>52</v>
      </c>
      <c r="D30">
        <v>26</v>
      </c>
      <c r="E30">
        <v>26000</v>
      </c>
      <c r="F30">
        <f>C30*($AF$4 + 1.5)</f>
        <v>156</v>
      </c>
      <c r="G30">
        <f>MIN(F30*$AH$4, E30)</f>
        <v>26000</v>
      </c>
      <c r="H30">
        <f t="shared" si="2"/>
        <v>260000</v>
      </c>
      <c r="I30">
        <v>6</v>
      </c>
      <c r="J30">
        <v>8</v>
      </c>
      <c r="K30">
        <f>D30*500</f>
        <v>13000</v>
      </c>
      <c r="L30">
        <v>26</v>
      </c>
      <c r="N30" t="s">
        <v>81</v>
      </c>
      <c r="O30">
        <v>5</v>
      </c>
      <c r="P30">
        <f t="shared" si="3"/>
        <v>10</v>
      </c>
      <c r="Q30">
        <f t="shared" si="0"/>
        <v>22.5</v>
      </c>
      <c r="R30">
        <f t="shared" si="1"/>
        <v>16200</v>
      </c>
      <c r="T30">
        <v>3</v>
      </c>
      <c r="U30">
        <f t="shared" si="4"/>
        <v>121500</v>
      </c>
      <c r="V30">
        <v>10</v>
      </c>
      <c r="W30">
        <f t="shared" si="9"/>
        <v>12200</v>
      </c>
      <c r="Y30" t="s">
        <v>134</v>
      </c>
      <c r="Z30">
        <v>27</v>
      </c>
      <c r="AA30">
        <f t="shared" si="6"/>
        <v>4860</v>
      </c>
      <c r="AB30">
        <f t="shared" si="8"/>
        <v>28</v>
      </c>
      <c r="AC30">
        <f t="shared" si="7"/>
        <v>9720</v>
      </c>
    </row>
    <row r="31" spans="2:29" x14ac:dyDescent="0.3">
      <c r="B31" t="s">
        <v>37</v>
      </c>
      <c r="C31">
        <f>D31*2</f>
        <v>56</v>
      </c>
      <c r="D31">
        <v>28</v>
      </c>
      <c r="E31">
        <v>27000</v>
      </c>
      <c r="F31">
        <f>C31*($AF$4 + 1.5)</f>
        <v>168</v>
      </c>
      <c r="G31">
        <f>MIN(F31*$AH$4, E31)</f>
        <v>27000</v>
      </c>
      <c r="H31">
        <f t="shared" si="2"/>
        <v>270000</v>
      </c>
      <c r="I31">
        <v>6</v>
      </c>
      <c r="J31">
        <v>6</v>
      </c>
      <c r="K31">
        <f>D31*500</f>
        <v>14000</v>
      </c>
      <c r="L31">
        <v>27</v>
      </c>
      <c r="N31" t="s">
        <v>82</v>
      </c>
      <c r="O31">
        <v>6</v>
      </c>
      <c r="P31">
        <f t="shared" si="3"/>
        <v>12</v>
      </c>
      <c r="Q31">
        <f t="shared" si="0"/>
        <v>27</v>
      </c>
      <c r="R31">
        <f t="shared" si="1"/>
        <v>19440</v>
      </c>
      <c r="T31">
        <v>3</v>
      </c>
      <c r="U31">
        <f t="shared" si="4"/>
        <v>145800</v>
      </c>
      <c r="V31">
        <v>11</v>
      </c>
      <c r="W31">
        <f t="shared" si="9"/>
        <v>14600</v>
      </c>
      <c r="Y31" t="s">
        <v>135</v>
      </c>
      <c r="Z31">
        <v>28</v>
      </c>
      <c r="AA31">
        <f t="shared" si="6"/>
        <v>5180</v>
      </c>
      <c r="AB31">
        <f t="shared" si="8"/>
        <v>29</v>
      </c>
      <c r="AC31">
        <f t="shared" si="7"/>
        <v>10360</v>
      </c>
    </row>
    <row r="32" spans="2:29" x14ac:dyDescent="0.3">
      <c r="B32" t="s">
        <v>38</v>
      </c>
      <c r="C32">
        <f>D32*2</f>
        <v>62</v>
      </c>
      <c r="D32">
        <v>31</v>
      </c>
      <c r="E32">
        <v>28000</v>
      </c>
      <c r="F32">
        <f>C32*($AF$4 + 1.5)</f>
        <v>186</v>
      </c>
      <c r="G32">
        <f>MIN(F32*$AH$4, E32)</f>
        <v>28000</v>
      </c>
      <c r="H32">
        <f t="shared" si="2"/>
        <v>280000</v>
      </c>
      <c r="I32">
        <v>6</v>
      </c>
      <c r="J32">
        <v>10</v>
      </c>
      <c r="K32">
        <f>D32*500</f>
        <v>15500</v>
      </c>
      <c r="L32">
        <v>28</v>
      </c>
      <c r="N32" t="s">
        <v>83</v>
      </c>
      <c r="O32">
        <v>8</v>
      </c>
      <c r="P32">
        <f t="shared" si="3"/>
        <v>16</v>
      </c>
      <c r="Q32">
        <f t="shared" si="0"/>
        <v>36</v>
      </c>
      <c r="R32">
        <f t="shared" si="1"/>
        <v>25920</v>
      </c>
      <c r="T32">
        <v>3</v>
      </c>
      <c r="U32">
        <f t="shared" si="4"/>
        <v>194400</v>
      </c>
      <c r="V32">
        <v>12</v>
      </c>
      <c r="W32">
        <f t="shared" si="9"/>
        <v>19400</v>
      </c>
      <c r="Y32" t="s">
        <v>136</v>
      </c>
      <c r="Z32">
        <v>29</v>
      </c>
      <c r="AA32">
        <f t="shared" si="6"/>
        <v>5510</v>
      </c>
      <c r="AB32">
        <f t="shared" si="8"/>
        <v>30</v>
      </c>
      <c r="AC32">
        <f t="shared" si="7"/>
        <v>11020</v>
      </c>
    </row>
    <row r="33" spans="2:29" x14ac:dyDescent="0.3">
      <c r="B33" t="s">
        <v>39</v>
      </c>
      <c r="C33">
        <f>D33*2</f>
        <v>62</v>
      </c>
      <c r="D33">
        <v>31</v>
      </c>
      <c r="E33">
        <v>30000</v>
      </c>
      <c r="F33">
        <f>C33*($AF$4 + 1.5)</f>
        <v>186</v>
      </c>
      <c r="G33">
        <f>MIN(F33*$AH$4, E33)</f>
        <v>30000</v>
      </c>
      <c r="H33">
        <f t="shared" si="2"/>
        <v>300000</v>
      </c>
      <c r="I33">
        <v>7</v>
      </c>
      <c r="J33">
        <v>10</v>
      </c>
      <c r="K33">
        <f>D33*500</f>
        <v>15500</v>
      </c>
      <c r="L33">
        <v>29</v>
      </c>
      <c r="N33" t="s">
        <v>84</v>
      </c>
      <c r="O33">
        <v>12</v>
      </c>
      <c r="P33">
        <f t="shared" si="3"/>
        <v>24</v>
      </c>
      <c r="Q33">
        <f t="shared" si="0"/>
        <v>54</v>
      </c>
      <c r="R33">
        <f t="shared" si="1"/>
        <v>38880</v>
      </c>
      <c r="T33">
        <v>4</v>
      </c>
      <c r="U33">
        <f t="shared" si="4"/>
        <v>388800</v>
      </c>
      <c r="V33">
        <v>14</v>
      </c>
      <c r="W33">
        <f t="shared" si="9"/>
        <v>38900</v>
      </c>
      <c r="Y33" t="s">
        <v>137</v>
      </c>
      <c r="Z33">
        <v>30</v>
      </c>
      <c r="AA33">
        <f t="shared" si="6"/>
        <v>5850</v>
      </c>
      <c r="AB33">
        <f t="shared" si="8"/>
        <v>31</v>
      </c>
      <c r="AC33">
        <f t="shared" si="7"/>
        <v>11700</v>
      </c>
    </row>
    <row r="34" spans="2:29" x14ac:dyDescent="0.3">
      <c r="B34" t="s">
        <v>40</v>
      </c>
      <c r="C34">
        <f>D34*2</f>
        <v>66</v>
      </c>
      <c r="D34">
        <v>33</v>
      </c>
      <c r="E34">
        <v>34000</v>
      </c>
      <c r="F34">
        <f>C34*($AF$4 + 1.5)</f>
        <v>198</v>
      </c>
      <c r="G34">
        <f>MIN(F34*$AH$4, E34)</f>
        <v>34000</v>
      </c>
      <c r="H34">
        <f t="shared" si="2"/>
        <v>340000</v>
      </c>
      <c r="I34">
        <v>7</v>
      </c>
      <c r="J34">
        <v>10</v>
      </c>
      <c r="K34">
        <f>D34*500</f>
        <v>16500</v>
      </c>
      <c r="L34">
        <v>30</v>
      </c>
      <c r="N34" t="s">
        <v>85</v>
      </c>
      <c r="O34">
        <v>14</v>
      </c>
      <c r="P34">
        <f t="shared" si="3"/>
        <v>28</v>
      </c>
      <c r="Q34">
        <f t="shared" si="0"/>
        <v>63</v>
      </c>
      <c r="R34">
        <f t="shared" si="1"/>
        <v>45360</v>
      </c>
      <c r="T34">
        <v>5</v>
      </c>
      <c r="U34">
        <f t="shared" si="4"/>
        <v>567000</v>
      </c>
      <c r="V34">
        <v>16</v>
      </c>
      <c r="W34">
        <f t="shared" si="9"/>
        <v>56700</v>
      </c>
      <c r="Y34" t="s">
        <v>138</v>
      </c>
      <c r="Z34">
        <v>31</v>
      </c>
      <c r="AA34">
        <f t="shared" si="6"/>
        <v>6200</v>
      </c>
      <c r="AB34">
        <f t="shared" si="8"/>
        <v>32</v>
      </c>
      <c r="AC34">
        <f t="shared" si="7"/>
        <v>12400</v>
      </c>
    </row>
    <row r="35" spans="2:29" x14ac:dyDescent="0.3">
      <c r="B35" t="s">
        <v>41</v>
      </c>
      <c r="C35">
        <f>D35*2</f>
        <v>70</v>
      </c>
      <c r="D35">
        <v>35</v>
      </c>
      <c r="E35">
        <v>37000</v>
      </c>
      <c r="F35">
        <f>C35*($AF$4 + 1.5)</f>
        <v>210</v>
      </c>
      <c r="G35">
        <f>MIN(F35*$AH$4, E35)</f>
        <v>37000</v>
      </c>
      <c r="H35">
        <f t="shared" si="2"/>
        <v>370000</v>
      </c>
      <c r="I35">
        <v>7</v>
      </c>
      <c r="J35">
        <v>12</v>
      </c>
      <c r="K35">
        <f>D35*500</f>
        <v>17500</v>
      </c>
      <c r="L35">
        <v>31</v>
      </c>
      <c r="N35" t="s">
        <v>86</v>
      </c>
      <c r="O35">
        <v>18</v>
      </c>
      <c r="P35">
        <f t="shared" si="3"/>
        <v>36</v>
      </c>
      <c r="Q35">
        <f t="shared" si="0"/>
        <v>81</v>
      </c>
      <c r="R35">
        <f t="shared" si="1"/>
        <v>58320</v>
      </c>
      <c r="T35">
        <v>5</v>
      </c>
      <c r="U35">
        <f t="shared" si="4"/>
        <v>729000</v>
      </c>
      <c r="V35">
        <v>22</v>
      </c>
      <c r="W35">
        <f t="shared" si="9"/>
        <v>72900</v>
      </c>
      <c r="Y35" t="s">
        <v>139</v>
      </c>
      <c r="Z35">
        <v>32</v>
      </c>
      <c r="AA35">
        <f t="shared" si="6"/>
        <v>6559.9999999999991</v>
      </c>
      <c r="AB35">
        <f t="shared" si="8"/>
        <v>33</v>
      </c>
      <c r="AC35">
        <f t="shared" si="7"/>
        <v>13119.999999999998</v>
      </c>
    </row>
    <row r="36" spans="2:29" x14ac:dyDescent="0.3">
      <c r="B36" t="s">
        <v>42</v>
      </c>
      <c r="C36">
        <f>D36*2</f>
        <v>74</v>
      </c>
      <c r="D36">
        <v>37</v>
      </c>
      <c r="E36">
        <v>39000</v>
      </c>
      <c r="F36">
        <f>C36*($AF$4 + 1.5)</f>
        <v>222</v>
      </c>
      <c r="G36">
        <f>MIN(F36*$AH$4, E36)</f>
        <v>39000</v>
      </c>
      <c r="H36">
        <f t="shared" si="2"/>
        <v>390000</v>
      </c>
      <c r="I36">
        <v>7</v>
      </c>
      <c r="J36">
        <v>12</v>
      </c>
      <c r="K36">
        <f>D36*500</f>
        <v>18500</v>
      </c>
      <c r="L36">
        <v>32</v>
      </c>
      <c r="N36" t="s">
        <v>87</v>
      </c>
      <c r="O36">
        <v>25</v>
      </c>
      <c r="P36">
        <f t="shared" si="3"/>
        <v>50</v>
      </c>
      <c r="Q36">
        <f t="shared" si="0"/>
        <v>112.5</v>
      </c>
      <c r="R36">
        <f t="shared" si="1"/>
        <v>81000</v>
      </c>
      <c r="T36">
        <v>7</v>
      </c>
      <c r="U36">
        <f t="shared" si="4"/>
        <v>1417500</v>
      </c>
      <c r="V36">
        <v>25</v>
      </c>
      <c r="W36">
        <f t="shared" si="9"/>
        <v>141800</v>
      </c>
      <c r="Y36" t="s">
        <v>140</v>
      </c>
      <c r="Z36">
        <v>33</v>
      </c>
      <c r="AA36">
        <f t="shared" si="6"/>
        <v>6930</v>
      </c>
      <c r="AB36">
        <f t="shared" si="8"/>
        <v>34</v>
      </c>
      <c r="AC36">
        <f t="shared" si="7"/>
        <v>13860</v>
      </c>
    </row>
    <row r="37" spans="2:29" x14ac:dyDescent="0.3">
      <c r="B37" t="s">
        <v>43</v>
      </c>
      <c r="C37">
        <f>D37*2</f>
        <v>76</v>
      </c>
      <c r="D37">
        <v>38</v>
      </c>
      <c r="E37">
        <v>40000</v>
      </c>
      <c r="F37">
        <f>C37*($AF$4 + 1.5)</f>
        <v>228</v>
      </c>
      <c r="G37">
        <f>MIN(F37*$AH$4, E37)</f>
        <v>40000</v>
      </c>
      <c r="H37">
        <f t="shared" si="2"/>
        <v>400000</v>
      </c>
      <c r="I37">
        <v>7</v>
      </c>
      <c r="J37">
        <v>12</v>
      </c>
      <c r="K37">
        <f>D37*500</f>
        <v>19000</v>
      </c>
      <c r="L37">
        <v>33</v>
      </c>
      <c r="N37" t="s">
        <v>88</v>
      </c>
      <c r="O37">
        <v>1</v>
      </c>
      <c r="P37">
        <f t="shared" si="3"/>
        <v>2</v>
      </c>
      <c r="Q37">
        <f t="shared" si="0"/>
        <v>4.5</v>
      </c>
      <c r="R37">
        <f t="shared" si="1"/>
        <v>3240</v>
      </c>
      <c r="T37">
        <v>1</v>
      </c>
      <c r="U37">
        <f t="shared" si="4"/>
        <v>8100</v>
      </c>
      <c r="V37">
        <v>5</v>
      </c>
      <c r="W37">
        <f t="shared" si="9"/>
        <v>800</v>
      </c>
      <c r="Y37" t="s">
        <v>141</v>
      </c>
      <c r="Z37">
        <v>34</v>
      </c>
      <c r="AA37">
        <f t="shared" si="6"/>
        <v>7310</v>
      </c>
      <c r="AB37">
        <f t="shared" si="8"/>
        <v>35</v>
      </c>
      <c r="AC37">
        <f t="shared" si="7"/>
        <v>14620</v>
      </c>
    </row>
    <row r="38" spans="2:29" x14ac:dyDescent="0.3">
      <c r="B38" t="s">
        <v>44</v>
      </c>
      <c r="C38">
        <f>D38*2</f>
        <v>80</v>
      </c>
      <c r="D38">
        <v>40</v>
      </c>
      <c r="E38">
        <v>43000</v>
      </c>
      <c r="F38">
        <f>C38*($AF$4 + 1.5)</f>
        <v>240</v>
      </c>
      <c r="G38">
        <f>MIN(F38*$AH$4, E38)</f>
        <v>43000</v>
      </c>
      <c r="H38">
        <f t="shared" si="2"/>
        <v>430000</v>
      </c>
      <c r="I38">
        <v>7</v>
      </c>
      <c r="J38">
        <v>12</v>
      </c>
      <c r="K38">
        <f>D38*500</f>
        <v>20000</v>
      </c>
      <c r="L38">
        <v>34</v>
      </c>
      <c r="N38" t="s">
        <v>89</v>
      </c>
      <c r="O38">
        <v>1</v>
      </c>
      <c r="P38">
        <f t="shared" si="3"/>
        <v>2</v>
      </c>
      <c r="Q38">
        <f t="shared" si="0"/>
        <v>4.5</v>
      </c>
      <c r="R38">
        <f t="shared" si="1"/>
        <v>3240</v>
      </c>
      <c r="T38">
        <v>1</v>
      </c>
      <c r="U38">
        <f t="shared" si="4"/>
        <v>8100</v>
      </c>
      <c r="V38">
        <v>4</v>
      </c>
      <c r="W38">
        <f t="shared" si="9"/>
        <v>800</v>
      </c>
      <c r="Y38" t="s">
        <v>142</v>
      </c>
      <c r="Z38">
        <v>35</v>
      </c>
      <c r="AA38">
        <f t="shared" si="6"/>
        <v>7700.0000000000009</v>
      </c>
      <c r="AB38">
        <f t="shared" si="8"/>
        <v>36</v>
      </c>
      <c r="AC38">
        <f t="shared" si="7"/>
        <v>15400.000000000002</v>
      </c>
    </row>
    <row r="39" spans="2:29" x14ac:dyDescent="0.3">
      <c r="B39" t="s">
        <v>45</v>
      </c>
      <c r="C39">
        <f>D39*2</f>
        <v>90</v>
      </c>
      <c r="D39">
        <v>45</v>
      </c>
      <c r="E39">
        <v>47000</v>
      </c>
      <c r="F39">
        <f>C39*($AF$4 + 1.5)</f>
        <v>270</v>
      </c>
      <c r="G39">
        <f>MIN(F39*$AH$4, E39)</f>
        <v>47000</v>
      </c>
      <c r="H39">
        <f t="shared" si="2"/>
        <v>470000</v>
      </c>
      <c r="I39">
        <v>8</v>
      </c>
      <c r="J39">
        <v>10</v>
      </c>
      <c r="K39">
        <f>D39*500</f>
        <v>22500</v>
      </c>
      <c r="L39">
        <v>35</v>
      </c>
      <c r="N39" t="s">
        <v>90</v>
      </c>
      <c r="O39">
        <v>2</v>
      </c>
      <c r="P39">
        <f t="shared" si="3"/>
        <v>4</v>
      </c>
      <c r="Q39">
        <f t="shared" si="0"/>
        <v>9</v>
      </c>
      <c r="R39">
        <f t="shared" si="1"/>
        <v>6480</v>
      </c>
      <c r="T39">
        <v>1</v>
      </c>
      <c r="U39">
        <f t="shared" si="4"/>
        <v>16200</v>
      </c>
      <c r="V39">
        <v>6</v>
      </c>
      <c r="W39">
        <f t="shared" si="9"/>
        <v>1600</v>
      </c>
      <c r="Y39" t="s">
        <v>143</v>
      </c>
      <c r="Z39">
        <v>36</v>
      </c>
      <c r="AA39">
        <f t="shared" si="6"/>
        <v>8100</v>
      </c>
      <c r="AB39">
        <f t="shared" si="8"/>
        <v>37</v>
      </c>
      <c r="AC39">
        <f t="shared" si="7"/>
        <v>16200</v>
      </c>
    </row>
    <row r="40" spans="2:29" x14ac:dyDescent="0.3">
      <c r="B40" t="s">
        <v>46</v>
      </c>
      <c r="C40">
        <f>D40*2</f>
        <v>100</v>
      </c>
      <c r="D40">
        <v>50</v>
      </c>
      <c r="E40">
        <v>51000</v>
      </c>
      <c r="F40">
        <f>C40*($AF$4 + 1.5)</f>
        <v>300</v>
      </c>
      <c r="G40">
        <f>MIN(F40*$AH$4, E40)</f>
        <v>51000</v>
      </c>
      <c r="H40">
        <f t="shared" si="2"/>
        <v>510000</v>
      </c>
      <c r="I40">
        <v>8</v>
      </c>
      <c r="J40">
        <v>13</v>
      </c>
      <c r="K40">
        <f>D40*500</f>
        <v>25000</v>
      </c>
      <c r="L40">
        <v>36</v>
      </c>
      <c r="N40" t="s">
        <v>91</v>
      </c>
      <c r="O40">
        <v>3</v>
      </c>
      <c r="P40">
        <f t="shared" si="3"/>
        <v>6</v>
      </c>
      <c r="Q40">
        <f t="shared" si="0"/>
        <v>13.5</v>
      </c>
      <c r="R40">
        <f t="shared" si="1"/>
        <v>9720</v>
      </c>
      <c r="T40">
        <v>2</v>
      </c>
      <c r="U40">
        <f t="shared" si="4"/>
        <v>48600</v>
      </c>
      <c r="V40">
        <v>6</v>
      </c>
      <c r="W40">
        <f t="shared" si="9"/>
        <v>4900</v>
      </c>
      <c r="Y40" t="s">
        <v>144</v>
      </c>
      <c r="Z40">
        <v>37</v>
      </c>
      <c r="AA40">
        <f t="shared" si="6"/>
        <v>8510</v>
      </c>
      <c r="AB40">
        <f t="shared" si="8"/>
        <v>38</v>
      </c>
      <c r="AC40">
        <f t="shared" si="7"/>
        <v>17020</v>
      </c>
    </row>
    <row r="41" spans="2:29" x14ac:dyDescent="0.3">
      <c r="B41" t="s">
        <v>47</v>
      </c>
      <c r="C41">
        <f>D41*2</f>
        <v>120</v>
      </c>
      <c r="D41">
        <v>60</v>
      </c>
      <c r="E41">
        <v>60000</v>
      </c>
      <c r="F41">
        <f>C41*($AF$4 + 1.5)</f>
        <v>360</v>
      </c>
      <c r="G41">
        <f>MIN(F41*$AH$4, E41)</f>
        <v>60000</v>
      </c>
      <c r="H41">
        <f t="shared" si="2"/>
        <v>600000</v>
      </c>
      <c r="I41">
        <v>9</v>
      </c>
      <c r="J41">
        <v>14</v>
      </c>
      <c r="K41">
        <f>D41*500</f>
        <v>30000</v>
      </c>
      <c r="L41">
        <v>37</v>
      </c>
      <c r="N41" t="s">
        <v>92</v>
      </c>
      <c r="O41">
        <v>5</v>
      </c>
      <c r="P41">
        <f t="shared" si="3"/>
        <v>10</v>
      </c>
      <c r="Q41">
        <f t="shared" si="0"/>
        <v>22.5</v>
      </c>
      <c r="R41">
        <f t="shared" si="1"/>
        <v>16200</v>
      </c>
      <c r="T41">
        <v>2</v>
      </c>
      <c r="U41">
        <f t="shared" si="4"/>
        <v>81000</v>
      </c>
      <c r="V41">
        <v>7</v>
      </c>
      <c r="W41">
        <f t="shared" si="9"/>
        <v>8100</v>
      </c>
      <c r="Y41" t="s">
        <v>145</v>
      </c>
      <c r="Z41">
        <v>38</v>
      </c>
      <c r="AA41">
        <f t="shared" si="6"/>
        <v>8930</v>
      </c>
      <c r="AB41">
        <f t="shared" si="8"/>
        <v>39</v>
      </c>
      <c r="AC41">
        <f t="shared" si="7"/>
        <v>17860</v>
      </c>
    </row>
    <row r="42" spans="2:29" x14ac:dyDescent="0.3">
      <c r="B42" t="s">
        <v>48</v>
      </c>
      <c r="C42">
        <f>D42*2</f>
        <v>140</v>
      </c>
      <c r="D42">
        <v>70</v>
      </c>
      <c r="E42">
        <v>72000</v>
      </c>
      <c r="F42">
        <f>C42*($AF$4 + 1.5)</f>
        <v>420</v>
      </c>
      <c r="G42">
        <f>MIN(F42*$AH$4, E42)</f>
        <v>72000</v>
      </c>
      <c r="H42">
        <f t="shared" si="2"/>
        <v>720000</v>
      </c>
      <c r="I42">
        <v>10</v>
      </c>
      <c r="J42">
        <v>14</v>
      </c>
      <c r="K42">
        <f>D42*500</f>
        <v>35000</v>
      </c>
      <c r="L42">
        <v>38</v>
      </c>
      <c r="N42" t="s">
        <v>93</v>
      </c>
      <c r="O42">
        <v>5</v>
      </c>
      <c r="P42">
        <f t="shared" si="3"/>
        <v>10</v>
      </c>
      <c r="Q42">
        <f t="shared" si="0"/>
        <v>22.5</v>
      </c>
      <c r="R42">
        <f t="shared" si="1"/>
        <v>16200</v>
      </c>
      <c r="T42">
        <v>2</v>
      </c>
      <c r="U42">
        <f t="shared" si="4"/>
        <v>81000</v>
      </c>
      <c r="V42">
        <v>8</v>
      </c>
      <c r="W42">
        <f t="shared" si="9"/>
        <v>8100</v>
      </c>
      <c r="Y42" t="s">
        <v>146</v>
      </c>
      <c r="Z42">
        <v>39</v>
      </c>
      <c r="AA42">
        <f t="shared" si="6"/>
        <v>9360</v>
      </c>
      <c r="AB42">
        <f t="shared" si="8"/>
        <v>40</v>
      </c>
      <c r="AC42">
        <f t="shared" si="7"/>
        <v>18720</v>
      </c>
    </row>
    <row r="43" spans="2:29" x14ac:dyDescent="0.3">
      <c r="B43" t="s">
        <v>49</v>
      </c>
      <c r="C43">
        <f>D43*2</f>
        <v>150</v>
      </c>
      <c r="D43">
        <v>75</v>
      </c>
      <c r="E43">
        <v>80000</v>
      </c>
      <c r="F43">
        <f>C43*($AF$4 + 1.5)</f>
        <v>450</v>
      </c>
      <c r="G43">
        <f>MIN(F43*$AH$4, E43)</f>
        <v>80000</v>
      </c>
      <c r="H43">
        <f t="shared" si="2"/>
        <v>800000</v>
      </c>
      <c r="I43">
        <v>12</v>
      </c>
      <c r="J43">
        <v>10</v>
      </c>
      <c r="K43">
        <f>D43*500</f>
        <v>37500</v>
      </c>
      <c r="L43">
        <v>39</v>
      </c>
      <c r="N43" t="s">
        <v>94</v>
      </c>
      <c r="O43">
        <v>5</v>
      </c>
      <c r="P43">
        <f t="shared" si="3"/>
        <v>10</v>
      </c>
      <c r="Q43">
        <f t="shared" si="0"/>
        <v>22.5</v>
      </c>
      <c r="R43">
        <f t="shared" si="1"/>
        <v>16200</v>
      </c>
      <c r="T43">
        <v>2</v>
      </c>
      <c r="U43">
        <f t="shared" si="4"/>
        <v>81000</v>
      </c>
      <c r="V43">
        <v>9</v>
      </c>
      <c r="W43">
        <f t="shared" si="9"/>
        <v>8100</v>
      </c>
      <c r="Y43" t="s">
        <v>147</v>
      </c>
      <c r="Z43">
        <v>40</v>
      </c>
      <c r="AA43">
        <f t="shared" si="6"/>
        <v>9800</v>
      </c>
      <c r="AB43">
        <f t="shared" si="8"/>
        <v>41</v>
      </c>
      <c r="AC43">
        <f t="shared" si="7"/>
        <v>19600</v>
      </c>
    </row>
    <row r="44" spans="2:29" x14ac:dyDescent="0.3">
      <c r="B44" t="s">
        <v>50</v>
      </c>
      <c r="C44">
        <f>D44*2</f>
        <v>180</v>
      </c>
      <c r="D44">
        <v>90</v>
      </c>
      <c r="E44">
        <v>95000</v>
      </c>
      <c r="F44">
        <f>C44*($AF$4 + 1.5)</f>
        <v>540</v>
      </c>
      <c r="G44">
        <f>MIN(F44*$AH$4, E44)</f>
        <v>95000</v>
      </c>
      <c r="H44">
        <f t="shared" si="2"/>
        <v>950000</v>
      </c>
      <c r="I44">
        <v>15</v>
      </c>
      <c r="J44">
        <v>12</v>
      </c>
      <c r="K44">
        <f>D44*500</f>
        <v>45000</v>
      </c>
      <c r="L44">
        <v>40</v>
      </c>
      <c r="N44" t="s">
        <v>95</v>
      </c>
      <c r="O44">
        <v>7</v>
      </c>
      <c r="P44">
        <f t="shared" si="3"/>
        <v>14</v>
      </c>
      <c r="Q44">
        <f t="shared" si="0"/>
        <v>31.5</v>
      </c>
      <c r="R44">
        <f t="shared" si="1"/>
        <v>22680</v>
      </c>
      <c r="T44">
        <v>2</v>
      </c>
      <c r="U44">
        <f t="shared" si="4"/>
        <v>113400</v>
      </c>
      <c r="V44">
        <v>10</v>
      </c>
      <c r="W44">
        <f t="shared" si="9"/>
        <v>11300</v>
      </c>
      <c r="Y44" t="s">
        <v>148</v>
      </c>
      <c r="Z44">
        <v>41</v>
      </c>
      <c r="AA44">
        <f t="shared" si="6"/>
        <v>10250</v>
      </c>
      <c r="AB44">
        <f t="shared" si="8"/>
        <v>42</v>
      </c>
      <c r="AC44">
        <f t="shared" si="7"/>
        <v>20500</v>
      </c>
    </row>
    <row r="45" spans="2:29" x14ac:dyDescent="0.3">
      <c r="B45" t="s">
        <v>51</v>
      </c>
      <c r="C45">
        <f>D45*2</f>
        <v>400</v>
      </c>
      <c r="D45">
        <v>200</v>
      </c>
      <c r="E45">
        <v>200000</v>
      </c>
      <c r="F45">
        <f>C45*($AF$4 + 1.5)</f>
        <v>1200</v>
      </c>
      <c r="G45">
        <f>MIN(F45*$AH$4, E45)</f>
        <v>200000</v>
      </c>
      <c r="H45">
        <f t="shared" si="2"/>
        <v>2000000</v>
      </c>
      <c r="I45">
        <v>20</v>
      </c>
      <c r="J45">
        <v>18</v>
      </c>
      <c r="K45">
        <f>D45*500</f>
        <v>100000</v>
      </c>
      <c r="L45">
        <v>41</v>
      </c>
      <c r="N45" t="s">
        <v>96</v>
      </c>
      <c r="O45">
        <v>10</v>
      </c>
      <c r="P45">
        <f t="shared" si="3"/>
        <v>20</v>
      </c>
      <c r="Q45">
        <f t="shared" si="0"/>
        <v>45</v>
      </c>
      <c r="R45">
        <f t="shared" si="1"/>
        <v>32400</v>
      </c>
      <c r="T45">
        <v>3</v>
      </c>
      <c r="U45">
        <f t="shared" si="4"/>
        <v>243000</v>
      </c>
      <c r="V45">
        <v>11</v>
      </c>
      <c r="W45">
        <f t="shared" si="9"/>
        <v>24300</v>
      </c>
      <c r="Y45" t="s">
        <v>149</v>
      </c>
      <c r="Z45">
        <v>42</v>
      </c>
      <c r="AA45">
        <f t="shared" si="6"/>
        <v>10710</v>
      </c>
      <c r="AB45">
        <f t="shared" si="8"/>
        <v>43</v>
      </c>
      <c r="AC45">
        <f t="shared" si="7"/>
        <v>21420</v>
      </c>
    </row>
    <row r="46" spans="2:29" x14ac:dyDescent="0.3">
      <c r="N46" t="s">
        <v>97</v>
      </c>
      <c r="O46">
        <v>14</v>
      </c>
      <c r="P46">
        <f t="shared" si="3"/>
        <v>28</v>
      </c>
      <c r="Q46">
        <f t="shared" si="0"/>
        <v>63</v>
      </c>
      <c r="R46">
        <f t="shared" si="1"/>
        <v>45360</v>
      </c>
      <c r="T46">
        <v>4</v>
      </c>
      <c r="U46">
        <f t="shared" si="4"/>
        <v>453600</v>
      </c>
      <c r="V46">
        <v>15</v>
      </c>
      <c r="W46">
        <f t="shared" si="9"/>
        <v>45400</v>
      </c>
      <c r="Y46" t="s">
        <v>150</v>
      </c>
      <c r="Z46">
        <v>43</v>
      </c>
      <c r="AA46">
        <f t="shared" si="6"/>
        <v>11180</v>
      </c>
      <c r="AB46">
        <f t="shared" si="8"/>
        <v>44</v>
      </c>
      <c r="AC46">
        <f t="shared" si="7"/>
        <v>22360</v>
      </c>
    </row>
    <row r="47" spans="2:29" x14ac:dyDescent="0.3">
      <c r="N47" t="s">
        <v>98</v>
      </c>
      <c r="O47">
        <v>20</v>
      </c>
      <c r="P47">
        <f t="shared" si="3"/>
        <v>40</v>
      </c>
      <c r="Q47">
        <f t="shared" si="0"/>
        <v>90</v>
      </c>
      <c r="R47">
        <f t="shared" si="1"/>
        <v>64800</v>
      </c>
      <c r="T47">
        <v>5</v>
      </c>
      <c r="U47">
        <f t="shared" si="4"/>
        <v>810000</v>
      </c>
      <c r="V47">
        <v>20</v>
      </c>
      <c r="W47">
        <f t="shared" si="9"/>
        <v>81000</v>
      </c>
      <c r="Y47" t="s">
        <v>151</v>
      </c>
      <c r="Z47">
        <v>200</v>
      </c>
      <c r="AA47">
        <f t="shared" si="6"/>
        <v>53000</v>
      </c>
      <c r="AB47">
        <v>50</v>
      </c>
      <c r="AC47">
        <f t="shared" si="7"/>
        <v>106000</v>
      </c>
    </row>
    <row r="48" spans="2:29" x14ac:dyDescent="0.3">
      <c r="N48" t="s">
        <v>99</v>
      </c>
      <c r="O48">
        <v>35</v>
      </c>
      <c r="P48">
        <f t="shared" si="3"/>
        <v>70</v>
      </c>
      <c r="Q48">
        <f t="shared" si="0"/>
        <v>157.5</v>
      </c>
      <c r="R48">
        <f t="shared" si="1"/>
        <v>113400</v>
      </c>
      <c r="T48">
        <v>8</v>
      </c>
      <c r="U48">
        <f t="shared" si="4"/>
        <v>2268000</v>
      </c>
      <c r="V48">
        <v>40</v>
      </c>
      <c r="W48">
        <f t="shared" si="9"/>
        <v>226800</v>
      </c>
    </row>
    <row r="49" spans="14:23" x14ac:dyDescent="0.3">
      <c r="N49" t="s">
        <v>100</v>
      </c>
      <c r="O49">
        <v>40</v>
      </c>
      <c r="P49">
        <f t="shared" si="3"/>
        <v>80</v>
      </c>
      <c r="Q49">
        <f t="shared" si="0"/>
        <v>180</v>
      </c>
      <c r="R49">
        <f t="shared" si="1"/>
        <v>129600</v>
      </c>
      <c r="T49">
        <v>9</v>
      </c>
      <c r="U49">
        <f t="shared" si="4"/>
        <v>2916000</v>
      </c>
      <c r="V49">
        <v>45</v>
      </c>
      <c r="W49">
        <f t="shared" si="9"/>
        <v>291600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Soffers</dc:creator>
  <cp:lastModifiedBy>Lennert Soffers</cp:lastModifiedBy>
  <dcterms:created xsi:type="dcterms:W3CDTF">2022-10-19T11:22:19Z</dcterms:created>
  <dcterms:modified xsi:type="dcterms:W3CDTF">2022-10-24T18:49:52Z</dcterms:modified>
</cp:coreProperties>
</file>