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lennonthomas/Desktop/Carib_aqua_16/"/>
    </mc:Choice>
  </mc:AlternateContent>
  <bookViews>
    <workbookView xWindow="1940" yWindow="800" windowWidth="49160" windowHeight="2388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4" l="1"/>
  <c r="W37" i="4"/>
  <c r="W40" i="4"/>
  <c r="V46" i="4"/>
  <c r="W46" i="4"/>
  <c r="W41" i="4"/>
  <c r="W44" i="4"/>
  <c r="V47" i="4"/>
  <c r="W47" i="4"/>
  <c r="W48" i="4"/>
  <c r="W42" i="4"/>
  <c r="W43" i="4"/>
  <c r="W38" i="4"/>
  <c r="AD3" i="4"/>
  <c r="AD4" i="4"/>
  <c r="AD5" i="4"/>
  <c r="AD6" i="4"/>
  <c r="AD7" i="4"/>
  <c r="AD9" i="4"/>
  <c r="AD11" i="4"/>
  <c r="AD12" i="4"/>
  <c r="AD13" i="4"/>
  <c r="AD14" i="4"/>
  <c r="AD15" i="4"/>
  <c r="AD16" i="4"/>
  <c r="AD17" i="4"/>
  <c r="AD18" i="4"/>
  <c r="AD19" i="4"/>
  <c r="AD20" i="4"/>
  <c r="AD21" i="4"/>
  <c r="AD23" i="4"/>
  <c r="AD24" i="4"/>
  <c r="AD25" i="4"/>
  <c r="AD26" i="4"/>
  <c r="AD27" i="4"/>
  <c r="AD29" i="4"/>
  <c r="AD30" i="4"/>
  <c r="AD31" i="4"/>
  <c r="AD32" i="4"/>
  <c r="AD8" i="4"/>
  <c r="AD28" i="4"/>
  <c r="AD22" i="4"/>
  <c r="AD10" i="4"/>
  <c r="AC34" i="4"/>
  <c r="AC35" i="4"/>
  <c r="AB7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3" i="4"/>
  <c r="AB24" i="4"/>
  <c r="AB25" i="4"/>
  <c r="AB26" i="4"/>
  <c r="AB27" i="4"/>
  <c r="AB29" i="4"/>
  <c r="AB30" i="4"/>
  <c r="AB6" i="4"/>
  <c r="Z7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3" i="4"/>
  <c r="Z24" i="4"/>
  <c r="Z25" i="4"/>
  <c r="Z26" i="4"/>
  <c r="Z27" i="4"/>
  <c r="Z29" i="4"/>
  <c r="Z30" i="4"/>
  <c r="Z6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3" i="4"/>
  <c r="W24" i="4"/>
  <c r="W25" i="4"/>
  <c r="W26" i="4"/>
  <c r="W27" i="4"/>
  <c r="W29" i="4"/>
  <c r="W30" i="4"/>
  <c r="W7" i="4"/>
  <c r="W6" i="4"/>
  <c r="U7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3" i="4"/>
  <c r="U24" i="4"/>
  <c r="U25" i="4"/>
  <c r="U26" i="4"/>
  <c r="U27" i="4"/>
  <c r="U29" i="4"/>
  <c r="U30" i="4"/>
  <c r="U6" i="4"/>
  <c r="N4" i="4"/>
  <c r="N5" i="4"/>
  <c r="N6" i="4"/>
  <c r="N7" i="4"/>
  <c r="N10" i="4"/>
  <c r="N11" i="4"/>
  <c r="N13" i="4"/>
  <c r="N14" i="4"/>
  <c r="N15" i="4"/>
  <c r="N17" i="4"/>
  <c r="N18" i="4"/>
  <c r="N19" i="4"/>
  <c r="N21" i="4"/>
  <c r="N23" i="4"/>
  <c r="N24" i="4"/>
  <c r="N30" i="4"/>
  <c r="N32" i="4"/>
  <c r="N3" i="4"/>
  <c r="H38" i="4"/>
  <c r="C18" i="3"/>
  <c r="C9" i="3"/>
  <c r="C4" i="3"/>
  <c r="C27" i="1"/>
</calcChain>
</file>

<file path=xl/sharedStrings.xml><?xml version="1.0" encoding="utf-8"?>
<sst xmlns="http://schemas.openxmlformats.org/spreadsheetml/2006/main" count="381" uniqueCount="164">
  <si>
    <t>Island Country EEZ</t>
  </si>
  <si>
    <t>Anguilla</t>
  </si>
  <si>
    <t xml:space="preserve">Antigua and Barbuda </t>
  </si>
  <si>
    <t>Aruba</t>
  </si>
  <si>
    <t>Bahamas</t>
  </si>
  <si>
    <t xml:space="preserve">Barbados </t>
  </si>
  <si>
    <t>Bonaire</t>
  </si>
  <si>
    <t xml:space="preserve">British Virgin Islands </t>
  </si>
  <si>
    <t>Cayman Islands</t>
  </si>
  <si>
    <t>Cuba</t>
  </si>
  <si>
    <t>CuraÃ§</t>
  </si>
  <si>
    <t>Dominica</t>
  </si>
  <si>
    <t xml:space="preserve">Dominican Republic </t>
  </si>
  <si>
    <t>Grenada</t>
  </si>
  <si>
    <t>Guadeloupe</t>
  </si>
  <si>
    <t>Haiti</t>
  </si>
  <si>
    <t>Jamaica</t>
  </si>
  <si>
    <t>Martinque</t>
  </si>
  <si>
    <t>Montserrat</t>
  </si>
  <si>
    <t>Puerto Rico</t>
  </si>
  <si>
    <t>Saba</t>
  </si>
  <si>
    <t>Saint Kitts and Nevis</t>
  </si>
  <si>
    <t xml:space="preserve">Saint Lucia </t>
  </si>
  <si>
    <t>Saint Vincent and the Grenadines</t>
  </si>
  <si>
    <t xml:space="preserve">Saint-Martin </t>
  </si>
  <si>
    <t>Sint-Maarten</t>
  </si>
  <si>
    <t xml:space="preserve">Trinidad and Tobago </t>
  </si>
  <si>
    <t>Turks and Caicos</t>
  </si>
  <si>
    <t>Virgin Islands</t>
  </si>
  <si>
    <t>Saint-Barthelemy</t>
  </si>
  <si>
    <t>UK</t>
  </si>
  <si>
    <t>Antigua and Barbuda</t>
  </si>
  <si>
    <t>Netherlands</t>
  </si>
  <si>
    <t>Barbados</t>
  </si>
  <si>
    <t>Dominican Republic</t>
  </si>
  <si>
    <t>Saint Lucia</t>
  </si>
  <si>
    <t>Trinidad and Tobago</t>
  </si>
  <si>
    <t>France</t>
  </si>
  <si>
    <t>US</t>
  </si>
  <si>
    <t>Sint- Eustatius</t>
  </si>
  <si>
    <t>Soveriegn</t>
  </si>
  <si>
    <t>Number of workers to service a farm</t>
  </si>
  <si>
    <t>Parameter</t>
  </si>
  <si>
    <t>Value</t>
  </si>
  <si>
    <t>Average fuel efficiency of vessel</t>
  </si>
  <si>
    <t>Average vessel speed to site</t>
  </si>
  <si>
    <t>Number of trips to farm site per month</t>
  </si>
  <si>
    <t>Annual cost of fingerlings per farm</t>
  </si>
  <si>
    <t>Annual feed cost per farm</t>
  </si>
  <si>
    <t>Installation costs</t>
  </si>
  <si>
    <t>Description</t>
  </si>
  <si>
    <t>Units</t>
  </si>
  <si>
    <t>Reference</t>
  </si>
  <si>
    <t>Equitment costs</t>
  </si>
  <si>
    <t>w</t>
  </si>
  <si>
    <r>
      <t>Hourly Wage (</t>
    </r>
    <r>
      <rPr>
        <b/>
        <i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</t>
    </r>
  </si>
  <si>
    <r>
      <t>Lease or pemit cost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)</t>
    </r>
  </si>
  <si>
    <t>e</t>
  </si>
  <si>
    <t>r</t>
  </si>
  <si>
    <t>f</t>
  </si>
  <si>
    <t>h</t>
  </si>
  <si>
    <t>p</t>
  </si>
  <si>
    <r>
      <t>Cost of Fuel (</t>
    </r>
    <r>
      <rPr>
        <b/>
        <i/>
        <sz val="11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>) (Jan. 23, 2017) US$/liter</t>
    </r>
  </si>
  <si>
    <t>http://www.globalpetrolprices.com/Antigua-and-Barbuda/gasoline_prices/</t>
  </si>
  <si>
    <t>http://www.globalpetrolprices.com/Aruba/gasoline_prices/</t>
  </si>
  <si>
    <t>http://www.globalpetrolprices.com/Bahamas/gasoline_prices/</t>
  </si>
  <si>
    <t>http://www.globalpetrolprices.com/Barbados/gasoline_prices/</t>
  </si>
  <si>
    <t>http://www.globalpetrolprices.com/British-Virgin-Islands/gasoline_prices/</t>
  </si>
  <si>
    <t>http://www.globalpetrolprices.com/Cayman-Islands/gasoline_prices/</t>
  </si>
  <si>
    <t>http://www.globalpetrolprices.com/Cuba/gasoline_prices/</t>
  </si>
  <si>
    <t>http://www.globalpetrolprices.com/Dominican-Republic/gasoline_prices/</t>
  </si>
  <si>
    <t>http://www.globalpetrolprices.com/Grenada/gasoline_prices/</t>
  </si>
  <si>
    <t>http://www.globalpetrolprices.com/Haiti/gasoline_prices/</t>
  </si>
  <si>
    <t>http://www.globalpetrolprices.com/Jamaica/gasoline_prices/</t>
  </si>
  <si>
    <t>http://www.globalpetrolprices.com/Puerto-Rico/gasoline_prices/</t>
  </si>
  <si>
    <t>http://www.globalpetrolprices.com/Saint-Lucia/gasoline_prices/</t>
  </si>
  <si>
    <t>http://www.globalpetrolprices.com/Trinidad-and-Tobago/gasoline_prices/</t>
  </si>
  <si>
    <t>https://www.expatistan.com/cost-of-living/the-valley-anguilla?currency=USD</t>
  </si>
  <si>
    <t>http://www.curoil.com/main/index.aspx</t>
  </si>
  <si>
    <t>http://dominicanewsonline.com/news/homepage/news/business/gasoline-price-drops-below-10-biggest-fuel-price-drop-in-five-years/</t>
  </si>
  <si>
    <t>http://www.guadeloupe.pref.gouv.fr/Actualites/Revision-des-prix-des-produits-petroliers-en-Guadeloupe-novembre-2016</t>
  </si>
  <si>
    <t>http://martinique.dieccte.gouv.fr/Derniere-revision-mensuelle</t>
  </si>
  <si>
    <t>https://www.stlucianewsonline.com/govt-announce-adjustment-in-fuel-prices/</t>
  </si>
  <si>
    <t>http://www.globalpetrolprices.com/Saint-Kitts-and-Nevis/gasoline_prices/</t>
  </si>
  <si>
    <t>http://www.globalpetrolprices.com/Saint-Vincent-and-the-Grenadines/gasoline_prices/</t>
  </si>
  <si>
    <t>https://activecaptain.com/fuelLists/fuelIndexROW.php?co=TC&amp;sort=gas</t>
  </si>
  <si>
    <t>http://www.sint-maarten.net/St-Maarten-IslandInfo/stmaarten_IslandInfo.html</t>
  </si>
  <si>
    <t>http://smn-news.com/st-maarten-st-martin-news/18471-fuel-price-changed.html</t>
  </si>
  <si>
    <t>https://secure.dlca.vi.gov/license/Asps/NewsSurvey/RenderDoc.aspx?id=%20147&amp;ftype=PDF#toolbar=1&amp;amp;navpanes=1&amp;amp;scrollbar=0</t>
  </si>
  <si>
    <t>Date</t>
  </si>
  <si>
    <t>https://books.google.com/books?id=fsB3DAAAQBAJ&amp;pg=PA27&amp;lpg=PA27&amp;dq=anguilla+minimum+wage&amp;source=bl&amp;ots=6sDxkXKjDB&amp;sig=gsUjbVP0mRBiQng5auLjv4VAqnU&amp;hl=en&amp;sa=X&amp;ved=0ahUKEwjs6sza3uDRAhVH3mMKHfdiCh04ChDoAQgZMAA#v=onepage&amp;q=anguilla%20minimum%20wage&amp;f=false</t>
  </si>
  <si>
    <t>http://antiguaobserver.com/minimum-wage-increase-takes-effect-in-november/</t>
  </si>
  <si>
    <t>http://www.loc.gov/law/foreign-news/article/aruba-increased-minimum-wage-and-wage-limit-for-benefits/</t>
  </si>
  <si>
    <t>http://www.jamaicaobserver.com/latestnews/Bahamas-Gov-t-increases-minimum-daily-wages</t>
  </si>
  <si>
    <t>https://www.state.gov/j/drl/rls/hrrpt/humanrightsreport/index.htm#wrapper</t>
  </si>
  <si>
    <t>http://www.bvi.gov.vg/media-centre/minimum-wage-increase-effective-october-1</t>
  </si>
  <si>
    <t>Minimum wage (USD/hour)</t>
  </si>
  <si>
    <t>https://caymannewsservice.com/2016/02/cabinet-rubber-stamps-minimum-wage/</t>
  </si>
  <si>
    <t>http://www.ecotripsos.com/lowestminimumwage/</t>
  </si>
  <si>
    <t>http://curacaochronicle.com/local/minimum-wages-adjusted/</t>
  </si>
  <si>
    <t>http://dominicanewsonline.com/news/homepage/news/business/dominicas-minimum-wage-lowest-in-oecs-report/</t>
  </si>
  <si>
    <t>http://www.haitilibre.com/en/news-10972-haiti-economy-everything-you-need-to-know-about-the-new-minimum-wage.html</t>
  </si>
  <si>
    <t>http://jis.gov.jm/minimum-wage-rates-effective-march-1/</t>
  </si>
  <si>
    <t>1,33</t>
  </si>
  <si>
    <t>http://www.caribank.org/uploads/2012/12/Montserrat-2009-vol-1_v7.pdf</t>
  </si>
  <si>
    <t>https://www.stlucianewsonline.com/st-kitts-and-nevis-minimum-wage-highest-in-the-oecs-st-lucia-at-4/</t>
  </si>
  <si>
    <t>http://money.cnn.com/2016/03/31/investing/puerto-rico-congress-bill/</t>
  </si>
  <si>
    <t>http://www.newsday.co.tt/news/0,204964.html</t>
  </si>
  <si>
    <t>http://magneticmediatv.com/2015/05/minimum-wage-in-effect-for-turks-and-caicos/</t>
  </si>
  <si>
    <t>http://viconsortium.com/breaking-news/minimum-wage-increase-8-35-takes-effect-u-s-virgin-islands/</t>
  </si>
  <si>
    <t>http://www.doingbusinessdutchcaribbean.com/bonaire/employment/minimum-wages</t>
  </si>
  <si>
    <t>http://www.doingbusinessdutchcaribbean.com/st-eustatius/employment/minimum-wages</t>
  </si>
  <si>
    <t>http://www.doingbusinessdutchcaribbean.com/saba/employment/minimum-wages</t>
  </si>
  <si>
    <t>http://www.doingbusinessdutchcaribbean.com/st-maarten/employment/minimum-wages</t>
  </si>
  <si>
    <t>Voice and accountability</t>
  </si>
  <si>
    <t>Political Stability</t>
  </si>
  <si>
    <t>Government Effectiveness</t>
  </si>
  <si>
    <t>Regulatory Quality</t>
  </si>
  <si>
    <t>Rule of Law</t>
  </si>
  <si>
    <t>Control of Corruption</t>
  </si>
  <si>
    <t xml:space="preserve">Ease of doing buisness </t>
  </si>
  <si>
    <t>Population</t>
  </si>
  <si>
    <t>GDP per capita</t>
  </si>
  <si>
    <t>Fdi Inflow</t>
  </si>
  <si>
    <t>GDP (in billidions)</t>
  </si>
  <si>
    <t>GDP growth rate</t>
  </si>
  <si>
    <t>Political Risk</t>
  </si>
  <si>
    <t>Average political Score (http://info.worldbank.org/governance/wgi/index.aspx#reports)</t>
  </si>
  <si>
    <t>Political</t>
  </si>
  <si>
    <t>Economic</t>
  </si>
  <si>
    <t>Financial</t>
  </si>
  <si>
    <t>ABM (http://www3.ambest.com/ratings/cr/crisk.aspx</t>
  </si>
  <si>
    <t>Corruptions Perception Index (http://www.transparency.org/news/feature/corruption_perceptions_index_2016)</t>
  </si>
  <si>
    <t>Inflation Index</t>
  </si>
  <si>
    <t>Conflict Barometer (http://hiik.de/de/konfliktbarometer/pdf/ConflictBarometer_2016.pdf)</t>
  </si>
  <si>
    <t>Attitude of Government toward FDI Investment Index)http://www.heritage.org/index/heatmap</t>
  </si>
  <si>
    <t>FDI Potential (http://unctad.org/Sections/dite_dir/docs/WIR11_web%20tab%2028.pdf)</t>
  </si>
  <si>
    <t>Relative</t>
  </si>
  <si>
    <t>relative</t>
  </si>
  <si>
    <t>Attitude of Government</t>
  </si>
  <si>
    <t>Conflict</t>
  </si>
  <si>
    <t>Corruption</t>
  </si>
  <si>
    <t>Total</t>
  </si>
  <si>
    <t>GNI per capita</t>
  </si>
  <si>
    <t>FDI potential</t>
  </si>
  <si>
    <t>Inflation rates</t>
  </si>
  <si>
    <t>Rating</t>
  </si>
  <si>
    <t>Weight</t>
  </si>
  <si>
    <t>RxW</t>
  </si>
  <si>
    <t>To</t>
  </si>
  <si>
    <t>Economic Risk</t>
  </si>
  <si>
    <t>Total Risk</t>
  </si>
  <si>
    <t>Total Score</t>
  </si>
  <si>
    <t>Total risk factor</t>
  </si>
  <si>
    <t>R x W</t>
  </si>
  <si>
    <t>W x V</t>
  </si>
  <si>
    <t>Source</t>
  </si>
  <si>
    <t>Conflict Barometer (Heidelberg Institute of International Conflict)</t>
  </si>
  <si>
    <t>Index of Economic Freedom sub-index for capital flows and foreign investment (Beach and Driscoll 2002)</t>
  </si>
  <si>
    <t>Corruption Perception Index (Transparency International)</t>
  </si>
  <si>
    <t>World Development Indicators (World Bank)</t>
  </si>
  <si>
    <t>Inward FDI Potential Index (UNCTAD)</t>
  </si>
  <si>
    <t>Index of Economic Freedom sub-index for monetary policy  (Beach and Driscoll 2002)</t>
  </si>
  <si>
    <t>Attitude of Governement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</si>
</sst>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4" fillId="0" borderId="0" xfId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1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Fill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Border="1"/>
    <xf numFmtId="164" fontId="0" fillId="0" borderId="10" xfId="0" applyNumberFormat="1" applyFont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nomic/Caribbean%20fuel%20pri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ibbean fuel price"/>
      <sheetName val="Sheet1"/>
    </sheetNames>
    <sheetDataSet>
      <sheetData sheetId="0">
        <row r="2">
          <cell r="C2">
            <v>6.2</v>
          </cell>
        </row>
        <row r="3">
          <cell r="C3">
            <v>4.3</v>
          </cell>
        </row>
        <row r="4">
          <cell r="C4">
            <v>1.2</v>
          </cell>
        </row>
        <row r="5">
          <cell r="C5">
            <v>0.3</v>
          </cell>
        </row>
        <row r="6">
          <cell r="C6">
            <v>1.7</v>
          </cell>
        </row>
        <row r="8">
          <cell r="C8">
            <v>-0.3</v>
          </cell>
        </row>
        <row r="9">
          <cell r="C9">
            <v>1.7</v>
          </cell>
        </row>
        <row r="10">
          <cell r="C10">
            <v>1.3</v>
          </cell>
        </row>
        <row r="11">
          <cell r="C11">
            <v>-1.1000000000000001</v>
          </cell>
        </row>
        <row r="12">
          <cell r="C12">
            <v>1.1000000000000001</v>
          </cell>
        </row>
        <row r="13">
          <cell r="C13">
            <v>7.3</v>
          </cell>
        </row>
        <row r="14">
          <cell r="C14">
            <v>2.4</v>
          </cell>
        </row>
        <row r="16">
          <cell r="C16">
            <v>2.8</v>
          </cell>
        </row>
        <row r="17">
          <cell r="C17">
            <v>0.7</v>
          </cell>
        </row>
        <row r="18">
          <cell r="C18">
            <v>-0.1</v>
          </cell>
        </row>
        <row r="19">
          <cell r="C19">
            <v>3.7</v>
          </cell>
        </row>
        <row r="22">
          <cell r="C22">
            <v>6.9</v>
          </cell>
        </row>
        <row r="23">
          <cell r="C23">
            <v>0.5</v>
          </cell>
        </row>
        <row r="24">
          <cell r="C24">
            <v>0.6</v>
          </cell>
        </row>
        <row r="26">
          <cell r="C26">
            <v>1.7</v>
          </cell>
        </row>
        <row r="27">
          <cell r="C27">
            <v>1.9</v>
          </cell>
        </row>
        <row r="28">
          <cell r="C28">
            <v>4.5999999999999996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atistan.com/cost-of-living/the-valley-anguilla?currency=USD" TargetMode="External"/><Relationship Id="rId4" Type="http://schemas.openxmlformats.org/officeDocument/2006/relationships/hyperlink" Target="http://www.globalpetrolprices.com/Puerto-Rico/gasoline_prices/" TargetMode="External"/><Relationship Id="rId5" Type="http://schemas.openxmlformats.org/officeDocument/2006/relationships/hyperlink" Target="https://www.stlucianewsonline.com/govt-announce-adjustment-in-fuel-prices/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://www.globalpetrolprices.com/Barbados/gasoline_prices/" TargetMode="External"/><Relationship Id="rId2" Type="http://schemas.openxmlformats.org/officeDocument/2006/relationships/hyperlink" Target="http://www.globalpetrolprices.com/British-Virgin-Islands/gasoline_pric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ntiguaobserver.com/minimum-wage-increase-takes-effect-in-november/" TargetMode="External"/><Relationship Id="rId4" Type="http://schemas.openxmlformats.org/officeDocument/2006/relationships/hyperlink" Target="http://www.loc.gov/law/foreign-news/article/aruba-increased-minimum-wage-and-wage-limit-for-benefits/" TargetMode="External"/><Relationship Id="rId5" Type="http://schemas.openxmlformats.org/officeDocument/2006/relationships/hyperlink" Target="http://www.jamaicaobserver.com/latestnews/Bahamas-Gov-t-increases-minimum-daily-wages" TargetMode="External"/><Relationship Id="rId6" Type="http://schemas.openxmlformats.org/officeDocument/2006/relationships/hyperlink" Target="https://www.state.gov/j/drl/rls/hrrpt/humanrightsreport/index.htm" TargetMode="External"/><Relationship Id="rId7" Type="http://schemas.openxmlformats.org/officeDocument/2006/relationships/hyperlink" Target="http://jis.gov.jm/minimum-wage-rates-effective-march-1/" TargetMode="External"/><Relationship Id="rId8" Type="http://schemas.openxmlformats.org/officeDocument/2006/relationships/printerSettings" Target="../printerSettings/printerSettings2.bin"/><Relationship Id="rId1" Type="http://schemas.openxmlformats.org/officeDocument/2006/relationships/hyperlink" Target="https://books.google.com/books?id=fsB3DAAAQBAJ&amp;pg=PA27&amp;lpg=PA27&amp;dq=anguilla+minimum+wage&amp;source=bl&amp;ots=6sDxkXKjDB&amp;sig=gsUjbVP0mRBiQng5auLjv4VAqnU&amp;hl=en&amp;sa=X&amp;ved=0ahUKEwjs6sza3uDRAhVH3mMKHfdiCh04ChDoAQgZMAA" TargetMode="External"/><Relationship Id="rId2" Type="http://schemas.openxmlformats.org/officeDocument/2006/relationships/hyperlink" Target="http://www.bvi.gov.vg/media-centre/minimum-wage-increase-effective-october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" sqref="A2:B31"/>
    </sheetView>
  </sheetViews>
  <sheetFormatPr baseColWidth="10" defaultColWidth="8.83203125" defaultRowHeight="15" x14ac:dyDescent="0.2"/>
  <cols>
    <col min="1" max="1" width="76.33203125" customWidth="1"/>
    <col min="2" max="2" width="36.1640625" customWidth="1"/>
    <col min="3" max="4" width="17.5" customWidth="1"/>
    <col min="5" max="5" width="16.1640625" customWidth="1"/>
    <col min="6" max="6" width="26.83203125" customWidth="1"/>
  </cols>
  <sheetData>
    <row r="1" spans="1:6" ht="30" x14ac:dyDescent="0.2">
      <c r="A1" s="1" t="s">
        <v>0</v>
      </c>
      <c r="B1" s="1" t="s">
        <v>40</v>
      </c>
      <c r="C1" s="5" t="s">
        <v>62</v>
      </c>
      <c r="D1" s="5" t="s">
        <v>52</v>
      </c>
      <c r="E1" s="1" t="s">
        <v>55</v>
      </c>
      <c r="F1" s="1" t="s">
        <v>56</v>
      </c>
    </row>
    <row r="2" spans="1:6" x14ac:dyDescent="0.2">
      <c r="A2" t="s">
        <v>1</v>
      </c>
      <c r="B2" t="s">
        <v>30</v>
      </c>
      <c r="C2">
        <v>1.27</v>
      </c>
      <c r="D2" s="6" t="s">
        <v>77</v>
      </c>
    </row>
    <row r="3" spans="1:6" ht="75" x14ac:dyDescent="0.2">
      <c r="A3" t="s">
        <v>2</v>
      </c>
      <c r="B3" t="s">
        <v>31</v>
      </c>
      <c r="C3">
        <v>1.02</v>
      </c>
      <c r="D3" s="3" t="s">
        <v>63</v>
      </c>
    </row>
    <row r="4" spans="1:6" x14ac:dyDescent="0.2">
      <c r="A4" t="s">
        <v>3</v>
      </c>
      <c r="B4" t="s">
        <v>32</v>
      </c>
      <c r="C4">
        <v>0.99</v>
      </c>
      <c r="D4" t="s">
        <v>64</v>
      </c>
    </row>
    <row r="5" spans="1:6" x14ac:dyDescent="0.2">
      <c r="A5" t="s">
        <v>4</v>
      </c>
      <c r="B5" s="2" t="s">
        <v>4</v>
      </c>
      <c r="C5">
        <v>1.1200000000000001</v>
      </c>
      <c r="D5" t="s">
        <v>65</v>
      </c>
    </row>
    <row r="6" spans="1:6" x14ac:dyDescent="0.2">
      <c r="A6" t="s">
        <v>5</v>
      </c>
      <c r="B6" s="2" t="s">
        <v>33</v>
      </c>
      <c r="C6">
        <v>1.39</v>
      </c>
      <c r="D6" s="6" t="s">
        <v>66</v>
      </c>
    </row>
    <row r="7" spans="1:6" x14ac:dyDescent="0.2">
      <c r="A7" t="s">
        <v>7</v>
      </c>
      <c r="B7" s="2" t="s">
        <v>30</v>
      </c>
      <c r="C7">
        <v>0.89</v>
      </c>
      <c r="D7" s="6" t="s">
        <v>67</v>
      </c>
    </row>
    <row r="8" spans="1:6" x14ac:dyDescent="0.2">
      <c r="A8" t="s">
        <v>8</v>
      </c>
      <c r="B8" s="2" t="s">
        <v>30</v>
      </c>
      <c r="C8">
        <v>1.1599999999999999</v>
      </c>
      <c r="D8" t="s">
        <v>68</v>
      </c>
    </row>
    <row r="9" spans="1:6" x14ac:dyDescent="0.2">
      <c r="A9" t="s">
        <v>9</v>
      </c>
      <c r="B9" s="2" t="s">
        <v>9</v>
      </c>
      <c r="C9">
        <v>1.34</v>
      </c>
      <c r="D9" t="s">
        <v>69</v>
      </c>
    </row>
    <row r="10" spans="1:6" x14ac:dyDescent="0.2">
      <c r="A10" t="s">
        <v>10</v>
      </c>
      <c r="B10" s="2" t="s">
        <v>32</v>
      </c>
      <c r="C10">
        <v>0.85</v>
      </c>
      <c r="D10" t="s">
        <v>78</v>
      </c>
    </row>
    <row r="11" spans="1:6" x14ac:dyDescent="0.2">
      <c r="A11" t="s">
        <v>11</v>
      </c>
      <c r="B11" s="2" t="s">
        <v>11</v>
      </c>
      <c r="C11">
        <v>0.93</v>
      </c>
      <c r="D11" t="s">
        <v>79</v>
      </c>
    </row>
    <row r="12" spans="1:6" x14ac:dyDescent="0.2">
      <c r="A12" t="s">
        <v>12</v>
      </c>
      <c r="B12" s="2" t="s">
        <v>34</v>
      </c>
      <c r="C12">
        <v>1.19</v>
      </c>
      <c r="D12" t="s">
        <v>70</v>
      </c>
    </row>
    <row r="13" spans="1:6" x14ac:dyDescent="0.2">
      <c r="A13" t="s">
        <v>13</v>
      </c>
      <c r="B13" s="2" t="s">
        <v>13</v>
      </c>
      <c r="C13">
        <v>1.17</v>
      </c>
      <c r="D13" t="s">
        <v>71</v>
      </c>
    </row>
    <row r="14" spans="1:6" x14ac:dyDescent="0.2">
      <c r="A14" t="s">
        <v>14</v>
      </c>
      <c r="B14" s="2" t="s">
        <v>37</v>
      </c>
      <c r="C14">
        <v>1.44</v>
      </c>
      <c r="D14" t="s">
        <v>80</v>
      </c>
    </row>
    <row r="15" spans="1:6" x14ac:dyDescent="0.2">
      <c r="A15" t="s">
        <v>15</v>
      </c>
      <c r="B15" s="2" t="s">
        <v>15</v>
      </c>
      <c r="C15">
        <v>0.77</v>
      </c>
      <c r="D15" t="s">
        <v>72</v>
      </c>
    </row>
    <row r="16" spans="1:6" x14ac:dyDescent="0.2">
      <c r="A16" t="s">
        <v>16</v>
      </c>
      <c r="B16" s="2" t="s">
        <v>16</v>
      </c>
      <c r="C16">
        <v>0.92</v>
      </c>
      <c r="D16" t="s">
        <v>73</v>
      </c>
    </row>
    <row r="17" spans="1:4" x14ac:dyDescent="0.2">
      <c r="A17" t="s">
        <v>17</v>
      </c>
      <c r="B17" s="2" t="s">
        <v>37</v>
      </c>
      <c r="C17">
        <v>1.49</v>
      </c>
      <c r="D17" t="s">
        <v>81</v>
      </c>
    </row>
    <row r="18" spans="1:4" x14ac:dyDescent="0.2">
      <c r="A18" t="s">
        <v>18</v>
      </c>
      <c r="B18" s="2" t="s">
        <v>30</v>
      </c>
      <c r="C18">
        <v>1.61</v>
      </c>
      <c r="D18" s="6" t="s">
        <v>82</v>
      </c>
    </row>
    <row r="19" spans="1:4" x14ac:dyDescent="0.2">
      <c r="A19" t="s">
        <v>19</v>
      </c>
      <c r="B19" s="2" t="s">
        <v>38</v>
      </c>
      <c r="C19">
        <v>0.7</v>
      </c>
      <c r="D19" s="6" t="s">
        <v>74</v>
      </c>
    </row>
    <row r="20" spans="1:4" x14ac:dyDescent="0.2">
      <c r="A20" t="s">
        <v>21</v>
      </c>
      <c r="B20" s="2" t="s">
        <v>21</v>
      </c>
      <c r="C20">
        <v>0.95</v>
      </c>
      <c r="D20" t="s">
        <v>83</v>
      </c>
    </row>
    <row r="21" spans="1:4" x14ac:dyDescent="0.2">
      <c r="A21" t="s">
        <v>22</v>
      </c>
      <c r="B21" s="2" t="s">
        <v>35</v>
      </c>
      <c r="C21">
        <v>0.89</v>
      </c>
      <c r="D21" t="s">
        <v>75</v>
      </c>
    </row>
    <row r="22" spans="1:4" x14ac:dyDescent="0.2">
      <c r="A22" t="s">
        <v>23</v>
      </c>
      <c r="B22" s="2" t="s">
        <v>23</v>
      </c>
      <c r="C22">
        <v>0.86</v>
      </c>
      <c r="D22" t="s">
        <v>84</v>
      </c>
    </row>
    <row r="23" spans="1:4" x14ac:dyDescent="0.2">
      <c r="A23" t="s">
        <v>29</v>
      </c>
      <c r="B23" s="2" t="s">
        <v>37</v>
      </c>
    </row>
    <row r="24" spans="1:4" x14ac:dyDescent="0.2">
      <c r="A24" t="s">
        <v>24</v>
      </c>
      <c r="B24" s="2" t="s">
        <v>37</v>
      </c>
      <c r="C24" s="8">
        <v>0.86</v>
      </c>
      <c r="D24" t="s">
        <v>86</v>
      </c>
    </row>
    <row r="25" spans="1:4" x14ac:dyDescent="0.2">
      <c r="A25" t="s">
        <v>25</v>
      </c>
      <c r="B25" t="s">
        <v>32</v>
      </c>
      <c r="C25">
        <v>1.08</v>
      </c>
      <c r="D25" t="s">
        <v>87</v>
      </c>
    </row>
    <row r="26" spans="1:4" x14ac:dyDescent="0.2">
      <c r="A26" t="s">
        <v>26</v>
      </c>
      <c r="B26" t="s">
        <v>36</v>
      </c>
      <c r="C26">
        <v>0.53</v>
      </c>
      <c r="D26" t="s">
        <v>76</v>
      </c>
    </row>
    <row r="27" spans="1:4" x14ac:dyDescent="0.2">
      <c r="A27" t="s">
        <v>27</v>
      </c>
      <c r="B27" t="s">
        <v>30</v>
      </c>
      <c r="C27" s="7">
        <f>4.85/3.7854</f>
        <v>1.2812384424367305</v>
      </c>
      <c r="D27" t="s">
        <v>85</v>
      </c>
    </row>
    <row r="28" spans="1:4" x14ac:dyDescent="0.2">
      <c r="A28" t="s">
        <v>28</v>
      </c>
      <c r="B28" t="s">
        <v>38</v>
      </c>
      <c r="C28">
        <v>0.88</v>
      </c>
      <c r="D28" t="s">
        <v>88</v>
      </c>
    </row>
    <row r="29" spans="1:4" x14ac:dyDescent="0.2">
      <c r="A29" t="s">
        <v>6</v>
      </c>
      <c r="B29" t="s">
        <v>32</v>
      </c>
      <c r="C29">
        <v>1</v>
      </c>
      <c r="D29" t="s">
        <v>78</v>
      </c>
    </row>
    <row r="30" spans="1:4" x14ac:dyDescent="0.2">
      <c r="A30" t="s">
        <v>39</v>
      </c>
      <c r="B30" t="s">
        <v>32</v>
      </c>
    </row>
    <row r="31" spans="1:4" x14ac:dyDescent="0.2">
      <c r="A31" t="s">
        <v>20</v>
      </c>
      <c r="B31" t="s">
        <v>32</v>
      </c>
    </row>
  </sheetData>
  <sortState ref="A2:A28">
    <sortCondition ref="A2:A28"/>
  </sortState>
  <hyperlinks>
    <hyperlink ref="D6" r:id="rId1"/>
    <hyperlink ref="D7" r:id="rId2"/>
    <hyperlink ref="D2" r:id="rId3"/>
    <hyperlink ref="D19" r:id="rId4"/>
    <hyperlink ref="D18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4.6640625" customWidth="1"/>
    <col min="3" max="3" width="52.83203125" customWidth="1"/>
  </cols>
  <sheetData>
    <row r="1" spans="1:6" x14ac:dyDescent="0.2">
      <c r="B1" s="1" t="s">
        <v>42</v>
      </c>
      <c r="C1" s="1" t="s">
        <v>50</v>
      </c>
      <c r="D1" s="1" t="s">
        <v>51</v>
      </c>
      <c r="E1" s="1" t="s">
        <v>43</v>
      </c>
      <c r="F1" s="1" t="s">
        <v>52</v>
      </c>
    </row>
    <row r="2" spans="1:6" x14ac:dyDescent="0.2">
      <c r="C2" s="2" t="s">
        <v>53</v>
      </c>
      <c r="D2" s="1"/>
    </row>
    <row r="3" spans="1:6" x14ac:dyDescent="0.2">
      <c r="B3" s="4" t="s">
        <v>61</v>
      </c>
      <c r="C3" s="2" t="s">
        <v>49</v>
      </c>
      <c r="D3" s="1"/>
    </row>
    <row r="4" spans="1:6" x14ac:dyDescent="0.2">
      <c r="B4" s="4"/>
      <c r="C4" s="2"/>
      <c r="D4" s="1"/>
    </row>
    <row r="5" spans="1:6" x14ac:dyDescent="0.2">
      <c r="B5" s="4"/>
      <c r="C5" s="1"/>
    </row>
    <row r="6" spans="1:6" x14ac:dyDescent="0.2">
      <c r="B6" s="4" t="s">
        <v>54</v>
      </c>
      <c r="C6" s="3" t="s">
        <v>41</v>
      </c>
    </row>
    <row r="7" spans="1:6" x14ac:dyDescent="0.2">
      <c r="A7" s="1"/>
      <c r="B7" s="4"/>
      <c r="C7" t="s">
        <v>45</v>
      </c>
    </row>
    <row r="8" spans="1:6" x14ac:dyDescent="0.2">
      <c r="B8" s="4" t="s">
        <v>57</v>
      </c>
      <c r="C8" t="s">
        <v>44</v>
      </c>
    </row>
    <row r="9" spans="1:6" x14ac:dyDescent="0.2">
      <c r="B9" s="4" t="s">
        <v>58</v>
      </c>
      <c r="C9" t="s">
        <v>46</v>
      </c>
    </row>
    <row r="10" spans="1:6" x14ac:dyDescent="0.2">
      <c r="B10" s="4" t="s">
        <v>59</v>
      </c>
      <c r="C10" t="s">
        <v>47</v>
      </c>
    </row>
    <row r="11" spans="1:6" x14ac:dyDescent="0.2">
      <c r="B11" s="4" t="s">
        <v>60</v>
      </c>
      <c r="C1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B31"/>
    </sheetView>
  </sheetViews>
  <sheetFormatPr baseColWidth="10" defaultColWidth="8.83203125" defaultRowHeight="15" x14ac:dyDescent="0.2"/>
  <cols>
    <col min="1" max="1" width="20.6640625" customWidth="1"/>
    <col min="2" max="2" width="30" customWidth="1"/>
    <col min="3" max="3" width="16" customWidth="1"/>
    <col min="4" max="4" width="17.83203125" customWidth="1"/>
  </cols>
  <sheetData>
    <row r="1" spans="1:5" ht="30" x14ac:dyDescent="0.2">
      <c r="A1" s="1" t="s">
        <v>0</v>
      </c>
      <c r="B1" s="1" t="s">
        <v>40</v>
      </c>
      <c r="C1" s="5" t="s">
        <v>96</v>
      </c>
      <c r="D1" s="5" t="s">
        <v>52</v>
      </c>
      <c r="E1" s="1" t="s">
        <v>89</v>
      </c>
    </row>
    <row r="2" spans="1:5" x14ac:dyDescent="0.2">
      <c r="A2" t="s">
        <v>1</v>
      </c>
      <c r="B2" t="s">
        <v>30</v>
      </c>
      <c r="C2">
        <v>150</v>
      </c>
      <c r="D2" s="6" t="s">
        <v>90</v>
      </c>
      <c r="E2">
        <v>2016</v>
      </c>
    </row>
    <row r="3" spans="1:5" x14ac:dyDescent="0.2">
      <c r="A3" t="s">
        <v>2</v>
      </c>
      <c r="B3" t="s">
        <v>31</v>
      </c>
      <c r="C3">
        <v>3.04</v>
      </c>
      <c r="D3" s="6" t="s">
        <v>91</v>
      </c>
      <c r="E3">
        <v>2014</v>
      </c>
    </row>
    <row r="4" spans="1:5" x14ac:dyDescent="0.2">
      <c r="A4" t="s">
        <v>3</v>
      </c>
      <c r="B4" t="s">
        <v>32</v>
      </c>
      <c r="C4">
        <f>216/40</f>
        <v>5.4</v>
      </c>
      <c r="D4" s="6" t="s">
        <v>92</v>
      </c>
      <c r="E4">
        <v>2016</v>
      </c>
    </row>
    <row r="5" spans="1:5" x14ac:dyDescent="0.2">
      <c r="A5" t="s">
        <v>4</v>
      </c>
      <c r="B5" s="2" t="s">
        <v>4</v>
      </c>
      <c r="C5">
        <v>5.25</v>
      </c>
      <c r="D5" s="6" t="s">
        <v>93</v>
      </c>
      <c r="E5">
        <v>2015</v>
      </c>
    </row>
    <row r="6" spans="1:5" x14ac:dyDescent="0.2">
      <c r="A6" t="s">
        <v>5</v>
      </c>
      <c r="B6" s="2" t="s">
        <v>33</v>
      </c>
      <c r="C6">
        <v>3.13</v>
      </c>
      <c r="D6" s="6" t="s">
        <v>94</v>
      </c>
      <c r="E6">
        <v>2015</v>
      </c>
    </row>
    <row r="7" spans="1:5" x14ac:dyDescent="0.2">
      <c r="A7" t="s">
        <v>7</v>
      </c>
      <c r="B7" s="2" t="s">
        <v>30</v>
      </c>
      <c r="C7">
        <v>6</v>
      </c>
      <c r="D7" s="6" t="s">
        <v>95</v>
      </c>
    </row>
    <row r="8" spans="1:5" x14ac:dyDescent="0.2">
      <c r="A8" t="s">
        <v>8</v>
      </c>
      <c r="B8" s="2" t="s">
        <v>30</v>
      </c>
      <c r="C8">
        <v>7.32</v>
      </c>
      <c r="D8" t="s">
        <v>97</v>
      </c>
      <c r="E8">
        <v>2016</v>
      </c>
    </row>
    <row r="9" spans="1:5" x14ac:dyDescent="0.2">
      <c r="A9" t="s">
        <v>9</v>
      </c>
      <c r="B9" s="2" t="s">
        <v>9</v>
      </c>
      <c r="C9">
        <f>9/(44*4)</f>
        <v>5.113636363636364E-2</v>
      </c>
      <c r="D9" t="s">
        <v>98</v>
      </c>
      <c r="E9">
        <v>2015</v>
      </c>
    </row>
    <row r="10" spans="1:5" x14ac:dyDescent="0.2">
      <c r="A10" t="s">
        <v>10</v>
      </c>
      <c r="B10" s="2" t="s">
        <v>32</v>
      </c>
      <c r="C10">
        <v>4.58</v>
      </c>
      <c r="D10" t="s">
        <v>99</v>
      </c>
      <c r="E10">
        <v>2016</v>
      </c>
    </row>
    <row r="11" spans="1:5" x14ac:dyDescent="0.2">
      <c r="A11" t="s">
        <v>11</v>
      </c>
      <c r="B11" s="2" t="s">
        <v>11</v>
      </c>
      <c r="C11">
        <v>1.5</v>
      </c>
      <c r="D11" t="s">
        <v>100</v>
      </c>
      <c r="E11">
        <v>2014</v>
      </c>
    </row>
    <row r="12" spans="1:5" x14ac:dyDescent="0.2">
      <c r="A12" t="s">
        <v>12</v>
      </c>
      <c r="B12" s="2" t="s">
        <v>34</v>
      </c>
      <c r="C12">
        <v>0.41</v>
      </c>
      <c r="D12" t="s">
        <v>94</v>
      </c>
      <c r="E12">
        <v>2015</v>
      </c>
    </row>
    <row r="13" spans="1:5" x14ac:dyDescent="0.2">
      <c r="A13" t="s">
        <v>13</v>
      </c>
      <c r="B13" s="2" t="s">
        <v>13</v>
      </c>
      <c r="C13">
        <v>1.67</v>
      </c>
      <c r="D13" t="s">
        <v>94</v>
      </c>
      <c r="E13">
        <v>2015</v>
      </c>
    </row>
    <row r="14" spans="1:5" x14ac:dyDescent="0.2">
      <c r="A14" t="s">
        <v>14</v>
      </c>
      <c r="B14" s="2" t="s">
        <v>37</v>
      </c>
    </row>
    <row r="15" spans="1:5" x14ac:dyDescent="0.2">
      <c r="A15" t="s">
        <v>15</v>
      </c>
      <c r="B15" s="2" t="s">
        <v>15</v>
      </c>
      <c r="C15">
        <v>0.31</v>
      </c>
      <c r="D15" t="s">
        <v>101</v>
      </c>
      <c r="E15">
        <v>2014</v>
      </c>
    </row>
    <row r="16" spans="1:5" x14ac:dyDescent="0.2">
      <c r="A16" t="s">
        <v>16</v>
      </c>
      <c r="B16" s="2" t="s">
        <v>16</v>
      </c>
      <c r="C16" t="s">
        <v>103</v>
      </c>
      <c r="D16" s="6" t="s">
        <v>102</v>
      </c>
      <c r="E16">
        <v>2016</v>
      </c>
    </row>
    <row r="17" spans="1:5" x14ac:dyDescent="0.2">
      <c r="A17" t="s">
        <v>17</v>
      </c>
      <c r="B17" s="2" t="s">
        <v>37</v>
      </c>
    </row>
    <row r="18" spans="1:5" x14ac:dyDescent="0.2">
      <c r="A18" t="s">
        <v>18</v>
      </c>
      <c r="B18" s="2" t="s">
        <v>30</v>
      </c>
      <c r="C18">
        <f>22.22/8</f>
        <v>2.7774999999999999</v>
      </c>
      <c r="D18" t="s">
        <v>104</v>
      </c>
      <c r="E18">
        <v>2012</v>
      </c>
    </row>
    <row r="19" spans="1:5" x14ac:dyDescent="0.2">
      <c r="A19" t="s">
        <v>19</v>
      </c>
      <c r="B19" s="2" t="s">
        <v>38</v>
      </c>
      <c r="C19">
        <v>7.25</v>
      </c>
      <c r="D19" t="s">
        <v>106</v>
      </c>
      <c r="E19">
        <v>2016</v>
      </c>
    </row>
    <row r="20" spans="1:5" x14ac:dyDescent="0.2">
      <c r="A20" t="s">
        <v>21</v>
      </c>
      <c r="B20" s="2" t="s">
        <v>21</v>
      </c>
      <c r="C20">
        <v>2.96</v>
      </c>
      <c r="D20" t="s">
        <v>105</v>
      </c>
      <c r="E20">
        <v>2014</v>
      </c>
    </row>
    <row r="21" spans="1:5" x14ac:dyDescent="0.2">
      <c r="A21" t="s">
        <v>22</v>
      </c>
      <c r="B21" s="2" t="s">
        <v>35</v>
      </c>
      <c r="C21">
        <v>1.85</v>
      </c>
      <c r="D21" t="s">
        <v>105</v>
      </c>
      <c r="E21">
        <v>2014</v>
      </c>
    </row>
    <row r="22" spans="1:5" x14ac:dyDescent="0.2">
      <c r="A22" t="s">
        <v>23</v>
      </c>
      <c r="B22" s="2" t="s">
        <v>23</v>
      </c>
      <c r="C22">
        <v>1.54</v>
      </c>
      <c r="D22" t="s">
        <v>105</v>
      </c>
      <c r="E22">
        <v>2014</v>
      </c>
    </row>
    <row r="23" spans="1:5" x14ac:dyDescent="0.2">
      <c r="A23" t="s">
        <v>29</v>
      </c>
      <c r="B23" s="2" t="s">
        <v>37</v>
      </c>
    </row>
    <row r="24" spans="1:5" x14ac:dyDescent="0.2">
      <c r="A24" t="s">
        <v>24</v>
      </c>
      <c r="B24" s="2" t="s">
        <v>37</v>
      </c>
    </row>
    <row r="25" spans="1:5" x14ac:dyDescent="0.2">
      <c r="A25" t="s">
        <v>25</v>
      </c>
      <c r="B25" t="s">
        <v>32</v>
      </c>
      <c r="C25">
        <v>4.9000000000000004</v>
      </c>
      <c r="D25" t="s">
        <v>113</v>
      </c>
      <c r="E25">
        <v>2015</v>
      </c>
    </row>
    <row r="26" spans="1:5" x14ac:dyDescent="0.2">
      <c r="A26" t="s">
        <v>26</v>
      </c>
      <c r="B26" t="s">
        <v>36</v>
      </c>
      <c r="C26">
        <v>2.21</v>
      </c>
      <c r="D26" t="s">
        <v>107</v>
      </c>
      <c r="E26">
        <v>2015</v>
      </c>
    </row>
    <row r="27" spans="1:5" x14ac:dyDescent="0.2">
      <c r="A27" t="s">
        <v>27</v>
      </c>
      <c r="B27" t="s">
        <v>30</v>
      </c>
      <c r="C27">
        <v>6.25</v>
      </c>
      <c r="D27" t="s">
        <v>108</v>
      </c>
      <c r="E27">
        <v>2015</v>
      </c>
    </row>
    <row r="28" spans="1:5" x14ac:dyDescent="0.2">
      <c r="A28" t="s">
        <v>28</v>
      </c>
      <c r="B28" t="s">
        <v>38</v>
      </c>
      <c r="C28">
        <v>8.35</v>
      </c>
      <c r="D28" t="s">
        <v>109</v>
      </c>
      <c r="E28">
        <v>2016</v>
      </c>
    </row>
    <row r="29" spans="1:5" x14ac:dyDescent="0.2">
      <c r="A29" t="s">
        <v>6</v>
      </c>
      <c r="B29" t="s">
        <v>32</v>
      </c>
      <c r="C29">
        <v>4.7</v>
      </c>
      <c r="D29" t="s">
        <v>110</v>
      </c>
      <c r="E29">
        <v>2015</v>
      </c>
    </row>
    <row r="30" spans="1:5" x14ac:dyDescent="0.2">
      <c r="A30" t="s">
        <v>39</v>
      </c>
      <c r="B30" t="s">
        <v>32</v>
      </c>
      <c r="C30">
        <v>5.14</v>
      </c>
      <c r="D30" t="s">
        <v>111</v>
      </c>
      <c r="E30">
        <v>2015</v>
      </c>
    </row>
    <row r="31" spans="1:5" x14ac:dyDescent="0.2">
      <c r="A31" t="s">
        <v>20</v>
      </c>
      <c r="B31" t="s">
        <v>32</v>
      </c>
      <c r="C31">
        <v>5.09</v>
      </c>
      <c r="D31" t="s">
        <v>112</v>
      </c>
      <c r="E31">
        <v>2015</v>
      </c>
    </row>
  </sheetData>
  <hyperlinks>
    <hyperlink ref="D2" r:id="rId1" location="v=onepage&amp;q=anguilla%20minimum%20wage&amp;f=false"/>
    <hyperlink ref="D7" r:id="rId2"/>
    <hyperlink ref="D3" r:id="rId3"/>
    <hyperlink ref="D4" r:id="rId4"/>
    <hyperlink ref="D5" r:id="rId5"/>
    <hyperlink ref="D6" r:id="rId6" location="wrapper"/>
    <hyperlink ref="D16" r:id="rId7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workbookViewId="0">
      <pane xSplit="1" topLeftCell="H1" activePane="topRight" state="frozen"/>
      <selection pane="topRight" activeCell="AA3" sqref="AA3:AA30"/>
    </sheetView>
  </sheetViews>
  <sheetFormatPr baseColWidth="10" defaultRowHeight="15" x14ac:dyDescent="0.2"/>
  <cols>
    <col min="1" max="1" width="25.6640625" customWidth="1"/>
    <col min="2" max="2" width="10.1640625" customWidth="1"/>
    <col min="3" max="3" width="6.33203125" customWidth="1"/>
    <col min="4" max="5" width="8.5" customWidth="1"/>
    <col min="6" max="6" width="21.33203125" customWidth="1"/>
    <col min="7" max="8" width="12" customWidth="1"/>
    <col min="9" max="9" width="13.33203125" customWidth="1"/>
    <col min="10" max="10" width="17.1640625" customWidth="1"/>
    <col min="13" max="14" width="25.83203125" customWidth="1"/>
    <col min="15" max="15" width="20.5" customWidth="1"/>
    <col min="16" max="16" width="10.83203125" hidden="1" customWidth="1"/>
    <col min="20" max="21" width="30" customWidth="1"/>
  </cols>
  <sheetData>
    <row r="1" spans="1:31" ht="50" customHeight="1" x14ac:dyDescent="0.2">
      <c r="H1" s="18" t="s">
        <v>126</v>
      </c>
      <c r="I1" s="18"/>
      <c r="J1" s="18"/>
      <c r="K1" s="18"/>
      <c r="L1" s="18"/>
      <c r="M1" s="18"/>
      <c r="N1" s="18"/>
      <c r="O1" s="13"/>
      <c r="P1" s="13"/>
      <c r="Q1" s="21" t="s">
        <v>131</v>
      </c>
      <c r="R1" s="21"/>
      <c r="S1" s="21"/>
    </row>
    <row r="2" spans="1:31" ht="120" x14ac:dyDescent="0.2">
      <c r="A2" s="1" t="s">
        <v>0</v>
      </c>
      <c r="B2" s="1" t="s">
        <v>40</v>
      </c>
      <c r="C2" s="1" t="s">
        <v>121</v>
      </c>
      <c r="D2" s="1" t="s">
        <v>124</v>
      </c>
      <c r="E2" s="1" t="s">
        <v>122</v>
      </c>
      <c r="F2" s="1" t="s">
        <v>125</v>
      </c>
      <c r="G2" s="1" t="s">
        <v>123</v>
      </c>
      <c r="H2" s="22" t="s">
        <v>114</v>
      </c>
      <c r="I2" s="22" t="s">
        <v>115</v>
      </c>
      <c r="J2" s="22" t="s">
        <v>116</v>
      </c>
      <c r="K2" s="22" t="s">
        <v>117</v>
      </c>
      <c r="L2" s="22" t="s">
        <v>118</v>
      </c>
      <c r="M2" s="22" t="s">
        <v>119</v>
      </c>
      <c r="N2" s="14" t="s">
        <v>127</v>
      </c>
      <c r="O2" s="25" t="s">
        <v>120</v>
      </c>
      <c r="P2" s="5"/>
      <c r="Q2" s="19" t="s">
        <v>128</v>
      </c>
      <c r="R2" s="24" t="s">
        <v>129</v>
      </c>
      <c r="S2" s="19" t="s">
        <v>130</v>
      </c>
      <c r="T2" s="3" t="s">
        <v>132</v>
      </c>
      <c r="U2" s="3" t="s">
        <v>137</v>
      </c>
      <c r="V2" s="3" t="s">
        <v>135</v>
      </c>
      <c r="W2" s="3" t="s">
        <v>138</v>
      </c>
      <c r="X2" s="3" t="s">
        <v>134</v>
      </c>
      <c r="Y2" s="3" t="s">
        <v>136</v>
      </c>
      <c r="Z2" s="3" t="s">
        <v>138</v>
      </c>
      <c r="AA2" s="11" t="s">
        <v>133</v>
      </c>
      <c r="AB2" s="3" t="s">
        <v>138</v>
      </c>
      <c r="AC2" s="3" t="s">
        <v>122</v>
      </c>
      <c r="AD2" s="3" t="s">
        <v>138</v>
      </c>
      <c r="AE2" s="3" t="s">
        <v>152</v>
      </c>
    </row>
    <row r="3" spans="1:31" x14ac:dyDescent="0.2">
      <c r="A3" t="s">
        <v>1</v>
      </c>
      <c r="B3" t="s">
        <v>30</v>
      </c>
      <c r="C3">
        <v>15000</v>
      </c>
      <c r="D3">
        <v>0.311</v>
      </c>
      <c r="E3">
        <v>21493</v>
      </c>
      <c r="H3" s="15"/>
      <c r="I3" s="15">
        <v>0.92</v>
      </c>
      <c r="J3" s="15">
        <v>0.83</v>
      </c>
      <c r="K3" s="15">
        <v>0.89</v>
      </c>
      <c r="L3" s="15">
        <v>-0.02</v>
      </c>
      <c r="M3" s="16">
        <v>1.25</v>
      </c>
      <c r="N3" s="16">
        <f>AVERAGE(H3:M3)</f>
        <v>0.77400000000000002</v>
      </c>
      <c r="P3">
        <v>6.2</v>
      </c>
      <c r="Q3" s="20">
        <v>2</v>
      </c>
      <c r="R3" s="20">
        <v>2</v>
      </c>
      <c r="S3" s="20">
        <v>2</v>
      </c>
      <c r="T3" s="27"/>
      <c r="U3" s="27"/>
      <c r="V3" s="9"/>
      <c r="AA3" s="9"/>
      <c r="AC3" s="42">
        <v>21493</v>
      </c>
      <c r="AD3">
        <f>AC3/8760</f>
        <v>2.4535388127853883</v>
      </c>
    </row>
    <row r="4" spans="1:31" x14ac:dyDescent="0.2">
      <c r="A4" t="s">
        <v>2</v>
      </c>
      <c r="B4" t="s">
        <v>31</v>
      </c>
      <c r="C4">
        <v>93581</v>
      </c>
      <c r="D4">
        <v>2.1709999999999998</v>
      </c>
      <c r="E4">
        <v>24100</v>
      </c>
      <c r="F4">
        <v>2</v>
      </c>
      <c r="H4" s="15"/>
      <c r="I4" s="15">
        <v>0.77</v>
      </c>
      <c r="J4" s="15">
        <v>0.67</v>
      </c>
      <c r="K4" s="15">
        <v>0.53</v>
      </c>
      <c r="L4" s="15">
        <v>0.21</v>
      </c>
      <c r="M4" s="16">
        <v>0.67</v>
      </c>
      <c r="N4" s="16">
        <f>AVERAGE(H4:M4)</f>
        <v>0.57000000000000006</v>
      </c>
      <c r="O4">
        <v>58.04</v>
      </c>
      <c r="Q4" s="20">
        <v>2</v>
      </c>
      <c r="R4" s="20">
        <v>2</v>
      </c>
      <c r="S4" s="20">
        <v>2</v>
      </c>
      <c r="T4" s="27"/>
      <c r="U4" s="27"/>
      <c r="V4" s="9"/>
      <c r="Y4">
        <v>126</v>
      </c>
      <c r="AA4" s="9"/>
      <c r="AC4" s="42">
        <v>24100</v>
      </c>
      <c r="AD4">
        <f>AC4/8760</f>
        <v>2.7511415525114153</v>
      </c>
    </row>
    <row r="5" spans="1:31" x14ac:dyDescent="0.2">
      <c r="A5" t="s">
        <v>3</v>
      </c>
      <c r="B5" t="s">
        <v>32</v>
      </c>
      <c r="C5">
        <v>113648</v>
      </c>
      <c r="D5">
        <v>2.516</v>
      </c>
      <c r="E5">
        <v>25300</v>
      </c>
      <c r="F5">
        <v>2.4</v>
      </c>
      <c r="H5" s="15">
        <v>0.81</v>
      </c>
      <c r="I5" s="15">
        <v>0.92</v>
      </c>
      <c r="J5" s="15">
        <v>0.78</v>
      </c>
      <c r="K5" s="15">
        <v>0.9</v>
      </c>
      <c r="L5" s="15"/>
      <c r="M5" s="16"/>
      <c r="N5" s="16">
        <f>AVERAGE(H5:M5)</f>
        <v>0.85249999999999992</v>
      </c>
      <c r="Q5" s="20"/>
      <c r="R5" s="20"/>
      <c r="S5" s="20"/>
      <c r="T5" s="27"/>
      <c r="U5" s="27"/>
      <c r="V5" s="9"/>
      <c r="AA5" s="9"/>
      <c r="AC5" s="42">
        <v>25300</v>
      </c>
      <c r="AD5">
        <f>AC5/8760</f>
        <v>2.8881278538812785</v>
      </c>
    </row>
    <row r="6" spans="1:31" x14ac:dyDescent="0.2">
      <c r="A6" t="s">
        <v>4</v>
      </c>
      <c r="B6" s="2" t="s">
        <v>4</v>
      </c>
      <c r="C6" s="2">
        <v>327316</v>
      </c>
      <c r="D6" s="2">
        <v>9.0660000000000007</v>
      </c>
      <c r="E6" s="10">
        <v>24600</v>
      </c>
      <c r="F6" s="2">
        <v>0.3</v>
      </c>
      <c r="G6" s="2"/>
      <c r="H6" s="17">
        <v>0.96</v>
      </c>
      <c r="I6" s="17">
        <v>0.8</v>
      </c>
      <c r="J6" s="17">
        <v>0.71</v>
      </c>
      <c r="K6" s="17">
        <v>0.25</v>
      </c>
      <c r="L6" s="17">
        <v>0.56000000000000005</v>
      </c>
      <c r="M6" s="23">
        <v>1.29</v>
      </c>
      <c r="N6" s="16">
        <f>AVERAGE(H6:M6)</f>
        <v>0.76166666666666671</v>
      </c>
      <c r="O6">
        <v>56.65</v>
      </c>
      <c r="P6">
        <v>0.3</v>
      </c>
      <c r="Q6" s="20">
        <v>2</v>
      </c>
      <c r="R6" s="20">
        <v>2</v>
      </c>
      <c r="S6" s="20">
        <v>2</v>
      </c>
      <c r="T6" s="26">
        <v>66</v>
      </c>
      <c r="U6" s="26">
        <f>T6/20</f>
        <v>3.3</v>
      </c>
      <c r="V6" s="20">
        <v>50</v>
      </c>
      <c r="W6" s="20">
        <f>V6/20</f>
        <v>2.5</v>
      </c>
      <c r="Y6" s="20">
        <v>95</v>
      </c>
      <c r="Z6" s="20" t="e">
        <f>#REF!/20</f>
        <v>#REF!</v>
      </c>
      <c r="AA6" s="20">
        <v>76.099999999999994</v>
      </c>
      <c r="AB6">
        <f>AA6/20</f>
        <v>3.8049999999999997</v>
      </c>
      <c r="AC6" s="43">
        <v>24600</v>
      </c>
      <c r="AD6">
        <f>AC6/8760</f>
        <v>2.8082191780821919</v>
      </c>
      <c r="AE6">
        <v>2.6869999999999998</v>
      </c>
    </row>
    <row r="7" spans="1:31" x14ac:dyDescent="0.2">
      <c r="A7" t="s">
        <v>5</v>
      </c>
      <c r="B7" s="2" t="s">
        <v>33</v>
      </c>
      <c r="C7" s="2">
        <v>291495</v>
      </c>
      <c r="D7" s="2">
        <v>4.8</v>
      </c>
      <c r="E7" s="2">
        <v>17200</v>
      </c>
      <c r="F7" s="2">
        <v>1.7</v>
      </c>
      <c r="G7" s="2"/>
      <c r="H7" s="17">
        <v>1.24</v>
      </c>
      <c r="I7" s="17">
        <v>1.32</v>
      </c>
      <c r="J7" s="17">
        <v>1</v>
      </c>
      <c r="K7" s="17">
        <v>0.51</v>
      </c>
      <c r="L7" s="17">
        <v>1.05</v>
      </c>
      <c r="M7" s="23">
        <v>1.79</v>
      </c>
      <c r="N7" s="16">
        <f>AVERAGE(H7:M7)</f>
        <v>1.1516666666666666</v>
      </c>
      <c r="O7">
        <v>57.42</v>
      </c>
      <c r="P7">
        <v>1.7</v>
      </c>
      <c r="Q7" s="20">
        <v>1</v>
      </c>
      <c r="R7" s="20">
        <v>2</v>
      </c>
      <c r="S7" s="20">
        <v>3</v>
      </c>
      <c r="T7" s="26">
        <v>61</v>
      </c>
      <c r="U7" s="26">
        <f>T7/20</f>
        <v>3.05</v>
      </c>
      <c r="V7" s="20">
        <v>75</v>
      </c>
      <c r="W7" s="20">
        <f>V7/20</f>
        <v>3.75</v>
      </c>
      <c r="Y7" s="20">
        <v>97</v>
      </c>
      <c r="Z7" s="20" t="e">
        <f>#REF!/20</f>
        <v>#REF!</v>
      </c>
      <c r="AA7" s="9">
        <v>83.7</v>
      </c>
      <c r="AB7">
        <f>AA7/20</f>
        <v>4.1850000000000005</v>
      </c>
      <c r="AC7" s="43">
        <v>17200</v>
      </c>
      <c r="AD7">
        <f>AC7/8760</f>
        <v>1.9634703196347032</v>
      </c>
    </row>
    <row r="8" spans="1:31" x14ac:dyDescent="0.2">
      <c r="A8" t="s">
        <v>6</v>
      </c>
      <c r="B8" t="s">
        <v>32</v>
      </c>
      <c r="C8">
        <v>18659</v>
      </c>
      <c r="D8">
        <v>0.38600000000000001</v>
      </c>
      <c r="E8">
        <v>21500</v>
      </c>
      <c r="F8">
        <v>-3.3</v>
      </c>
      <c r="H8" s="15"/>
      <c r="I8" s="15"/>
      <c r="J8" s="15"/>
      <c r="K8" s="15"/>
      <c r="L8" s="15"/>
      <c r="M8" s="15"/>
      <c r="N8" s="15"/>
      <c r="Q8" s="20"/>
      <c r="R8" s="20"/>
      <c r="S8" s="20"/>
      <c r="T8" s="27"/>
      <c r="U8" s="27"/>
      <c r="AC8" s="42">
        <v>21500</v>
      </c>
      <c r="AD8">
        <f>AC8/8760</f>
        <v>2.4543378995433791</v>
      </c>
    </row>
    <row r="9" spans="1:31" x14ac:dyDescent="0.2">
      <c r="A9" t="s">
        <v>7</v>
      </c>
      <c r="B9" s="2" t="s">
        <v>30</v>
      </c>
      <c r="C9" s="2">
        <v>34232</v>
      </c>
      <c r="D9" s="2">
        <v>0.5</v>
      </c>
      <c r="E9" s="2">
        <v>42300</v>
      </c>
      <c r="F9" s="2">
        <v>1.3</v>
      </c>
      <c r="G9" s="2"/>
      <c r="H9" s="15"/>
      <c r="I9" s="15"/>
      <c r="J9" s="15"/>
      <c r="K9" s="15"/>
      <c r="L9" s="15"/>
      <c r="M9" s="16"/>
      <c r="N9" s="16"/>
      <c r="Q9" s="20">
        <v>1</v>
      </c>
      <c r="R9" s="20">
        <v>1</v>
      </c>
      <c r="S9" s="20">
        <v>1</v>
      </c>
      <c r="T9" s="27"/>
      <c r="U9" s="26">
        <f>T9/20</f>
        <v>0</v>
      </c>
      <c r="V9" s="9"/>
      <c r="W9" s="20">
        <f>V9/20</f>
        <v>0</v>
      </c>
      <c r="Z9" s="20" t="e">
        <f>#REF!/20</f>
        <v>#REF!</v>
      </c>
      <c r="AA9" s="9"/>
      <c r="AB9">
        <f>AA9/20</f>
        <v>0</v>
      </c>
      <c r="AC9" s="43">
        <v>42300</v>
      </c>
      <c r="AD9">
        <f>AC9/8760</f>
        <v>4.8287671232876717</v>
      </c>
    </row>
    <row r="10" spans="1:31" x14ac:dyDescent="0.2">
      <c r="A10" t="s">
        <v>8</v>
      </c>
      <c r="B10" s="2" t="s">
        <v>30</v>
      </c>
      <c r="C10" s="2">
        <v>57268</v>
      </c>
      <c r="D10" s="2">
        <v>2.5070000000000001</v>
      </c>
      <c r="E10" s="2">
        <v>43800</v>
      </c>
      <c r="F10" s="2">
        <v>1.7</v>
      </c>
      <c r="G10" s="2"/>
      <c r="H10" s="17">
        <v>0.43</v>
      </c>
      <c r="I10" s="17">
        <v>1.19</v>
      </c>
      <c r="J10" s="17">
        <v>1.1499999999999999</v>
      </c>
      <c r="K10" s="17">
        <v>0.82</v>
      </c>
      <c r="L10" s="17">
        <v>0.89</v>
      </c>
      <c r="M10" s="23">
        <v>1.03</v>
      </c>
      <c r="N10" s="16">
        <f>AVERAGE(H10:M10)</f>
        <v>0.91833333333333333</v>
      </c>
      <c r="Q10" s="20">
        <v>1</v>
      </c>
      <c r="R10" s="20">
        <v>1</v>
      </c>
      <c r="S10" s="20">
        <v>1</v>
      </c>
      <c r="T10" s="27"/>
      <c r="U10" s="26">
        <f>T10/20</f>
        <v>0</v>
      </c>
      <c r="V10" s="9"/>
      <c r="W10" s="20">
        <f>V10/20</f>
        <v>0</v>
      </c>
      <c r="Z10" s="20" t="e">
        <f>#REF!/20</f>
        <v>#REF!</v>
      </c>
      <c r="AA10" s="9"/>
      <c r="AB10">
        <f>AA10/20</f>
        <v>0</v>
      </c>
      <c r="AC10" s="43">
        <v>43800</v>
      </c>
      <c r="AD10">
        <f>AC10/8760</f>
        <v>5</v>
      </c>
    </row>
    <row r="11" spans="1:31" x14ac:dyDescent="0.2">
      <c r="A11" t="s">
        <v>9</v>
      </c>
      <c r="B11" s="2" t="s">
        <v>9</v>
      </c>
      <c r="C11" s="2">
        <v>11179995</v>
      </c>
      <c r="D11" s="2">
        <v>128.5</v>
      </c>
      <c r="E11" s="2">
        <v>11600</v>
      </c>
      <c r="F11" s="2">
        <v>1.3</v>
      </c>
      <c r="G11" s="2"/>
      <c r="H11" s="17">
        <v>-1.53</v>
      </c>
      <c r="I11" s="17">
        <v>0.57999999999999996</v>
      </c>
      <c r="J11" s="17">
        <v>0.01</v>
      </c>
      <c r="K11" s="17">
        <v>-1.25</v>
      </c>
      <c r="L11" s="17">
        <v>-0.62</v>
      </c>
      <c r="M11" s="23">
        <v>7.0000000000000007E-2</v>
      </c>
      <c r="N11" s="16">
        <f>AVERAGE(H11:M11)</f>
        <v>-0.45666666666666672</v>
      </c>
      <c r="Q11" s="20"/>
      <c r="R11" s="20"/>
      <c r="S11" s="20"/>
      <c r="T11" s="27">
        <v>47</v>
      </c>
      <c r="U11" s="26">
        <f>T11/20</f>
        <v>2.35</v>
      </c>
      <c r="V11" s="9">
        <v>10</v>
      </c>
      <c r="W11" s="20">
        <f>V11/20</f>
        <v>0.5</v>
      </c>
      <c r="Z11" s="20" t="e">
        <f>#REF!/20</f>
        <v>#REF!</v>
      </c>
      <c r="AA11" s="9">
        <v>66</v>
      </c>
      <c r="AB11">
        <f>AA11/20</f>
        <v>3.3</v>
      </c>
      <c r="AC11" s="43">
        <v>11600</v>
      </c>
      <c r="AD11">
        <f>AC11/8760</f>
        <v>1.3242009132420092</v>
      </c>
    </row>
    <row r="12" spans="1:31" x14ac:dyDescent="0.2">
      <c r="A12" t="s">
        <v>10</v>
      </c>
      <c r="B12" s="2" t="s">
        <v>32</v>
      </c>
      <c r="C12" s="2">
        <v>149035</v>
      </c>
      <c r="D12" s="2">
        <v>3.1280000000000001</v>
      </c>
      <c r="E12" s="2">
        <v>15000</v>
      </c>
      <c r="F12" s="2">
        <v>3.6</v>
      </c>
      <c r="G12" s="2"/>
      <c r="H12" s="15"/>
      <c r="I12" s="15"/>
      <c r="J12" s="15"/>
      <c r="K12" s="15"/>
      <c r="L12" s="15"/>
      <c r="M12" s="16"/>
      <c r="N12" s="16"/>
      <c r="Q12" s="20">
        <v>2</v>
      </c>
      <c r="R12" s="20">
        <v>2</v>
      </c>
      <c r="S12" s="20">
        <v>1</v>
      </c>
      <c r="T12" s="27"/>
      <c r="U12" s="26">
        <f>T12/20</f>
        <v>0</v>
      </c>
      <c r="V12" s="9"/>
      <c r="W12" s="20">
        <f>V12/20</f>
        <v>0</v>
      </c>
      <c r="Z12" s="20" t="e">
        <f>#REF!/20</f>
        <v>#REF!</v>
      </c>
      <c r="AA12" s="9"/>
      <c r="AB12">
        <f>AA12/20</f>
        <v>0</v>
      </c>
      <c r="AC12" s="43">
        <v>15000</v>
      </c>
      <c r="AD12">
        <f>AC12/8760</f>
        <v>1.7123287671232876</v>
      </c>
    </row>
    <row r="13" spans="1:31" x14ac:dyDescent="0.2">
      <c r="A13" t="s">
        <v>11</v>
      </c>
      <c r="B13" s="2" t="s">
        <v>11</v>
      </c>
      <c r="C13" s="2">
        <v>73757</v>
      </c>
      <c r="D13" s="2">
        <v>0.82099999999999995</v>
      </c>
      <c r="E13" s="2">
        <v>11400</v>
      </c>
      <c r="F13" s="2">
        <v>1.5</v>
      </c>
      <c r="G13" s="2"/>
      <c r="H13" s="17">
        <v>1.1100000000000001</v>
      </c>
      <c r="I13" s="17">
        <v>1.19</v>
      </c>
      <c r="J13" s="17">
        <v>0.11</v>
      </c>
      <c r="K13" s="17">
        <v>0.26</v>
      </c>
      <c r="L13" s="17">
        <v>0.64</v>
      </c>
      <c r="M13" s="23">
        <v>0.62</v>
      </c>
      <c r="N13" s="16">
        <f>AVERAGE(H13:M13)</f>
        <v>0.65500000000000003</v>
      </c>
      <c r="O13">
        <v>60.27</v>
      </c>
      <c r="P13">
        <v>-1.1000000000000001</v>
      </c>
      <c r="Q13" s="20"/>
      <c r="R13" s="20"/>
      <c r="S13" s="20"/>
      <c r="T13" s="27">
        <v>59</v>
      </c>
      <c r="U13" s="26">
        <f>T13/20</f>
        <v>2.95</v>
      </c>
      <c r="V13" s="9">
        <v>75</v>
      </c>
      <c r="W13" s="20">
        <f>V13/20</f>
        <v>3.75</v>
      </c>
      <c r="Y13">
        <v>145</v>
      </c>
      <c r="Z13" s="20" t="e">
        <f>#REF!/20</f>
        <v>#REF!</v>
      </c>
      <c r="AA13" s="9">
        <v>89.5</v>
      </c>
      <c r="AB13">
        <f>AA13/20</f>
        <v>4.4749999999999996</v>
      </c>
      <c r="AC13" s="43">
        <v>11400</v>
      </c>
      <c r="AD13">
        <f>AC13/8760</f>
        <v>1.3013698630136987</v>
      </c>
    </row>
    <row r="14" spans="1:31" x14ac:dyDescent="0.2">
      <c r="A14" t="s">
        <v>12</v>
      </c>
      <c r="B14" s="2" t="s">
        <v>34</v>
      </c>
      <c r="C14" s="2">
        <v>10606865</v>
      </c>
      <c r="D14" s="2">
        <v>160.9</v>
      </c>
      <c r="E14" s="2">
        <v>15900</v>
      </c>
      <c r="F14" s="2">
        <v>5.9</v>
      </c>
      <c r="G14" s="2"/>
      <c r="H14" s="17">
        <v>0.13</v>
      </c>
      <c r="I14" s="17">
        <v>0.17</v>
      </c>
      <c r="J14" s="17">
        <v>-0.34</v>
      </c>
      <c r="K14" s="17">
        <v>-0.04</v>
      </c>
      <c r="L14" s="17">
        <v>-0.46</v>
      </c>
      <c r="M14" s="23">
        <v>-0.77</v>
      </c>
      <c r="N14" s="16">
        <f>AVERAGE(H14:M14)</f>
        <v>-0.21833333333333335</v>
      </c>
      <c r="O14">
        <v>59.35</v>
      </c>
      <c r="P14">
        <v>1.1000000000000001</v>
      </c>
      <c r="Q14" s="20">
        <v>3</v>
      </c>
      <c r="R14" s="20">
        <v>2</v>
      </c>
      <c r="S14" s="20">
        <v>4</v>
      </c>
      <c r="T14" s="26">
        <v>31</v>
      </c>
      <c r="U14" s="26">
        <f>T14/20</f>
        <v>1.55</v>
      </c>
      <c r="V14" s="20">
        <v>75</v>
      </c>
      <c r="W14" s="20">
        <f>V14/20</f>
        <v>3.75</v>
      </c>
      <c r="Y14" s="20">
        <v>79</v>
      </c>
      <c r="Z14" s="20" t="e">
        <f>#REF!/20</f>
        <v>#REF!</v>
      </c>
      <c r="AA14" s="20">
        <v>76.7</v>
      </c>
      <c r="AB14">
        <f>AA14/20</f>
        <v>3.835</v>
      </c>
      <c r="AC14" s="43">
        <v>15900</v>
      </c>
      <c r="AD14">
        <f>AC14/8760</f>
        <v>1.8150684931506849</v>
      </c>
    </row>
    <row r="15" spans="1:31" x14ac:dyDescent="0.2">
      <c r="A15" t="s">
        <v>13</v>
      </c>
      <c r="B15" s="2" t="s">
        <v>13</v>
      </c>
      <c r="C15" s="2">
        <v>111219</v>
      </c>
      <c r="D15" s="2">
        <v>1.5109999999999999</v>
      </c>
      <c r="E15" s="2">
        <v>14100</v>
      </c>
      <c r="F15" s="2">
        <v>3</v>
      </c>
      <c r="G15" s="2"/>
      <c r="H15" s="17">
        <v>0.94</v>
      </c>
      <c r="I15" s="17">
        <v>0.81</v>
      </c>
      <c r="J15" s="17">
        <v>-0.2</v>
      </c>
      <c r="K15" s="17">
        <v>0.01</v>
      </c>
      <c r="L15" s="17">
        <v>-0.2</v>
      </c>
      <c r="M15" s="23">
        <v>0.31</v>
      </c>
      <c r="N15" s="16">
        <f>AVERAGE(H15:M15)</f>
        <v>0.27833333333333338</v>
      </c>
      <c r="O15">
        <v>53.75</v>
      </c>
      <c r="P15">
        <v>7.3</v>
      </c>
      <c r="Q15" s="20"/>
      <c r="R15" s="20"/>
      <c r="S15" s="20"/>
      <c r="T15" s="27">
        <v>56</v>
      </c>
      <c r="U15" s="26">
        <f>T15/20</f>
        <v>2.8</v>
      </c>
      <c r="V15" s="9"/>
      <c r="W15" s="20">
        <f>V15/20</f>
        <v>0</v>
      </c>
      <c r="Y15" s="27"/>
      <c r="Z15" s="20">
        <f>Y15/20</f>
        <v>0</v>
      </c>
      <c r="AA15" s="9"/>
      <c r="AB15">
        <f>AA15/20</f>
        <v>0</v>
      </c>
      <c r="AC15" s="43">
        <v>14100</v>
      </c>
      <c r="AD15">
        <f>AC15/8760</f>
        <v>1.6095890410958904</v>
      </c>
    </row>
    <row r="16" spans="1:31" x14ac:dyDescent="0.2">
      <c r="A16" t="s">
        <v>14</v>
      </c>
      <c r="B16" s="2" t="s">
        <v>37</v>
      </c>
      <c r="C16" s="2">
        <v>402119</v>
      </c>
      <c r="D16" s="2">
        <v>8.0299999999999994</v>
      </c>
      <c r="E16" s="10">
        <v>25479</v>
      </c>
      <c r="F16" s="2"/>
      <c r="G16" s="2"/>
      <c r="H16" s="15"/>
      <c r="I16" s="15"/>
      <c r="J16" s="15"/>
      <c r="K16" s="15"/>
      <c r="L16" s="15"/>
      <c r="M16" s="16"/>
      <c r="N16" s="16"/>
      <c r="Q16" s="20"/>
      <c r="R16" s="20"/>
      <c r="S16" s="20"/>
      <c r="T16" s="27"/>
      <c r="U16" s="26">
        <f>T16/20</f>
        <v>0</v>
      </c>
      <c r="V16" s="9"/>
      <c r="W16" s="20">
        <f>V16/20</f>
        <v>0</v>
      </c>
      <c r="Y16" s="27"/>
      <c r="Z16" s="20">
        <f>Y16/20</f>
        <v>0</v>
      </c>
      <c r="AA16" s="9"/>
      <c r="AB16">
        <f>AA16/20</f>
        <v>0</v>
      </c>
      <c r="AC16" s="43">
        <v>25479</v>
      </c>
      <c r="AD16">
        <f>AC16/8760</f>
        <v>2.9085616438356166</v>
      </c>
    </row>
    <row r="17" spans="1:30" x14ac:dyDescent="0.2">
      <c r="A17" t="s">
        <v>15</v>
      </c>
      <c r="B17" s="2" t="s">
        <v>15</v>
      </c>
      <c r="C17" s="2">
        <v>10485800</v>
      </c>
      <c r="D17" s="2">
        <v>19.36</v>
      </c>
      <c r="E17" s="2">
        <v>1800</v>
      </c>
      <c r="F17" s="2">
        <v>1.5</v>
      </c>
      <c r="G17" s="2"/>
      <c r="H17" s="17">
        <v>-0.84</v>
      </c>
      <c r="I17" s="17">
        <v>-0.73</v>
      </c>
      <c r="J17" s="17">
        <v>-2</v>
      </c>
      <c r="K17" s="17">
        <v>-1.1599999999999999</v>
      </c>
      <c r="L17" s="17">
        <v>-1.17</v>
      </c>
      <c r="M17" s="23">
        <v>-1.26</v>
      </c>
      <c r="N17" s="16">
        <f>AVERAGE(H17:M17)</f>
        <v>-1.1933333333333331</v>
      </c>
      <c r="O17">
        <v>38.659999999999997</v>
      </c>
      <c r="Q17" s="20"/>
      <c r="R17" s="20"/>
      <c r="S17" s="20"/>
      <c r="T17" s="27">
        <v>20</v>
      </c>
      <c r="U17" s="26">
        <f>T17/20</f>
        <v>1</v>
      </c>
      <c r="V17" s="9"/>
      <c r="W17" s="20">
        <f>V17/20</f>
        <v>0</v>
      </c>
      <c r="Y17" s="27">
        <v>160</v>
      </c>
      <c r="Z17" s="20">
        <f>Y17/20</f>
        <v>8</v>
      </c>
      <c r="AA17" s="9">
        <v>73.8</v>
      </c>
      <c r="AB17">
        <f>AA17/20</f>
        <v>3.69</v>
      </c>
      <c r="AC17" s="43">
        <v>1800</v>
      </c>
      <c r="AD17">
        <f>AC17/8760</f>
        <v>0.20547945205479451</v>
      </c>
    </row>
    <row r="18" spans="1:30" x14ac:dyDescent="0.2">
      <c r="A18" t="s">
        <v>16</v>
      </c>
      <c r="B18" s="2" t="s">
        <v>16</v>
      </c>
      <c r="C18" s="2">
        <v>2970340</v>
      </c>
      <c r="D18" s="2">
        <v>25.39</v>
      </c>
      <c r="E18" s="2">
        <v>9000</v>
      </c>
      <c r="F18" s="2">
        <v>1.5</v>
      </c>
      <c r="G18" s="2"/>
      <c r="H18" s="17">
        <v>0.55000000000000004</v>
      </c>
      <c r="I18" s="17">
        <v>0.09</v>
      </c>
      <c r="J18" s="17">
        <v>0.25</v>
      </c>
      <c r="K18" s="17">
        <v>0.11</v>
      </c>
      <c r="L18" s="17">
        <v>-0.23</v>
      </c>
      <c r="M18" s="23">
        <v>-0.33</v>
      </c>
      <c r="N18" s="16">
        <f>AVERAGE(H18:M18)</f>
        <v>7.3333333333333334E-2</v>
      </c>
      <c r="O18">
        <v>67.540000000000006</v>
      </c>
      <c r="P18">
        <v>2.8</v>
      </c>
      <c r="Q18" s="20">
        <v>2</v>
      </c>
      <c r="R18" s="20">
        <v>3</v>
      </c>
      <c r="S18" s="20">
        <v>4</v>
      </c>
      <c r="T18" s="27"/>
      <c r="U18" s="26">
        <f>T18/20</f>
        <v>0</v>
      </c>
      <c r="V18" s="20">
        <v>80</v>
      </c>
      <c r="W18" s="20">
        <f>V18/20</f>
        <v>4</v>
      </c>
      <c r="Y18" s="26">
        <v>88</v>
      </c>
      <c r="Z18" s="20">
        <f>Y18/20</f>
        <v>4.4000000000000004</v>
      </c>
      <c r="AA18" s="9"/>
      <c r="AB18">
        <f>AA18/20</f>
        <v>0</v>
      </c>
      <c r="AC18" s="43">
        <v>9000</v>
      </c>
      <c r="AD18">
        <f>AC18/8760</f>
        <v>1.0273972602739727</v>
      </c>
    </row>
    <row r="19" spans="1:30" x14ac:dyDescent="0.2">
      <c r="A19" t="s">
        <v>17</v>
      </c>
      <c r="B19" s="2" t="s">
        <v>37</v>
      </c>
      <c r="C19" s="2">
        <v>385552</v>
      </c>
      <c r="D19" s="2">
        <v>10.7</v>
      </c>
      <c r="E19" s="2">
        <v>27688</v>
      </c>
      <c r="F19" s="2"/>
      <c r="G19" s="2"/>
      <c r="H19" s="15"/>
      <c r="I19" s="17">
        <v>1.01</v>
      </c>
      <c r="J19" s="17">
        <v>0.72</v>
      </c>
      <c r="K19" s="17">
        <v>1.25</v>
      </c>
      <c r="L19" s="17">
        <v>-0.02</v>
      </c>
      <c r="M19" s="23">
        <v>1.25</v>
      </c>
      <c r="N19" s="16">
        <f>AVERAGE(H19:M19)</f>
        <v>0.84199999999999997</v>
      </c>
      <c r="Q19" s="20"/>
      <c r="R19" s="20"/>
      <c r="S19" s="20"/>
      <c r="T19" s="27">
        <v>39</v>
      </c>
      <c r="U19" s="26">
        <f>T19/20</f>
        <v>1.95</v>
      </c>
      <c r="V19" s="9"/>
      <c r="W19" s="20">
        <f>V19/20</f>
        <v>0</v>
      </c>
      <c r="Y19" s="27"/>
      <c r="Z19" s="20">
        <f>Y19/20</f>
        <v>0</v>
      </c>
      <c r="AA19" s="9"/>
      <c r="AB19">
        <f>AA19/20</f>
        <v>0</v>
      </c>
      <c r="AC19" s="43">
        <v>27688</v>
      </c>
      <c r="AD19">
        <f>AC19/8760</f>
        <v>3.160730593607306</v>
      </c>
    </row>
    <row r="20" spans="1:30" x14ac:dyDescent="0.2">
      <c r="A20" t="s">
        <v>18</v>
      </c>
      <c r="B20" s="2" t="s">
        <v>30</v>
      </c>
      <c r="C20" s="2">
        <v>5267</v>
      </c>
      <c r="D20" s="2">
        <v>4.2999999999999997E-2</v>
      </c>
      <c r="E20" s="2">
        <v>8500</v>
      </c>
      <c r="F20" s="2">
        <v>3.5</v>
      </c>
      <c r="G20" s="2"/>
      <c r="H20" s="15"/>
      <c r="I20" s="15"/>
      <c r="J20" s="15"/>
      <c r="K20" s="15"/>
      <c r="L20" s="15"/>
      <c r="M20" s="16"/>
      <c r="N20" s="16"/>
      <c r="Q20" s="20"/>
      <c r="R20" s="20"/>
      <c r="S20" s="20"/>
      <c r="T20" s="27"/>
      <c r="U20" s="26">
        <f>T20/20</f>
        <v>0</v>
      </c>
      <c r="V20" s="9"/>
      <c r="W20" s="20">
        <f>V20/20</f>
        <v>0</v>
      </c>
      <c r="Y20" s="27"/>
      <c r="Z20" s="20">
        <f>Y20/20</f>
        <v>0</v>
      </c>
      <c r="AA20" s="9"/>
      <c r="AB20">
        <f>AA20/20</f>
        <v>0</v>
      </c>
      <c r="AC20" s="43">
        <v>8500</v>
      </c>
      <c r="AD20">
        <f>AC20/8760</f>
        <v>0.97031963470319638</v>
      </c>
    </row>
    <row r="21" spans="1:30" x14ac:dyDescent="0.2">
      <c r="A21" t="s">
        <v>19</v>
      </c>
      <c r="B21" s="2" t="s">
        <v>38</v>
      </c>
      <c r="C21" s="2">
        <v>3578056</v>
      </c>
      <c r="D21" s="2">
        <v>131</v>
      </c>
      <c r="E21" s="2">
        <v>37700</v>
      </c>
      <c r="F21" s="2">
        <v>-1.8</v>
      </c>
      <c r="G21" s="2"/>
      <c r="H21" s="17">
        <v>0.36</v>
      </c>
      <c r="I21" s="17">
        <v>0.84</v>
      </c>
      <c r="J21" s="17">
        <v>0.37</v>
      </c>
      <c r="K21" s="17">
        <v>0.98</v>
      </c>
      <c r="L21" s="17">
        <v>0.78</v>
      </c>
      <c r="M21" s="23">
        <v>0.13</v>
      </c>
      <c r="N21" s="16">
        <f>AVERAGE(H21:M21)</f>
        <v>0.57666666666666666</v>
      </c>
      <c r="O21">
        <v>69.819999999999993</v>
      </c>
      <c r="P21">
        <v>3.7</v>
      </c>
      <c r="Q21" s="20"/>
      <c r="R21" s="20"/>
      <c r="S21" s="20"/>
      <c r="T21" s="27"/>
      <c r="U21" s="26">
        <f>T21/20</f>
        <v>0</v>
      </c>
      <c r="V21" s="9"/>
      <c r="W21" s="20">
        <f>V21/20</f>
        <v>0</v>
      </c>
      <c r="Y21" s="27"/>
      <c r="Z21" s="20">
        <f>Y21/20</f>
        <v>0</v>
      </c>
      <c r="AA21" s="9"/>
      <c r="AB21">
        <f>AA21/20</f>
        <v>0</v>
      </c>
      <c r="AC21" s="43">
        <v>37700</v>
      </c>
      <c r="AD21">
        <f>AC21/8760</f>
        <v>4.3036529680365296</v>
      </c>
    </row>
    <row r="22" spans="1:30" x14ac:dyDescent="0.2">
      <c r="A22" t="s">
        <v>20</v>
      </c>
      <c r="B22" t="s">
        <v>32</v>
      </c>
      <c r="C22">
        <v>1920</v>
      </c>
      <c r="D22">
        <v>4.4999999999999998E-2</v>
      </c>
      <c r="E22">
        <v>23600</v>
      </c>
      <c r="F22">
        <v>9.4</v>
      </c>
      <c r="H22" s="15"/>
      <c r="I22" s="15"/>
      <c r="J22" s="15"/>
      <c r="K22" s="15"/>
      <c r="L22" s="15"/>
      <c r="M22" s="15"/>
      <c r="N22" s="15"/>
      <c r="Q22" s="20"/>
      <c r="R22" s="20"/>
      <c r="S22" s="20"/>
      <c r="T22" s="27"/>
      <c r="U22" s="27"/>
      <c r="AC22" s="42">
        <v>23600</v>
      </c>
      <c r="AD22">
        <f>AC22/8760</f>
        <v>2.6940639269406392</v>
      </c>
    </row>
    <row r="23" spans="1:30" x14ac:dyDescent="0.2">
      <c r="A23" t="s">
        <v>21</v>
      </c>
      <c r="B23" s="2" t="s">
        <v>21</v>
      </c>
      <c r="C23" s="2">
        <v>52329</v>
      </c>
      <c r="D23" s="2">
        <v>1.427</v>
      </c>
      <c r="E23" s="2">
        <v>25500</v>
      </c>
      <c r="F23" s="2">
        <v>12.8</v>
      </c>
      <c r="G23" s="2"/>
      <c r="H23" s="17">
        <v>0.99</v>
      </c>
      <c r="I23" s="17">
        <v>0.67</v>
      </c>
      <c r="J23" s="17">
        <v>0.11</v>
      </c>
      <c r="K23" s="17">
        <v>0.17</v>
      </c>
      <c r="L23" s="17">
        <v>0.35</v>
      </c>
      <c r="M23" s="23">
        <v>0.27</v>
      </c>
      <c r="N23" s="16">
        <f>AVERAGE(H23:M23)</f>
        <v>0.42666666666666669</v>
      </c>
      <c r="O23">
        <v>53.96</v>
      </c>
      <c r="Q23" s="20">
        <v>2</v>
      </c>
      <c r="R23" s="20">
        <v>2</v>
      </c>
      <c r="S23" s="20">
        <v>1</v>
      </c>
      <c r="T23" s="27"/>
      <c r="U23" s="26">
        <f>T23/20</f>
        <v>0</v>
      </c>
      <c r="V23" s="9"/>
      <c r="W23" s="20">
        <f>V23/20</f>
        <v>0</v>
      </c>
      <c r="Y23" s="27"/>
      <c r="Z23" s="20">
        <f>Y23/20</f>
        <v>0</v>
      </c>
      <c r="AA23" s="9"/>
      <c r="AB23">
        <f>AA23/20</f>
        <v>0</v>
      </c>
      <c r="AC23" s="43">
        <v>25500</v>
      </c>
      <c r="AD23">
        <f>AC23/8760</f>
        <v>2.9109589041095889</v>
      </c>
    </row>
    <row r="24" spans="1:30" x14ac:dyDescent="0.2">
      <c r="A24" t="s">
        <v>22</v>
      </c>
      <c r="B24" s="2" t="s">
        <v>35</v>
      </c>
      <c r="C24" s="2">
        <v>164464</v>
      </c>
      <c r="D24" s="2">
        <v>2.0830000000000002</v>
      </c>
      <c r="E24" s="2">
        <v>12000</v>
      </c>
      <c r="F24" s="2">
        <v>1.5</v>
      </c>
      <c r="G24" s="2"/>
      <c r="H24" s="17">
        <v>1.2</v>
      </c>
      <c r="I24" s="17">
        <v>0.86</v>
      </c>
      <c r="J24" s="17">
        <v>-0.08</v>
      </c>
      <c r="K24" s="17">
        <v>0.28000000000000003</v>
      </c>
      <c r="L24" s="17">
        <v>0.62</v>
      </c>
      <c r="M24" s="23">
        <v>0.45</v>
      </c>
      <c r="N24" s="16">
        <f>AVERAGE(H24:M24)</f>
        <v>0.55500000000000005</v>
      </c>
      <c r="O24">
        <v>63.13</v>
      </c>
      <c r="Q24" s="20">
        <v>1</v>
      </c>
      <c r="R24" s="20">
        <v>2</v>
      </c>
      <c r="S24" s="20">
        <v>2</v>
      </c>
      <c r="T24" s="26">
        <v>60</v>
      </c>
      <c r="U24" s="26">
        <f>T24/20</f>
        <v>3</v>
      </c>
      <c r="V24" s="20">
        <v>65</v>
      </c>
      <c r="W24" s="20">
        <f>V24/20</f>
        <v>3.25</v>
      </c>
      <c r="Y24" s="27"/>
      <c r="Z24" s="20">
        <f>Y24/20</f>
        <v>0</v>
      </c>
      <c r="AA24" s="9">
        <v>82.3</v>
      </c>
      <c r="AB24">
        <f>AA24/20</f>
        <v>4.1150000000000002</v>
      </c>
      <c r="AC24" s="43">
        <v>12000</v>
      </c>
      <c r="AD24">
        <f>AC24/8760</f>
        <v>1.3698630136986301</v>
      </c>
    </row>
    <row r="25" spans="1:30" x14ac:dyDescent="0.2">
      <c r="A25" t="s">
        <v>23</v>
      </c>
      <c r="B25" s="2" t="s">
        <v>23</v>
      </c>
      <c r="C25" s="2">
        <v>102350</v>
      </c>
      <c r="D25" s="2">
        <v>1.2410000000000001</v>
      </c>
      <c r="E25" s="2">
        <v>11300</v>
      </c>
      <c r="F25" s="2">
        <v>1.8</v>
      </c>
      <c r="G25" s="2"/>
      <c r="H25" s="15"/>
      <c r="I25" s="15"/>
      <c r="J25" s="15"/>
      <c r="K25" s="15"/>
      <c r="L25" s="15"/>
      <c r="M25" s="16"/>
      <c r="N25" s="16"/>
      <c r="O25">
        <v>55.91</v>
      </c>
      <c r="P25">
        <v>6.9</v>
      </c>
      <c r="Q25" s="20"/>
      <c r="R25" s="20"/>
      <c r="S25" s="20"/>
      <c r="T25" s="27">
        <v>60</v>
      </c>
      <c r="U25" s="26">
        <f>T25/20</f>
        <v>3</v>
      </c>
      <c r="V25" s="9">
        <v>75</v>
      </c>
      <c r="W25" s="20">
        <f>V25/20</f>
        <v>3.75</v>
      </c>
      <c r="Y25" s="27">
        <v>149</v>
      </c>
      <c r="Z25" s="20">
        <f>Y25/20</f>
        <v>7.45</v>
      </c>
      <c r="AA25" s="9">
        <v>82.9</v>
      </c>
      <c r="AB25">
        <f>AA25/20</f>
        <v>4.1450000000000005</v>
      </c>
      <c r="AC25" s="43">
        <v>11300</v>
      </c>
      <c r="AD25">
        <f>AC25/8760</f>
        <v>1.2899543378995433</v>
      </c>
    </row>
    <row r="26" spans="1:30" x14ac:dyDescent="0.2">
      <c r="A26" t="s">
        <v>29</v>
      </c>
      <c r="B26" s="2" t="s">
        <v>37</v>
      </c>
      <c r="C26" s="2">
        <v>7209</v>
      </c>
      <c r="D26" s="2">
        <v>0.191</v>
      </c>
      <c r="E26" s="2">
        <v>27737</v>
      </c>
      <c r="F26" s="2"/>
      <c r="G26" s="2"/>
      <c r="H26" s="15"/>
      <c r="I26" s="15"/>
      <c r="J26" s="15"/>
      <c r="K26" s="15"/>
      <c r="L26" s="15"/>
      <c r="M26" s="16"/>
      <c r="N26" s="16"/>
      <c r="Q26" s="20"/>
      <c r="R26" s="20"/>
      <c r="S26" s="20"/>
      <c r="T26" s="27"/>
      <c r="U26" s="26">
        <f>T26/20</f>
        <v>0</v>
      </c>
      <c r="V26" s="9"/>
      <c r="W26" s="20">
        <f>V26/20</f>
        <v>0</v>
      </c>
      <c r="Y26" s="27"/>
      <c r="Z26" s="20">
        <f>Y26/20</f>
        <v>0</v>
      </c>
      <c r="AA26" s="9"/>
      <c r="AB26">
        <f>AA26/20</f>
        <v>0</v>
      </c>
      <c r="AC26" s="43">
        <v>27737</v>
      </c>
      <c r="AD26">
        <f>AC26/8760</f>
        <v>3.166324200913242</v>
      </c>
    </row>
    <row r="27" spans="1:30" x14ac:dyDescent="0.2">
      <c r="A27" t="s">
        <v>24</v>
      </c>
      <c r="B27" s="2" t="s">
        <v>37</v>
      </c>
      <c r="C27" s="2">
        <v>31949</v>
      </c>
      <c r="D27" s="2">
        <v>561.5</v>
      </c>
      <c r="E27" s="2">
        <v>19300</v>
      </c>
      <c r="F27" s="2"/>
      <c r="G27" s="2"/>
      <c r="H27" s="15"/>
      <c r="I27" s="15"/>
      <c r="J27" s="15"/>
      <c r="K27" s="15"/>
      <c r="L27" s="15"/>
      <c r="M27" s="16"/>
      <c r="N27" s="16"/>
      <c r="Q27" s="20">
        <v>2</v>
      </c>
      <c r="R27" s="20">
        <v>2</v>
      </c>
      <c r="S27" s="20">
        <v>1</v>
      </c>
      <c r="T27" s="27"/>
      <c r="U27" s="26">
        <f>T27/20</f>
        <v>0</v>
      </c>
      <c r="V27" s="9"/>
      <c r="W27" s="20">
        <f>V27/20</f>
        <v>0</v>
      </c>
      <c r="Y27" s="27"/>
      <c r="Z27" s="20">
        <f>Y27/20</f>
        <v>0</v>
      </c>
      <c r="AA27" s="9"/>
      <c r="AB27">
        <f>AA27/20</f>
        <v>0</v>
      </c>
      <c r="AC27" s="43">
        <v>19300</v>
      </c>
      <c r="AD27">
        <f>AC27/8760</f>
        <v>2.2031963470319633</v>
      </c>
    </row>
    <row r="28" spans="1:30" x14ac:dyDescent="0.2">
      <c r="A28" t="s">
        <v>39</v>
      </c>
      <c r="B28" t="s">
        <v>32</v>
      </c>
      <c r="C28">
        <v>3960</v>
      </c>
      <c r="D28">
        <v>0.104</v>
      </c>
      <c r="E28">
        <v>26400</v>
      </c>
      <c r="F28">
        <v>-2.1</v>
      </c>
      <c r="H28" s="15"/>
      <c r="I28" s="15"/>
      <c r="J28" s="15"/>
      <c r="K28" s="15"/>
      <c r="L28" s="15"/>
      <c r="M28" s="15"/>
      <c r="N28" s="15"/>
      <c r="Q28" s="20"/>
      <c r="R28" s="20"/>
      <c r="S28" s="20"/>
      <c r="T28" s="27"/>
      <c r="U28" s="27"/>
      <c r="AC28" s="42">
        <v>26400</v>
      </c>
      <c r="AD28">
        <f>AC28/8760</f>
        <v>3.0136986301369864</v>
      </c>
    </row>
    <row r="29" spans="1:30" x14ac:dyDescent="0.2">
      <c r="A29" t="s">
        <v>25</v>
      </c>
      <c r="B29" t="s">
        <v>32</v>
      </c>
      <c r="C29" s="2">
        <v>74852</v>
      </c>
      <c r="D29" s="2">
        <v>0.44900000000000001</v>
      </c>
      <c r="E29" s="2">
        <v>15469</v>
      </c>
      <c r="H29" s="15"/>
      <c r="I29" s="15"/>
      <c r="J29" s="15"/>
      <c r="K29" s="15"/>
      <c r="L29" s="15"/>
      <c r="M29" s="16"/>
      <c r="N29" s="16"/>
      <c r="Q29" s="20"/>
      <c r="R29" s="20"/>
      <c r="S29" s="20"/>
      <c r="T29" s="27"/>
      <c r="U29" s="26">
        <f>T29/20</f>
        <v>0</v>
      </c>
      <c r="V29" s="9"/>
      <c r="W29" s="20">
        <f>V29/20</f>
        <v>0</v>
      </c>
      <c r="Y29" s="27"/>
      <c r="Z29" s="20">
        <f>Y29/20</f>
        <v>0</v>
      </c>
      <c r="AA29" s="9"/>
      <c r="AB29">
        <f>AA29/20</f>
        <v>0</v>
      </c>
      <c r="AC29" s="43">
        <v>15469</v>
      </c>
      <c r="AD29">
        <f>AC29/8760</f>
        <v>1.7658675799086758</v>
      </c>
    </row>
    <row r="30" spans="1:30" x14ac:dyDescent="0.2">
      <c r="A30" t="s">
        <v>26</v>
      </c>
      <c r="B30" t="s">
        <v>36</v>
      </c>
      <c r="C30">
        <v>1220479</v>
      </c>
      <c r="D30">
        <v>43.57</v>
      </c>
      <c r="E30">
        <v>31900</v>
      </c>
      <c r="F30">
        <v>-2.8</v>
      </c>
      <c r="H30" s="15">
        <v>0.49</v>
      </c>
      <c r="I30" s="15">
        <v>0.27</v>
      </c>
      <c r="J30" s="15">
        <v>0.24</v>
      </c>
      <c r="K30" s="15">
        <v>0.15</v>
      </c>
      <c r="L30" s="15">
        <v>-0.14000000000000001</v>
      </c>
      <c r="M30" s="16">
        <v>-0.54</v>
      </c>
      <c r="N30" s="16">
        <f>AVERAGE(H30:M30)</f>
        <v>7.8333333333333297E-2</v>
      </c>
      <c r="O30">
        <v>60.99</v>
      </c>
      <c r="P30">
        <v>1.7</v>
      </c>
      <c r="Q30" s="20">
        <v>2</v>
      </c>
      <c r="R30" s="20">
        <v>2</v>
      </c>
      <c r="S30" s="20">
        <v>2</v>
      </c>
      <c r="T30" s="26">
        <v>35</v>
      </c>
      <c r="U30" s="26">
        <f>T30/20</f>
        <v>1.75</v>
      </c>
      <c r="V30" s="20">
        <v>60</v>
      </c>
      <c r="W30" s="20">
        <f>V30/20</f>
        <v>3</v>
      </c>
      <c r="Y30" s="26">
        <v>78</v>
      </c>
      <c r="Z30" s="20">
        <f>Y30/20</f>
        <v>3.9</v>
      </c>
      <c r="AA30" s="20">
        <v>75.900000000000006</v>
      </c>
      <c r="AB30">
        <f>AA30/20</f>
        <v>3.7950000000000004</v>
      </c>
      <c r="AC30" s="42">
        <v>31900</v>
      </c>
      <c r="AD30">
        <f>AC30/8760</f>
        <v>3.6415525114155249</v>
      </c>
    </row>
    <row r="31" spans="1:30" x14ac:dyDescent="0.2">
      <c r="A31" t="s">
        <v>27</v>
      </c>
      <c r="B31" t="s">
        <v>30</v>
      </c>
      <c r="C31">
        <v>41430</v>
      </c>
      <c r="D31">
        <v>632</v>
      </c>
      <c r="E31">
        <v>29100</v>
      </c>
      <c r="F31">
        <v>11.2</v>
      </c>
      <c r="H31" s="15"/>
      <c r="I31" s="15"/>
      <c r="J31" s="15"/>
      <c r="K31" s="15"/>
      <c r="L31" s="15"/>
      <c r="M31" s="16"/>
      <c r="N31" s="16"/>
      <c r="Q31" s="20"/>
      <c r="R31" s="20"/>
      <c r="S31" s="20"/>
      <c r="T31" s="27"/>
      <c r="U31" s="27"/>
      <c r="AC31" s="42">
        <v>29100</v>
      </c>
      <c r="AD31">
        <f>AC31/8760</f>
        <v>3.3219178082191783</v>
      </c>
    </row>
    <row r="32" spans="1:30" x14ac:dyDescent="0.2">
      <c r="A32" t="s">
        <v>28</v>
      </c>
      <c r="B32" t="s">
        <v>38</v>
      </c>
      <c r="C32">
        <v>102951</v>
      </c>
      <c r="D32">
        <v>3.7919999999999998</v>
      </c>
      <c r="E32">
        <v>36100</v>
      </c>
      <c r="F32">
        <v>-5.4</v>
      </c>
      <c r="H32" s="15"/>
      <c r="I32" s="15">
        <v>1.32</v>
      </c>
      <c r="J32" s="15">
        <v>1.24</v>
      </c>
      <c r="K32" s="15">
        <v>0.53</v>
      </c>
      <c r="L32" s="15">
        <v>0.9</v>
      </c>
      <c r="M32" s="15">
        <v>0.67</v>
      </c>
      <c r="N32" s="16">
        <f>AVERAGE(H32:M32)</f>
        <v>0.93200000000000005</v>
      </c>
      <c r="Q32" s="20"/>
      <c r="R32" s="20"/>
      <c r="S32" s="20"/>
      <c r="T32" s="27"/>
      <c r="U32" s="27"/>
      <c r="AC32" s="42">
        <v>36100</v>
      </c>
      <c r="AD32">
        <f>AC32/8760</f>
        <v>4.1210045662100461</v>
      </c>
    </row>
    <row r="34" spans="1:29" x14ac:dyDescent="0.2">
      <c r="AC34" s="42">
        <f>MAX(AC3:AC32)</f>
        <v>43800</v>
      </c>
    </row>
    <row r="35" spans="1:29" x14ac:dyDescent="0.2">
      <c r="T35" t="s">
        <v>4</v>
      </c>
      <c r="AC35">
        <f>AC34/5</f>
        <v>8760</v>
      </c>
    </row>
    <row r="36" spans="1:29" ht="16" thickBot="1" x14ac:dyDescent="0.25">
      <c r="U36" s="12" t="s">
        <v>146</v>
      </c>
      <c r="V36" s="12" t="s">
        <v>147</v>
      </c>
      <c r="W36" s="12" t="s">
        <v>148</v>
      </c>
    </row>
    <row r="37" spans="1:29" ht="16" thickBot="1" x14ac:dyDescent="0.25">
      <c r="T37" s="28" t="s">
        <v>139</v>
      </c>
      <c r="U37" s="29">
        <v>3.75</v>
      </c>
      <c r="V37" s="45">
        <v>0.35</v>
      </c>
      <c r="W37" s="30">
        <f>U37*V37</f>
        <v>1.3125</v>
      </c>
    </row>
    <row r="38" spans="1:29" ht="16" thickBot="1" x14ac:dyDescent="0.25">
      <c r="H38" t="e">
        <f>CORREL(O3:O27,'[1]Caribbean fuel price'!$C$2:$C$28)</f>
        <v>#N/A</v>
      </c>
      <c r="T38" s="31" t="s">
        <v>140</v>
      </c>
      <c r="U38" s="32">
        <v>1</v>
      </c>
      <c r="V38" s="46">
        <v>0.35</v>
      </c>
      <c r="W38" s="30">
        <f>U38*V38</f>
        <v>0.35</v>
      </c>
    </row>
    <row r="39" spans="1:29" x14ac:dyDescent="0.2">
      <c r="T39" s="31" t="s">
        <v>141</v>
      </c>
      <c r="U39" s="32">
        <v>3.05</v>
      </c>
      <c r="V39" s="46">
        <v>0.3</v>
      </c>
      <c r="W39" s="30">
        <f>U39*V39</f>
        <v>0.91499999999999992</v>
      </c>
    </row>
    <row r="40" spans="1:29" ht="16" thickBot="1" x14ac:dyDescent="0.25">
      <c r="T40" s="37" t="s">
        <v>142</v>
      </c>
      <c r="U40" s="34"/>
      <c r="V40" s="47"/>
      <c r="W40" s="35">
        <f>SUM(W37:W39)</f>
        <v>2.5775000000000001</v>
      </c>
    </row>
    <row r="41" spans="1:29" ht="16" thickBot="1" x14ac:dyDescent="0.25">
      <c r="T41" s="38" t="s">
        <v>143</v>
      </c>
      <c r="U41" s="29">
        <v>1.96</v>
      </c>
      <c r="V41" s="45">
        <v>0.3</v>
      </c>
      <c r="W41" s="30">
        <f>U41*V41</f>
        <v>0.58799999999999997</v>
      </c>
    </row>
    <row r="42" spans="1:29" ht="16" thickBot="1" x14ac:dyDescent="0.25">
      <c r="T42" s="39" t="s">
        <v>144</v>
      </c>
      <c r="U42" s="44">
        <v>3.5</v>
      </c>
      <c r="V42" s="36">
        <v>0.35</v>
      </c>
      <c r="W42" s="30">
        <f t="shared" ref="W42:W43" si="0">U42*V42</f>
        <v>1.2249999999999999</v>
      </c>
    </row>
    <row r="43" spans="1:29" x14ac:dyDescent="0.2">
      <c r="T43" s="39" t="s">
        <v>145</v>
      </c>
      <c r="U43" s="44">
        <v>3.8</v>
      </c>
      <c r="V43" s="36">
        <v>0.35</v>
      </c>
      <c r="W43" s="30">
        <f t="shared" si="0"/>
        <v>1.3299999999999998</v>
      </c>
    </row>
    <row r="44" spans="1:29" ht="16" thickBot="1" x14ac:dyDescent="0.25">
      <c r="A44" t="s">
        <v>149</v>
      </c>
      <c r="T44" s="37" t="s">
        <v>142</v>
      </c>
      <c r="U44" s="34"/>
      <c r="V44" s="34"/>
      <c r="W44" s="35">
        <f>SUM(W41:W43)</f>
        <v>3.1429999999999998</v>
      </c>
    </row>
    <row r="45" spans="1:29" x14ac:dyDescent="0.2">
      <c r="T45" s="40"/>
      <c r="U45" s="41" t="s">
        <v>147</v>
      </c>
      <c r="V45" s="41" t="s">
        <v>43</v>
      </c>
      <c r="W45" s="30"/>
    </row>
    <row r="46" spans="1:29" x14ac:dyDescent="0.2">
      <c r="T46" s="39" t="s">
        <v>126</v>
      </c>
      <c r="U46" s="32">
        <v>0.6</v>
      </c>
      <c r="V46" s="32">
        <f>W40</f>
        <v>2.5775000000000001</v>
      </c>
      <c r="W46" s="33">
        <f>U46*V46</f>
        <v>1.5465</v>
      </c>
    </row>
    <row r="47" spans="1:29" x14ac:dyDescent="0.2">
      <c r="T47" s="39" t="s">
        <v>150</v>
      </c>
      <c r="U47" s="32">
        <v>0.4</v>
      </c>
      <c r="V47" s="32">
        <f>W44</f>
        <v>3.1429999999999998</v>
      </c>
      <c r="W47" s="33">
        <f>U47*V47</f>
        <v>1.2572000000000001</v>
      </c>
    </row>
    <row r="48" spans="1:29" ht="16" thickBot="1" x14ac:dyDescent="0.25">
      <c r="T48" s="37" t="s">
        <v>151</v>
      </c>
      <c r="U48" s="34"/>
      <c r="V48" s="34"/>
      <c r="W48" s="48">
        <f>SUM(W46:W47)</f>
        <v>2.8037000000000001</v>
      </c>
    </row>
    <row r="54" spans="13:14" x14ac:dyDescent="0.2">
      <c r="M54">
        <v>70</v>
      </c>
      <c r="N54">
        <v>384</v>
      </c>
    </row>
    <row r="55" spans="13:14" x14ac:dyDescent="0.2">
      <c r="M55">
        <v>78</v>
      </c>
      <c r="N55">
        <v>2221</v>
      </c>
    </row>
    <row r="56" spans="13:14" x14ac:dyDescent="0.2">
      <c r="M56">
        <v>140</v>
      </c>
      <c r="N56">
        <v>104.2</v>
      </c>
    </row>
    <row r="57" spans="13:14" x14ac:dyDescent="0.2">
      <c r="M57">
        <v>101</v>
      </c>
      <c r="N57">
        <v>67.5</v>
      </c>
    </row>
    <row r="58" spans="13:14" x14ac:dyDescent="0.2">
      <c r="M58">
        <v>38</v>
      </c>
      <c r="N58">
        <v>1618</v>
      </c>
    </row>
  </sheetData>
  <sortState ref="A3:AE32">
    <sortCondition ref="A3:A32"/>
  </sortState>
  <mergeCells count="2">
    <mergeCell ref="H1:N1"/>
    <mergeCell ref="Q1:S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3"/>
  <sheetViews>
    <sheetView workbookViewId="0">
      <selection activeCell="F37" sqref="F37"/>
    </sheetView>
  </sheetViews>
  <sheetFormatPr baseColWidth="10" defaultRowHeight="15" x14ac:dyDescent="0.2"/>
  <cols>
    <col min="4" max="4" width="14.5" customWidth="1"/>
    <col min="5" max="5" width="49" customWidth="1"/>
    <col min="6" max="6" width="12.5" customWidth="1"/>
    <col min="7" max="7" width="9" customWidth="1"/>
    <col min="8" max="8" width="12.1640625" customWidth="1"/>
    <col min="9" max="9" width="12.33203125" customWidth="1"/>
    <col min="10" max="10" width="13.6640625" customWidth="1"/>
    <col min="11" max="11" width="12.5" customWidth="1"/>
  </cols>
  <sheetData>
    <row r="2" spans="3:9" x14ac:dyDescent="0.2">
      <c r="C2" s="49"/>
      <c r="D2" s="49"/>
      <c r="E2" s="49"/>
      <c r="F2" s="49"/>
      <c r="G2" s="49"/>
      <c r="H2" s="49"/>
      <c r="I2" s="49"/>
    </row>
    <row r="3" spans="3:9" x14ac:dyDescent="0.2">
      <c r="C3" s="49"/>
      <c r="D3" s="54"/>
      <c r="E3" s="54"/>
      <c r="F3" s="54"/>
      <c r="G3" s="54"/>
      <c r="H3" s="54"/>
      <c r="I3" s="49"/>
    </row>
    <row r="4" spans="3:9" ht="16" thickBot="1" x14ac:dyDescent="0.25">
      <c r="C4" s="49"/>
      <c r="D4" s="64" t="s">
        <v>126</v>
      </c>
      <c r="E4" s="63" t="s">
        <v>156</v>
      </c>
      <c r="F4" s="57" t="s">
        <v>146</v>
      </c>
      <c r="G4" s="61" t="s">
        <v>147</v>
      </c>
      <c r="H4" s="57" t="s">
        <v>154</v>
      </c>
      <c r="I4" s="49"/>
    </row>
    <row r="5" spans="3:9" ht="45" x14ac:dyDescent="0.2">
      <c r="C5" s="49"/>
      <c r="D5" s="55" t="s">
        <v>139</v>
      </c>
      <c r="E5" s="67" t="s">
        <v>158</v>
      </c>
      <c r="F5" s="56"/>
      <c r="G5" s="55">
        <v>0.35</v>
      </c>
      <c r="H5" s="56"/>
      <c r="I5" s="49"/>
    </row>
    <row r="6" spans="3:9" ht="30" x14ac:dyDescent="0.2">
      <c r="C6" s="49"/>
      <c r="D6" s="50" t="s">
        <v>140</v>
      </c>
      <c r="E6" s="66" t="s">
        <v>157</v>
      </c>
      <c r="F6" s="49"/>
      <c r="G6" s="50">
        <v>0.35</v>
      </c>
      <c r="H6" s="49"/>
      <c r="I6" s="49"/>
    </row>
    <row r="7" spans="3:9" x14ac:dyDescent="0.2">
      <c r="C7" s="49"/>
      <c r="D7" s="50" t="s">
        <v>141</v>
      </c>
      <c r="E7" s="50" t="s">
        <v>159</v>
      </c>
      <c r="F7" s="49"/>
      <c r="G7" s="50">
        <v>0.3</v>
      </c>
      <c r="H7" s="49"/>
      <c r="I7" s="49"/>
    </row>
    <row r="8" spans="3:9" x14ac:dyDescent="0.2">
      <c r="C8" s="49"/>
      <c r="D8" s="58" t="s">
        <v>142</v>
      </c>
      <c r="E8" s="58"/>
      <c r="F8" s="54"/>
      <c r="G8" s="60"/>
      <c r="H8" s="54"/>
      <c r="I8" s="49"/>
    </row>
    <row r="9" spans="3:9" ht="16" thickBot="1" x14ac:dyDescent="0.25">
      <c r="C9" s="49"/>
      <c r="D9" s="65" t="s">
        <v>150</v>
      </c>
      <c r="E9" s="65"/>
      <c r="F9" s="57" t="s">
        <v>146</v>
      </c>
      <c r="G9" s="61" t="s">
        <v>147</v>
      </c>
      <c r="H9" s="57" t="s">
        <v>154</v>
      </c>
      <c r="I9" s="49"/>
    </row>
    <row r="10" spans="3:9" x14ac:dyDescent="0.2">
      <c r="C10" s="49"/>
      <c r="D10" s="59" t="s">
        <v>122</v>
      </c>
      <c r="E10" s="59" t="s">
        <v>160</v>
      </c>
      <c r="F10" s="56"/>
      <c r="G10" s="55">
        <v>0.3</v>
      </c>
      <c r="H10" s="56"/>
      <c r="I10" s="49"/>
    </row>
    <row r="11" spans="3:9" x14ac:dyDescent="0.2">
      <c r="C11" s="49"/>
      <c r="D11" s="51" t="s">
        <v>144</v>
      </c>
      <c r="E11" s="51" t="s">
        <v>161</v>
      </c>
      <c r="F11" s="52"/>
      <c r="G11" s="51">
        <v>0.35</v>
      </c>
      <c r="H11" s="49"/>
      <c r="I11" s="49"/>
    </row>
    <row r="12" spans="3:9" ht="30" x14ac:dyDescent="0.2">
      <c r="C12" s="49"/>
      <c r="D12" s="51" t="s">
        <v>145</v>
      </c>
      <c r="E12" s="67" t="s">
        <v>162</v>
      </c>
      <c r="F12" s="52"/>
      <c r="G12" s="51">
        <v>0.35</v>
      </c>
      <c r="H12" s="49"/>
      <c r="I12" s="49"/>
    </row>
    <row r="13" spans="3:9" x14ac:dyDescent="0.2">
      <c r="C13" s="49"/>
      <c r="D13" s="58" t="s">
        <v>142</v>
      </c>
      <c r="E13" s="58"/>
      <c r="F13" s="54"/>
      <c r="G13" s="54"/>
      <c r="H13" s="54"/>
      <c r="I13" s="49"/>
    </row>
    <row r="14" spans="3:9" ht="16" thickBot="1" x14ac:dyDescent="0.25">
      <c r="C14" s="49"/>
      <c r="D14" s="64" t="s">
        <v>153</v>
      </c>
      <c r="E14" s="64"/>
      <c r="F14" s="63" t="s">
        <v>147</v>
      </c>
      <c r="G14" s="63" t="s">
        <v>43</v>
      </c>
      <c r="H14" s="57" t="s">
        <v>155</v>
      </c>
      <c r="I14" s="49"/>
    </row>
    <row r="15" spans="3:9" x14ac:dyDescent="0.2">
      <c r="C15" s="49"/>
      <c r="D15" s="59" t="s">
        <v>126</v>
      </c>
      <c r="E15" s="59"/>
      <c r="F15" s="56">
        <v>0.6</v>
      </c>
      <c r="G15" s="56"/>
      <c r="H15" s="56"/>
      <c r="I15" s="49"/>
    </row>
    <row r="16" spans="3:9" x14ac:dyDescent="0.2">
      <c r="C16" s="49"/>
      <c r="D16" s="51" t="s">
        <v>150</v>
      </c>
      <c r="E16" s="51"/>
      <c r="F16" s="49">
        <v>0.4</v>
      </c>
      <c r="G16" s="49"/>
      <c r="H16" s="49"/>
      <c r="I16" s="49"/>
    </row>
    <row r="17" spans="3:10" x14ac:dyDescent="0.2">
      <c r="C17" s="49"/>
      <c r="D17" s="62" t="s">
        <v>151</v>
      </c>
      <c r="E17" s="62"/>
      <c r="F17" s="49"/>
      <c r="G17" s="49"/>
      <c r="H17" s="49"/>
      <c r="I17" s="49"/>
    </row>
    <row r="18" spans="3:10" x14ac:dyDescent="0.2">
      <c r="C18" s="49"/>
      <c r="D18" s="49"/>
      <c r="E18" s="49"/>
      <c r="F18" s="49"/>
      <c r="G18" s="49"/>
      <c r="H18" s="49"/>
      <c r="I18" s="49"/>
    </row>
    <row r="19" spans="3:10" x14ac:dyDescent="0.2">
      <c r="D19" s="32"/>
      <c r="E19" s="32"/>
      <c r="F19" s="32"/>
      <c r="G19" s="32"/>
      <c r="H19" s="32"/>
    </row>
    <row r="20" spans="3:10" x14ac:dyDescent="0.2">
      <c r="D20" s="32"/>
      <c r="E20" s="32"/>
      <c r="F20" s="32"/>
      <c r="G20" s="32"/>
      <c r="H20" s="32"/>
    </row>
    <row r="21" spans="3:10" x14ac:dyDescent="0.2">
      <c r="D21" s="32"/>
      <c r="E21" s="32"/>
      <c r="F21" s="32"/>
      <c r="G21" s="32"/>
      <c r="H21" s="32"/>
    </row>
    <row r="22" spans="3:10" x14ac:dyDescent="0.2">
      <c r="D22" s="53" t="s">
        <v>0</v>
      </c>
      <c r="E22" s="53" t="s">
        <v>163</v>
      </c>
      <c r="F22" s="53" t="s">
        <v>140</v>
      </c>
      <c r="G22" s="53" t="s">
        <v>141</v>
      </c>
      <c r="H22" s="53" t="s">
        <v>122</v>
      </c>
      <c r="I22" s="53" t="s">
        <v>144</v>
      </c>
      <c r="J22" s="53" t="s">
        <v>145</v>
      </c>
    </row>
    <row r="23" spans="3:10" x14ac:dyDescent="0.2">
      <c r="D23" s="49" t="s">
        <v>1</v>
      </c>
      <c r="E23" s="51"/>
      <c r="F23" s="49"/>
      <c r="G23" s="68"/>
      <c r="H23" s="69">
        <v>21493</v>
      </c>
      <c r="I23" s="51"/>
      <c r="J23" s="51"/>
    </row>
    <row r="24" spans="3:10" x14ac:dyDescent="0.2">
      <c r="D24" s="49" t="s">
        <v>2</v>
      </c>
      <c r="E24" s="51"/>
      <c r="F24" s="49"/>
      <c r="G24" s="68"/>
      <c r="H24" s="69">
        <v>24100</v>
      </c>
      <c r="I24" s="51">
        <v>126</v>
      </c>
      <c r="J24" s="51"/>
    </row>
    <row r="25" spans="3:10" x14ac:dyDescent="0.2">
      <c r="D25" s="49" t="s">
        <v>3</v>
      </c>
      <c r="E25" s="51"/>
      <c r="F25" s="49"/>
      <c r="G25" s="68"/>
      <c r="H25" s="69">
        <v>25300</v>
      </c>
      <c r="I25" s="51"/>
      <c r="J25" s="51"/>
    </row>
    <row r="26" spans="3:10" x14ac:dyDescent="0.2">
      <c r="D26" s="49" t="s">
        <v>4</v>
      </c>
      <c r="E26" s="51">
        <v>50</v>
      </c>
      <c r="F26" s="49"/>
      <c r="G26" s="68">
        <v>66</v>
      </c>
      <c r="H26" s="70">
        <v>24600</v>
      </c>
      <c r="I26" s="51">
        <v>95</v>
      </c>
      <c r="J26" s="51">
        <v>76.099999999999994</v>
      </c>
    </row>
    <row r="27" spans="3:10" x14ac:dyDescent="0.2">
      <c r="D27" s="49" t="s">
        <v>5</v>
      </c>
      <c r="E27" s="51">
        <v>75</v>
      </c>
      <c r="F27" s="49"/>
      <c r="G27" s="68">
        <v>61</v>
      </c>
      <c r="H27" s="70">
        <v>17200</v>
      </c>
      <c r="I27" s="51">
        <v>97</v>
      </c>
      <c r="J27" s="51">
        <v>83.7</v>
      </c>
    </row>
    <row r="28" spans="3:10" x14ac:dyDescent="0.2">
      <c r="D28" s="49" t="s">
        <v>6</v>
      </c>
      <c r="E28" s="52"/>
      <c r="F28" s="49"/>
      <c r="G28" s="68"/>
      <c r="H28" s="69">
        <v>21500</v>
      </c>
      <c r="I28" s="51"/>
      <c r="J28" s="52"/>
    </row>
    <row r="29" spans="3:10" x14ac:dyDescent="0.2">
      <c r="D29" s="49" t="s">
        <v>7</v>
      </c>
      <c r="E29" s="51"/>
      <c r="F29" s="49"/>
      <c r="G29" s="68"/>
      <c r="H29" s="70">
        <v>42300</v>
      </c>
      <c r="I29" s="51"/>
      <c r="J29" s="51"/>
    </row>
    <row r="30" spans="3:10" x14ac:dyDescent="0.2">
      <c r="D30" s="49" t="s">
        <v>8</v>
      </c>
      <c r="E30" s="51"/>
      <c r="F30" s="49"/>
      <c r="G30" s="68"/>
      <c r="H30" s="70">
        <v>43800</v>
      </c>
      <c r="I30" s="51"/>
      <c r="J30" s="51"/>
    </row>
    <row r="31" spans="3:10" x14ac:dyDescent="0.2">
      <c r="D31" s="49" t="s">
        <v>9</v>
      </c>
      <c r="E31" s="51">
        <v>10</v>
      </c>
      <c r="F31" s="49"/>
      <c r="G31" s="68">
        <v>47</v>
      </c>
      <c r="H31" s="70">
        <v>11600</v>
      </c>
      <c r="I31" s="51"/>
      <c r="J31" s="51">
        <v>66</v>
      </c>
    </row>
    <row r="32" spans="3:10" x14ac:dyDescent="0.2">
      <c r="D32" s="49" t="s">
        <v>10</v>
      </c>
      <c r="E32" s="51"/>
      <c r="F32" s="49"/>
      <c r="G32" s="68"/>
      <c r="H32" s="70">
        <v>15000</v>
      </c>
      <c r="I32" s="51"/>
      <c r="J32" s="51"/>
    </row>
    <row r="33" spans="4:10" x14ac:dyDescent="0.2">
      <c r="D33" s="49" t="s">
        <v>11</v>
      </c>
      <c r="E33" s="51">
        <v>75</v>
      </c>
      <c r="F33" s="49"/>
      <c r="G33" s="68">
        <v>59</v>
      </c>
      <c r="H33" s="70">
        <v>11400</v>
      </c>
      <c r="I33" s="51">
        <v>145</v>
      </c>
      <c r="J33" s="51">
        <v>89.5</v>
      </c>
    </row>
    <row r="34" spans="4:10" x14ac:dyDescent="0.2">
      <c r="D34" s="49" t="s">
        <v>12</v>
      </c>
      <c r="E34" s="51">
        <v>75</v>
      </c>
      <c r="F34" s="49"/>
      <c r="G34" s="68">
        <v>31</v>
      </c>
      <c r="H34" s="70">
        <v>15900</v>
      </c>
      <c r="I34" s="51">
        <v>79</v>
      </c>
      <c r="J34" s="51">
        <v>76.7</v>
      </c>
    </row>
    <row r="35" spans="4:10" x14ac:dyDescent="0.2">
      <c r="D35" s="49" t="s">
        <v>13</v>
      </c>
      <c r="E35" s="51"/>
      <c r="F35" s="49"/>
      <c r="G35" s="68">
        <v>56</v>
      </c>
      <c r="H35" s="70">
        <v>14100</v>
      </c>
      <c r="I35" s="68"/>
      <c r="J35" s="51"/>
    </row>
    <row r="36" spans="4:10" x14ac:dyDescent="0.2">
      <c r="D36" s="49" t="s">
        <v>14</v>
      </c>
      <c r="E36" s="51"/>
      <c r="F36" s="49"/>
      <c r="G36" s="68"/>
      <c r="H36" s="70">
        <v>25479</v>
      </c>
      <c r="I36" s="68"/>
      <c r="J36" s="51"/>
    </row>
    <row r="37" spans="4:10" x14ac:dyDescent="0.2">
      <c r="D37" s="49" t="s">
        <v>15</v>
      </c>
      <c r="E37" s="51"/>
      <c r="F37" s="49"/>
      <c r="G37" s="68">
        <v>20</v>
      </c>
      <c r="H37" s="70">
        <v>1800</v>
      </c>
      <c r="I37" s="68">
        <v>160</v>
      </c>
      <c r="J37" s="51">
        <v>73.8</v>
      </c>
    </row>
    <row r="38" spans="4:10" x14ac:dyDescent="0.2">
      <c r="D38" s="49" t="s">
        <v>16</v>
      </c>
      <c r="E38" s="51">
        <v>80</v>
      </c>
      <c r="F38" s="49"/>
      <c r="G38" s="68"/>
      <c r="H38" s="70">
        <v>9000</v>
      </c>
      <c r="I38" s="68">
        <v>88</v>
      </c>
      <c r="J38" s="51"/>
    </row>
    <row r="39" spans="4:10" x14ac:dyDescent="0.2">
      <c r="D39" s="49" t="s">
        <v>17</v>
      </c>
      <c r="E39" s="51"/>
      <c r="F39" s="49"/>
      <c r="G39" s="68">
        <v>39</v>
      </c>
      <c r="H39" s="70">
        <v>27688</v>
      </c>
      <c r="I39" s="68"/>
      <c r="J39" s="51"/>
    </row>
    <row r="40" spans="4:10" x14ac:dyDescent="0.2">
      <c r="D40" s="49" t="s">
        <v>18</v>
      </c>
      <c r="E40" s="51"/>
      <c r="F40" s="49"/>
      <c r="G40" s="68"/>
      <c r="H40" s="70">
        <v>8500</v>
      </c>
      <c r="I40" s="68"/>
      <c r="J40" s="51"/>
    </row>
    <row r="41" spans="4:10" x14ac:dyDescent="0.2">
      <c r="D41" s="49" t="s">
        <v>19</v>
      </c>
      <c r="E41" s="51"/>
      <c r="F41" s="49"/>
      <c r="G41" s="68"/>
      <c r="H41" s="70">
        <v>37700</v>
      </c>
      <c r="I41" s="68"/>
      <c r="J41" s="51"/>
    </row>
    <row r="42" spans="4:10" x14ac:dyDescent="0.2">
      <c r="D42" s="49" t="s">
        <v>20</v>
      </c>
      <c r="E42" s="52"/>
      <c r="F42" s="49"/>
      <c r="G42" s="68"/>
      <c r="H42" s="69">
        <v>23600</v>
      </c>
      <c r="I42" s="51"/>
      <c r="J42" s="52"/>
    </row>
    <row r="43" spans="4:10" x14ac:dyDescent="0.2">
      <c r="D43" s="49" t="s">
        <v>21</v>
      </c>
      <c r="E43" s="51"/>
      <c r="F43" s="49"/>
      <c r="G43" s="68"/>
      <c r="H43" s="70">
        <v>25500</v>
      </c>
      <c r="I43" s="68"/>
      <c r="J43" s="51"/>
    </row>
    <row r="44" spans="4:10" x14ac:dyDescent="0.2">
      <c r="D44" s="49" t="s">
        <v>22</v>
      </c>
      <c r="E44" s="51">
        <v>65</v>
      </c>
      <c r="F44" s="49"/>
      <c r="G44" s="68">
        <v>60</v>
      </c>
      <c r="H44" s="70">
        <v>12000</v>
      </c>
      <c r="I44" s="68"/>
      <c r="J44" s="51">
        <v>82.3</v>
      </c>
    </row>
    <row r="45" spans="4:10" x14ac:dyDescent="0.2">
      <c r="D45" s="49" t="s">
        <v>23</v>
      </c>
      <c r="E45" s="51">
        <v>75</v>
      </c>
      <c r="F45" s="49"/>
      <c r="G45" s="68">
        <v>60</v>
      </c>
      <c r="H45" s="70">
        <v>11300</v>
      </c>
      <c r="I45" s="68">
        <v>149</v>
      </c>
      <c r="J45" s="51">
        <v>82.9</v>
      </c>
    </row>
    <row r="46" spans="4:10" x14ac:dyDescent="0.2">
      <c r="D46" s="49" t="s">
        <v>29</v>
      </c>
      <c r="E46" s="51"/>
      <c r="F46" s="49"/>
      <c r="G46" s="68"/>
      <c r="H46" s="70">
        <v>27737</v>
      </c>
      <c r="I46" s="68"/>
      <c r="J46" s="51"/>
    </row>
    <row r="47" spans="4:10" x14ac:dyDescent="0.2">
      <c r="D47" s="49" t="s">
        <v>24</v>
      </c>
      <c r="E47" s="51"/>
      <c r="F47" s="49"/>
      <c r="G47" s="68"/>
      <c r="H47" s="70">
        <v>19300</v>
      </c>
      <c r="I47" s="68"/>
      <c r="J47" s="51"/>
    </row>
    <row r="48" spans="4:10" x14ac:dyDescent="0.2">
      <c r="D48" s="49" t="s">
        <v>39</v>
      </c>
      <c r="E48" s="52"/>
      <c r="F48" s="49"/>
      <c r="G48" s="68"/>
      <c r="H48" s="69">
        <v>26400</v>
      </c>
      <c r="I48" s="51"/>
      <c r="J48" s="52"/>
    </row>
    <row r="49" spans="4:10" x14ac:dyDescent="0.2">
      <c r="D49" s="49" t="s">
        <v>25</v>
      </c>
      <c r="E49" s="51"/>
      <c r="F49" s="49"/>
      <c r="G49" s="68"/>
      <c r="H49" s="70">
        <v>15469</v>
      </c>
      <c r="I49" s="68"/>
      <c r="J49" s="51"/>
    </row>
    <row r="50" spans="4:10" x14ac:dyDescent="0.2">
      <c r="D50" s="49" t="s">
        <v>26</v>
      </c>
      <c r="E50" s="51">
        <v>60</v>
      </c>
      <c r="F50" s="49"/>
      <c r="G50" s="68">
        <v>35</v>
      </c>
      <c r="H50" s="69">
        <v>31900</v>
      </c>
      <c r="I50" s="68">
        <v>78</v>
      </c>
      <c r="J50" s="51">
        <v>75.900000000000006</v>
      </c>
    </row>
    <row r="51" spans="4:10" x14ac:dyDescent="0.2">
      <c r="D51" s="49" t="s">
        <v>27</v>
      </c>
      <c r="E51" s="49"/>
      <c r="F51" s="49"/>
      <c r="G51" s="68"/>
      <c r="H51" s="69">
        <v>29100</v>
      </c>
      <c r="I51" s="49"/>
      <c r="J51" s="49"/>
    </row>
    <row r="52" spans="4:10" x14ac:dyDescent="0.2">
      <c r="D52" s="49" t="s">
        <v>28</v>
      </c>
      <c r="E52" s="49"/>
      <c r="F52" s="49"/>
      <c r="G52" s="68"/>
      <c r="H52" s="69">
        <v>36100</v>
      </c>
      <c r="I52" s="49"/>
      <c r="J52" s="49"/>
    </row>
    <row r="53" spans="4:10" x14ac:dyDescent="0.2">
      <c r="D53" s="49"/>
      <c r="E53" s="49"/>
      <c r="F53" s="49"/>
      <c r="G53" s="49"/>
      <c r="H53" s="49"/>
      <c r="I53" s="49"/>
      <c r="J5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Thomas</dc:creator>
  <cp:lastModifiedBy>Microsoft Office User</cp:lastModifiedBy>
  <dcterms:created xsi:type="dcterms:W3CDTF">2017-01-24T23:01:32Z</dcterms:created>
  <dcterms:modified xsi:type="dcterms:W3CDTF">2017-04-13T22:46:48Z</dcterms:modified>
</cp:coreProperties>
</file>