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3.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NIKOTSY-PC\Amberta LTD - Accounting\Purchase orders\Purchase Order Generator\"/>
    </mc:Choice>
  </mc:AlternateContent>
  <xr:revisionPtr revIDLastSave="0" documentId="13_ncr:1_{31BB8B6A-8170-403A-A476-78142F8C1E8C}" xr6:coauthVersionLast="47" xr6:coauthVersionMax="47" xr10:uidLastSave="{00000000-0000-0000-0000-000000000000}"/>
  <bookViews>
    <workbookView xWindow="-28920" yWindow="-120" windowWidth="29040" windowHeight="15840" firstSheet="4" activeTab="4" xr2:uid="{501F9AF5-0621-408A-AE9E-83D3CFA881C5}"/>
  </bookViews>
  <sheets>
    <sheet name="Developer" sheetId="29" state="hidden" r:id="rId1"/>
    <sheet name="MAP" sheetId="22" state="hidden" r:id="rId2"/>
    <sheet name="FILEZILLA DOWN" sheetId="30" state="hidden" r:id="rId3"/>
    <sheet name="User_Board" sheetId="26" state="hidden" r:id="rId4"/>
    <sheet name="Main Calculation" sheetId="19" r:id="rId5"/>
    <sheet name="Generator" sheetId="24" r:id="rId6"/>
    <sheet name="Invoice" sheetId="25" r:id="rId7"/>
    <sheet name="File for order" sheetId="27" state="hidden" r:id="rId8"/>
    <sheet name="Manufacturer Summary" sheetId="35" r:id="rId9"/>
  </sheets>
  <definedNames>
    <definedName name="Currency">Generator!$T$6</definedName>
    <definedName name="date">Invoice!$H$2</definedName>
    <definedName name="estCost">Invoice!$H$13</definedName>
    <definedName name="ExternalData_1" localSheetId="4" hidden="1">'Main Calculation'!$A$1:$Q$1278</definedName>
    <definedName name="filterManuf">Generator!#REF!</definedName>
    <definedName name="filterPO">Generator!#REF!</definedName>
    <definedName name="instructions">Invoice!$A$15</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Invoice!$A$13</definedName>
    <definedName name="timer">Developer!$B$3</definedName>
  </definedNames>
  <calcPr calcId="191029"/>
  <pivotCaches>
    <pivotCache cacheId="9" r:id="rId10"/>
    <pivotCache cacheId="12" r:id="rId11"/>
    <pivotCache cacheId="16" r:id="rId12"/>
    <pivotCache cacheId="19" r:id="rId13"/>
  </pivotCaches>
  <extLst>
    <ext xmlns:x14="http://schemas.microsoft.com/office/spreadsheetml/2009/9/main" uri="{876F7934-8845-4945-9796-88D515C7AA90}">
      <x14:pivotCaches>
        <pivotCache cacheId="8" r:id="rId14"/>
        <pivotCache cacheId="15" r:id="rId15"/>
      </x14:pivotCaches>
    </ex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Dimensions_1be0db15-2005-488a-a92b-3339bea45671" name="Dimensions" connection="Query - Dimensions"/>
          <x15:modelTable id="MonthSales  2_7d2b1b43-8bd8-4b5b-8f5c-bf284e851ed8" name="MonthSales  2" connection="Query - MonthSales (2)"/>
          <x15:modelTable id="Summary_c436ab82-fabb-46e2-b59e-4c62f9ce1cf6" name="Summary" connection="Query - Summary"/>
        </x15:modelTables>
        <x15:modelRelationships>
          <x15:modelRelationship fromTable="Inventory" fromColumn="Assigned Item SKU" toTable="Dimensions" toColumn="Assigned Item SKU"/>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19" l="1"/>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T2" i="19"/>
  <c r="U2" i="19" s="1"/>
  <c r="T3" i="19"/>
  <c r="T4" i="19"/>
  <c r="T5" i="19"/>
  <c r="T6" i="19"/>
  <c r="T7" i="19"/>
  <c r="T8" i="19"/>
  <c r="T9" i="19"/>
  <c r="T10" i="19"/>
  <c r="T11" i="19"/>
  <c r="T12" i="19"/>
  <c r="T13" i="19"/>
  <c r="T14" i="19"/>
  <c r="U14" i="19" s="1"/>
  <c r="T15" i="19"/>
  <c r="T16" i="19"/>
  <c r="T17" i="19"/>
  <c r="T18" i="19"/>
  <c r="T19" i="19"/>
  <c r="T20" i="19"/>
  <c r="T21" i="19"/>
  <c r="T22" i="19"/>
  <c r="T23" i="19"/>
  <c r="T24" i="19"/>
  <c r="T25" i="19"/>
  <c r="T26" i="19"/>
  <c r="U26" i="19" s="1"/>
  <c r="T27" i="19"/>
  <c r="T28" i="19"/>
  <c r="T29" i="19"/>
  <c r="T30" i="19"/>
  <c r="T31" i="19"/>
  <c r="T32" i="19"/>
  <c r="T33" i="19"/>
  <c r="T34" i="19"/>
  <c r="T35" i="19"/>
  <c r="T36" i="19"/>
  <c r="T37" i="19"/>
  <c r="T38" i="19"/>
  <c r="U38" i="19" s="1"/>
  <c r="T39" i="19"/>
  <c r="T40" i="19"/>
  <c r="T41" i="19"/>
  <c r="T42" i="19"/>
  <c r="T43" i="19"/>
  <c r="T44" i="19"/>
  <c r="T45" i="19"/>
  <c r="T46" i="19"/>
  <c r="T47" i="19"/>
  <c r="T48" i="19"/>
  <c r="T49" i="19"/>
  <c r="T50" i="19"/>
  <c r="U50" i="19" s="1"/>
  <c r="T51" i="19"/>
  <c r="T52" i="19"/>
  <c r="T53" i="19"/>
  <c r="T54" i="19"/>
  <c r="T55" i="19"/>
  <c r="T56" i="19"/>
  <c r="T57" i="19"/>
  <c r="T58" i="19"/>
  <c r="T59" i="19"/>
  <c r="T60" i="19"/>
  <c r="T61" i="19"/>
  <c r="T62" i="19"/>
  <c r="U62" i="19" s="1"/>
  <c r="T63" i="19"/>
  <c r="T64" i="19"/>
  <c r="T65" i="19"/>
  <c r="T66" i="19"/>
  <c r="T67" i="19"/>
  <c r="T68" i="19"/>
  <c r="T69" i="19"/>
  <c r="T70" i="19"/>
  <c r="T71" i="19"/>
  <c r="T72" i="19"/>
  <c r="T73" i="19"/>
  <c r="T74" i="19"/>
  <c r="U74" i="19" s="1"/>
  <c r="T75" i="19"/>
  <c r="T76" i="19"/>
  <c r="T77" i="19"/>
  <c r="T78" i="19"/>
  <c r="T79" i="19"/>
  <c r="T80" i="19"/>
  <c r="T81" i="19"/>
  <c r="T82" i="19"/>
  <c r="T83" i="19"/>
  <c r="T84" i="19"/>
  <c r="T85" i="19"/>
  <c r="T86" i="19"/>
  <c r="U86" i="19" s="1"/>
  <c r="T87" i="19"/>
  <c r="T88" i="19"/>
  <c r="T89" i="19"/>
  <c r="T90" i="19"/>
  <c r="T91" i="19"/>
  <c r="T92" i="19"/>
  <c r="T93" i="19"/>
  <c r="T94" i="19"/>
  <c r="T95" i="19"/>
  <c r="T96" i="19"/>
  <c r="T97" i="19"/>
  <c r="T98" i="19"/>
  <c r="U98" i="19" s="1"/>
  <c r="T99" i="19"/>
  <c r="T100" i="19"/>
  <c r="T101" i="19"/>
  <c r="T102" i="19"/>
  <c r="T103" i="19"/>
  <c r="T104" i="19"/>
  <c r="T105" i="19"/>
  <c r="T106" i="19"/>
  <c r="T107" i="19"/>
  <c r="T108" i="19"/>
  <c r="T109" i="19"/>
  <c r="T110" i="19"/>
  <c r="U110" i="19" s="1"/>
  <c r="T111" i="19"/>
  <c r="T112" i="19"/>
  <c r="T113" i="19"/>
  <c r="T114" i="19"/>
  <c r="T115" i="19"/>
  <c r="T116" i="19"/>
  <c r="T117" i="19"/>
  <c r="T118" i="19"/>
  <c r="T119" i="19"/>
  <c r="T120" i="19"/>
  <c r="T121" i="19"/>
  <c r="T122" i="19"/>
  <c r="U122" i="19" s="1"/>
  <c r="T123" i="19"/>
  <c r="T124" i="19"/>
  <c r="T125" i="19"/>
  <c r="T126" i="19"/>
  <c r="T127" i="19"/>
  <c r="T128" i="19"/>
  <c r="T129" i="19"/>
  <c r="T130" i="19"/>
  <c r="T131" i="19"/>
  <c r="T132" i="19"/>
  <c r="T133" i="19"/>
  <c r="T134" i="19"/>
  <c r="U134" i="19" s="1"/>
  <c r="T135" i="19"/>
  <c r="T136" i="19"/>
  <c r="T137" i="19"/>
  <c r="T138" i="19"/>
  <c r="T139" i="19"/>
  <c r="T140" i="19"/>
  <c r="T141" i="19"/>
  <c r="T142" i="19"/>
  <c r="T143" i="19"/>
  <c r="T144" i="19"/>
  <c r="T145" i="19"/>
  <c r="T146" i="19"/>
  <c r="U146" i="19" s="1"/>
  <c r="T147" i="19"/>
  <c r="T148" i="19"/>
  <c r="T149" i="19"/>
  <c r="T150" i="19"/>
  <c r="T151" i="19"/>
  <c r="T152" i="19"/>
  <c r="T153" i="19"/>
  <c r="T154" i="19"/>
  <c r="T155" i="19"/>
  <c r="T156" i="19"/>
  <c r="T157" i="19"/>
  <c r="T158" i="19"/>
  <c r="U158" i="19" s="1"/>
  <c r="T159" i="19"/>
  <c r="T160" i="19"/>
  <c r="T161" i="19"/>
  <c r="T162" i="19"/>
  <c r="T163" i="19"/>
  <c r="T164" i="19"/>
  <c r="T165" i="19"/>
  <c r="T166" i="19"/>
  <c r="T167" i="19"/>
  <c r="T168" i="19"/>
  <c r="T169" i="19"/>
  <c r="T170" i="19"/>
  <c r="U170" i="19" s="1"/>
  <c r="T171" i="19"/>
  <c r="T172" i="19"/>
  <c r="T173" i="19"/>
  <c r="T174" i="19"/>
  <c r="T175" i="19"/>
  <c r="T176" i="19"/>
  <c r="T177" i="19"/>
  <c r="T178" i="19"/>
  <c r="T179" i="19"/>
  <c r="T180" i="19"/>
  <c r="T181" i="19"/>
  <c r="T182" i="19"/>
  <c r="U182" i="19" s="1"/>
  <c r="T183" i="19"/>
  <c r="T184" i="19"/>
  <c r="T185" i="19"/>
  <c r="T186" i="19"/>
  <c r="T187" i="19"/>
  <c r="T188" i="19"/>
  <c r="T189" i="19"/>
  <c r="T190" i="19"/>
  <c r="T191" i="19"/>
  <c r="T192" i="19"/>
  <c r="T193" i="19"/>
  <c r="T194" i="19"/>
  <c r="U194" i="19" s="1"/>
  <c r="T195" i="19"/>
  <c r="T196" i="19"/>
  <c r="T197" i="19"/>
  <c r="T198" i="19"/>
  <c r="T199" i="19"/>
  <c r="T200" i="19"/>
  <c r="T201" i="19"/>
  <c r="T202" i="19"/>
  <c r="T203" i="19"/>
  <c r="T204" i="19"/>
  <c r="T205" i="19"/>
  <c r="T206" i="19"/>
  <c r="U206" i="19" s="1"/>
  <c r="T207" i="19"/>
  <c r="T208" i="19"/>
  <c r="T209" i="19"/>
  <c r="T210" i="19"/>
  <c r="T211" i="19"/>
  <c r="T212" i="19"/>
  <c r="T213" i="19"/>
  <c r="T214" i="19"/>
  <c r="T215" i="19"/>
  <c r="T216" i="19"/>
  <c r="T217" i="19"/>
  <c r="T218" i="19"/>
  <c r="U218" i="19" s="1"/>
  <c r="T219" i="19"/>
  <c r="T220" i="19"/>
  <c r="T221" i="19"/>
  <c r="T222" i="19"/>
  <c r="T223" i="19"/>
  <c r="T224" i="19"/>
  <c r="T225" i="19"/>
  <c r="T226" i="19"/>
  <c r="T227" i="19"/>
  <c r="T228" i="19"/>
  <c r="T229" i="19"/>
  <c r="T230" i="19"/>
  <c r="U230" i="19" s="1"/>
  <c r="T231" i="19"/>
  <c r="T232" i="19"/>
  <c r="T233" i="19"/>
  <c r="T234" i="19"/>
  <c r="T235" i="19"/>
  <c r="T236" i="19"/>
  <c r="T237" i="19"/>
  <c r="T238" i="19"/>
  <c r="T239" i="19"/>
  <c r="T240" i="19"/>
  <c r="T241" i="19"/>
  <c r="T242" i="19"/>
  <c r="U242" i="19" s="1"/>
  <c r="T243" i="19"/>
  <c r="T244" i="19"/>
  <c r="T245" i="19"/>
  <c r="T246" i="19"/>
  <c r="T247" i="19"/>
  <c r="T248" i="19"/>
  <c r="T249" i="19"/>
  <c r="T250" i="19"/>
  <c r="T251" i="19"/>
  <c r="T252" i="19"/>
  <c r="T253" i="19"/>
  <c r="T254" i="19"/>
  <c r="U254" i="19" s="1"/>
  <c r="T255" i="19"/>
  <c r="T256" i="19"/>
  <c r="T257" i="19"/>
  <c r="T258" i="19"/>
  <c r="T259" i="19"/>
  <c r="T260" i="19"/>
  <c r="T261" i="19"/>
  <c r="T262" i="19"/>
  <c r="T263" i="19"/>
  <c r="T264" i="19"/>
  <c r="T265" i="19"/>
  <c r="T266" i="19"/>
  <c r="U266" i="19" s="1"/>
  <c r="T267" i="19"/>
  <c r="T268" i="19"/>
  <c r="T269" i="19"/>
  <c r="T270" i="19"/>
  <c r="T271" i="19"/>
  <c r="T272" i="19"/>
  <c r="T273" i="19"/>
  <c r="T274" i="19"/>
  <c r="T275" i="19"/>
  <c r="T276" i="19"/>
  <c r="T277" i="19"/>
  <c r="T278" i="19"/>
  <c r="U278" i="19" s="1"/>
  <c r="T279" i="19"/>
  <c r="T280" i="19"/>
  <c r="T281" i="19"/>
  <c r="T282" i="19"/>
  <c r="T283" i="19"/>
  <c r="T284" i="19"/>
  <c r="T285" i="19"/>
  <c r="T286" i="19"/>
  <c r="T287" i="19"/>
  <c r="T288" i="19"/>
  <c r="T289" i="19"/>
  <c r="T290" i="19"/>
  <c r="U290" i="19" s="1"/>
  <c r="T291" i="19"/>
  <c r="T292" i="19"/>
  <c r="T293" i="19"/>
  <c r="T294" i="19"/>
  <c r="T295" i="19"/>
  <c r="T296" i="19"/>
  <c r="T297" i="19"/>
  <c r="T298" i="19"/>
  <c r="T299" i="19"/>
  <c r="T300" i="19"/>
  <c r="T301" i="19"/>
  <c r="T302" i="19"/>
  <c r="U302" i="19" s="1"/>
  <c r="T303" i="19"/>
  <c r="T304" i="19"/>
  <c r="T305" i="19"/>
  <c r="T306" i="19"/>
  <c r="T307" i="19"/>
  <c r="T308" i="19"/>
  <c r="T309" i="19"/>
  <c r="T310" i="19"/>
  <c r="T311" i="19"/>
  <c r="T312" i="19"/>
  <c r="T313" i="19"/>
  <c r="T314" i="19"/>
  <c r="U314" i="19" s="1"/>
  <c r="T315" i="19"/>
  <c r="T316" i="19"/>
  <c r="T317" i="19"/>
  <c r="T318" i="19"/>
  <c r="T319" i="19"/>
  <c r="T320" i="19"/>
  <c r="T321" i="19"/>
  <c r="T322" i="19"/>
  <c r="T323" i="19"/>
  <c r="T324" i="19"/>
  <c r="T325" i="19"/>
  <c r="T326" i="19"/>
  <c r="U326" i="19" s="1"/>
  <c r="T327" i="19"/>
  <c r="T328" i="19"/>
  <c r="T329" i="19"/>
  <c r="T330" i="19"/>
  <c r="T331" i="19"/>
  <c r="T332" i="19"/>
  <c r="T333" i="19"/>
  <c r="T334" i="19"/>
  <c r="T335" i="19"/>
  <c r="T336" i="19"/>
  <c r="T337" i="19"/>
  <c r="T338" i="19"/>
  <c r="U338" i="19" s="1"/>
  <c r="T339" i="19"/>
  <c r="T340" i="19"/>
  <c r="T341" i="19"/>
  <c r="T342" i="19"/>
  <c r="T343" i="19"/>
  <c r="T344" i="19"/>
  <c r="T345" i="19"/>
  <c r="T346" i="19"/>
  <c r="T347" i="19"/>
  <c r="T348" i="19"/>
  <c r="T349" i="19"/>
  <c r="T350" i="19"/>
  <c r="U350" i="19" s="1"/>
  <c r="T351" i="19"/>
  <c r="T352" i="19"/>
  <c r="T353" i="19"/>
  <c r="T354" i="19"/>
  <c r="T355" i="19"/>
  <c r="T356" i="19"/>
  <c r="T357" i="19"/>
  <c r="T358" i="19"/>
  <c r="T359" i="19"/>
  <c r="T360" i="19"/>
  <c r="T361" i="19"/>
  <c r="T362" i="19"/>
  <c r="U362" i="19" s="1"/>
  <c r="T363" i="19"/>
  <c r="T364" i="19"/>
  <c r="T365" i="19"/>
  <c r="T366" i="19"/>
  <c r="T367" i="19"/>
  <c r="T368" i="19"/>
  <c r="T369" i="19"/>
  <c r="T370" i="19"/>
  <c r="T371" i="19"/>
  <c r="T372" i="19"/>
  <c r="T373" i="19"/>
  <c r="T374" i="19"/>
  <c r="U374" i="19" s="1"/>
  <c r="T375" i="19"/>
  <c r="T376" i="19"/>
  <c r="T377" i="19"/>
  <c r="T378" i="19"/>
  <c r="T379" i="19"/>
  <c r="T380" i="19"/>
  <c r="T381" i="19"/>
  <c r="T382" i="19"/>
  <c r="T383" i="19"/>
  <c r="T384" i="19"/>
  <c r="T385" i="19"/>
  <c r="T386" i="19"/>
  <c r="U386" i="19" s="1"/>
  <c r="T387" i="19"/>
  <c r="T388" i="19"/>
  <c r="T389" i="19"/>
  <c r="T390" i="19"/>
  <c r="T391" i="19"/>
  <c r="T392" i="19"/>
  <c r="T393" i="19"/>
  <c r="T394" i="19"/>
  <c r="T395" i="19"/>
  <c r="T396" i="19"/>
  <c r="T397" i="19"/>
  <c r="T398" i="19"/>
  <c r="U398" i="19" s="1"/>
  <c r="T399" i="19"/>
  <c r="T400" i="19"/>
  <c r="T401" i="19"/>
  <c r="T402" i="19"/>
  <c r="T403" i="19"/>
  <c r="T404" i="19"/>
  <c r="T405" i="19"/>
  <c r="T406" i="19"/>
  <c r="T407" i="19"/>
  <c r="T408" i="19"/>
  <c r="T409" i="19"/>
  <c r="T410" i="19"/>
  <c r="U410" i="19" s="1"/>
  <c r="T411" i="19"/>
  <c r="T412" i="19"/>
  <c r="T413" i="19"/>
  <c r="T414" i="19"/>
  <c r="T415" i="19"/>
  <c r="T416" i="19"/>
  <c r="T417" i="19"/>
  <c r="T418" i="19"/>
  <c r="T419" i="19"/>
  <c r="T420" i="19"/>
  <c r="T421" i="19"/>
  <c r="T422" i="19"/>
  <c r="U422" i="19" s="1"/>
  <c r="T423" i="19"/>
  <c r="T424" i="19"/>
  <c r="T425" i="19"/>
  <c r="T426" i="19"/>
  <c r="T427" i="19"/>
  <c r="T428" i="19"/>
  <c r="T429" i="19"/>
  <c r="T430" i="19"/>
  <c r="T431" i="19"/>
  <c r="T432" i="19"/>
  <c r="T433" i="19"/>
  <c r="T434" i="19"/>
  <c r="U434" i="19" s="1"/>
  <c r="T435" i="19"/>
  <c r="T436" i="19"/>
  <c r="T437" i="19"/>
  <c r="T438" i="19"/>
  <c r="T439" i="19"/>
  <c r="T440" i="19"/>
  <c r="T441" i="19"/>
  <c r="T442" i="19"/>
  <c r="T443" i="19"/>
  <c r="T444" i="19"/>
  <c r="T445" i="19"/>
  <c r="T446" i="19"/>
  <c r="U446" i="19" s="1"/>
  <c r="T447" i="19"/>
  <c r="T448" i="19"/>
  <c r="T449" i="19"/>
  <c r="T450" i="19"/>
  <c r="T451" i="19"/>
  <c r="T452" i="19"/>
  <c r="T453" i="19"/>
  <c r="T454" i="19"/>
  <c r="T455" i="19"/>
  <c r="T456" i="19"/>
  <c r="T457" i="19"/>
  <c r="T458" i="19"/>
  <c r="U458" i="19" s="1"/>
  <c r="T459" i="19"/>
  <c r="T460" i="19"/>
  <c r="T461" i="19"/>
  <c r="T462" i="19"/>
  <c r="T463" i="19"/>
  <c r="T464" i="19"/>
  <c r="T465" i="19"/>
  <c r="T466" i="19"/>
  <c r="T467" i="19"/>
  <c r="T468" i="19"/>
  <c r="T469" i="19"/>
  <c r="T470" i="19"/>
  <c r="U470" i="19" s="1"/>
  <c r="T471" i="19"/>
  <c r="T472" i="19"/>
  <c r="T473" i="19"/>
  <c r="T474" i="19"/>
  <c r="T475" i="19"/>
  <c r="T476" i="19"/>
  <c r="T477" i="19"/>
  <c r="T478" i="19"/>
  <c r="T479" i="19"/>
  <c r="T480" i="19"/>
  <c r="T481" i="19"/>
  <c r="T482" i="19"/>
  <c r="U482" i="19" s="1"/>
  <c r="T483" i="19"/>
  <c r="T484" i="19"/>
  <c r="T485" i="19"/>
  <c r="T486" i="19"/>
  <c r="T487" i="19"/>
  <c r="T488" i="19"/>
  <c r="T489" i="19"/>
  <c r="T490" i="19"/>
  <c r="T491" i="19"/>
  <c r="T492" i="19"/>
  <c r="T493" i="19"/>
  <c r="T494" i="19"/>
  <c r="U494" i="19" s="1"/>
  <c r="T495" i="19"/>
  <c r="T496" i="19"/>
  <c r="T497" i="19"/>
  <c r="T498" i="19"/>
  <c r="T499" i="19"/>
  <c r="T500" i="19"/>
  <c r="T501" i="19"/>
  <c r="T502" i="19"/>
  <c r="T503" i="19"/>
  <c r="T504" i="19"/>
  <c r="T505" i="19"/>
  <c r="T506" i="19"/>
  <c r="U506" i="19" s="1"/>
  <c r="T507" i="19"/>
  <c r="T508" i="19"/>
  <c r="T509" i="19"/>
  <c r="T510" i="19"/>
  <c r="T511" i="19"/>
  <c r="T512" i="19"/>
  <c r="T513" i="19"/>
  <c r="T514" i="19"/>
  <c r="T515" i="19"/>
  <c r="T516" i="19"/>
  <c r="T517" i="19"/>
  <c r="T518" i="19"/>
  <c r="U518" i="19" s="1"/>
  <c r="T519" i="19"/>
  <c r="T520" i="19"/>
  <c r="T521" i="19"/>
  <c r="T522" i="19"/>
  <c r="T523" i="19"/>
  <c r="T524" i="19"/>
  <c r="T525" i="19"/>
  <c r="T526" i="19"/>
  <c r="T527" i="19"/>
  <c r="T528" i="19"/>
  <c r="T529" i="19"/>
  <c r="T530" i="19"/>
  <c r="U530" i="19" s="1"/>
  <c r="T531" i="19"/>
  <c r="T532" i="19"/>
  <c r="T533" i="19"/>
  <c r="T534" i="19"/>
  <c r="T535" i="19"/>
  <c r="T536" i="19"/>
  <c r="T537" i="19"/>
  <c r="T538" i="19"/>
  <c r="T539" i="19"/>
  <c r="T540" i="19"/>
  <c r="T541" i="19"/>
  <c r="T542" i="19"/>
  <c r="U542" i="19" s="1"/>
  <c r="T543" i="19"/>
  <c r="T544" i="19"/>
  <c r="T545" i="19"/>
  <c r="T546" i="19"/>
  <c r="T547" i="19"/>
  <c r="T548" i="19"/>
  <c r="T549" i="19"/>
  <c r="T550" i="19"/>
  <c r="T551" i="19"/>
  <c r="T552" i="19"/>
  <c r="T553" i="19"/>
  <c r="T554" i="19"/>
  <c r="U554" i="19" s="1"/>
  <c r="T555" i="19"/>
  <c r="T556" i="19"/>
  <c r="T557" i="19"/>
  <c r="T558" i="19"/>
  <c r="T559" i="19"/>
  <c r="T560" i="19"/>
  <c r="T561" i="19"/>
  <c r="T562" i="19"/>
  <c r="T563" i="19"/>
  <c r="T564" i="19"/>
  <c r="T565" i="19"/>
  <c r="T566" i="19"/>
  <c r="U566" i="19" s="1"/>
  <c r="T567" i="19"/>
  <c r="T568" i="19"/>
  <c r="T569" i="19"/>
  <c r="T570" i="19"/>
  <c r="T571" i="19"/>
  <c r="T572" i="19"/>
  <c r="T573" i="19"/>
  <c r="T574" i="19"/>
  <c r="T575" i="19"/>
  <c r="T576" i="19"/>
  <c r="T577" i="19"/>
  <c r="T578" i="19"/>
  <c r="U578" i="19" s="1"/>
  <c r="T579" i="19"/>
  <c r="T580" i="19"/>
  <c r="T581" i="19"/>
  <c r="T582" i="19"/>
  <c r="T583" i="19"/>
  <c r="T584" i="19"/>
  <c r="T585" i="19"/>
  <c r="T586" i="19"/>
  <c r="T587" i="19"/>
  <c r="T588" i="19"/>
  <c r="T589" i="19"/>
  <c r="T590" i="19"/>
  <c r="U590" i="19" s="1"/>
  <c r="T591" i="19"/>
  <c r="T592" i="19"/>
  <c r="T593" i="19"/>
  <c r="T594" i="19"/>
  <c r="T595" i="19"/>
  <c r="T596" i="19"/>
  <c r="T597" i="19"/>
  <c r="T598" i="19"/>
  <c r="T599" i="19"/>
  <c r="T600" i="19"/>
  <c r="T601" i="19"/>
  <c r="T602" i="19"/>
  <c r="U602" i="19" s="1"/>
  <c r="T603" i="19"/>
  <c r="T604" i="19"/>
  <c r="T605" i="19"/>
  <c r="T606" i="19"/>
  <c r="T607" i="19"/>
  <c r="T608" i="19"/>
  <c r="T609" i="19"/>
  <c r="T610" i="19"/>
  <c r="T611" i="19"/>
  <c r="T612" i="19"/>
  <c r="T613" i="19"/>
  <c r="T614" i="19"/>
  <c r="U614" i="19" s="1"/>
  <c r="T615" i="19"/>
  <c r="T616" i="19"/>
  <c r="T617" i="19"/>
  <c r="T618" i="19"/>
  <c r="T619" i="19"/>
  <c r="T620" i="19"/>
  <c r="T621" i="19"/>
  <c r="T622" i="19"/>
  <c r="T623" i="19"/>
  <c r="T624" i="19"/>
  <c r="T625" i="19"/>
  <c r="T626" i="19"/>
  <c r="U626" i="19" s="1"/>
  <c r="T627" i="19"/>
  <c r="T628" i="19"/>
  <c r="T629" i="19"/>
  <c r="T630" i="19"/>
  <c r="T631" i="19"/>
  <c r="T632" i="19"/>
  <c r="T633" i="19"/>
  <c r="T634" i="19"/>
  <c r="T635" i="19"/>
  <c r="T636" i="19"/>
  <c r="T637" i="19"/>
  <c r="T638" i="19"/>
  <c r="U638" i="19" s="1"/>
  <c r="T639" i="19"/>
  <c r="T640" i="19"/>
  <c r="T641" i="19"/>
  <c r="T642" i="19"/>
  <c r="T643" i="19"/>
  <c r="T644" i="19"/>
  <c r="T645" i="19"/>
  <c r="T646" i="19"/>
  <c r="T647" i="19"/>
  <c r="T648" i="19"/>
  <c r="T649" i="19"/>
  <c r="T650" i="19"/>
  <c r="U650" i="19" s="1"/>
  <c r="T651" i="19"/>
  <c r="T652" i="19"/>
  <c r="T653" i="19"/>
  <c r="T654" i="19"/>
  <c r="T655" i="19"/>
  <c r="T656" i="19"/>
  <c r="T657" i="19"/>
  <c r="T658" i="19"/>
  <c r="T659" i="19"/>
  <c r="T660" i="19"/>
  <c r="T661" i="19"/>
  <c r="T662" i="19"/>
  <c r="U662" i="19" s="1"/>
  <c r="T663" i="19"/>
  <c r="T664" i="19"/>
  <c r="T665" i="19"/>
  <c r="T666" i="19"/>
  <c r="T667" i="19"/>
  <c r="T668" i="19"/>
  <c r="T669" i="19"/>
  <c r="T670" i="19"/>
  <c r="T671" i="19"/>
  <c r="T672" i="19"/>
  <c r="T673" i="19"/>
  <c r="T674" i="19"/>
  <c r="U674" i="19" s="1"/>
  <c r="T675" i="19"/>
  <c r="T676" i="19"/>
  <c r="T677" i="19"/>
  <c r="T678" i="19"/>
  <c r="T679" i="19"/>
  <c r="T680" i="19"/>
  <c r="T681" i="19"/>
  <c r="T682" i="19"/>
  <c r="T683" i="19"/>
  <c r="T684" i="19"/>
  <c r="T685" i="19"/>
  <c r="T686" i="19"/>
  <c r="U686" i="19" s="1"/>
  <c r="T687" i="19"/>
  <c r="T688" i="19"/>
  <c r="T689" i="19"/>
  <c r="T690" i="19"/>
  <c r="T691" i="19"/>
  <c r="T692" i="19"/>
  <c r="T693" i="19"/>
  <c r="T694" i="19"/>
  <c r="T695" i="19"/>
  <c r="T696" i="19"/>
  <c r="T697" i="19"/>
  <c r="T698" i="19"/>
  <c r="U698" i="19" s="1"/>
  <c r="T699" i="19"/>
  <c r="T700" i="19"/>
  <c r="T701" i="19"/>
  <c r="T702" i="19"/>
  <c r="T703" i="19"/>
  <c r="T704" i="19"/>
  <c r="T705" i="19"/>
  <c r="T706" i="19"/>
  <c r="T707" i="19"/>
  <c r="T708" i="19"/>
  <c r="T709" i="19"/>
  <c r="T710" i="19"/>
  <c r="U710" i="19" s="1"/>
  <c r="T711" i="19"/>
  <c r="T712" i="19"/>
  <c r="T713" i="19"/>
  <c r="T714" i="19"/>
  <c r="T715" i="19"/>
  <c r="T716" i="19"/>
  <c r="T717" i="19"/>
  <c r="T718" i="19"/>
  <c r="T719" i="19"/>
  <c r="T720" i="19"/>
  <c r="T721" i="19"/>
  <c r="T722" i="19"/>
  <c r="U722" i="19" s="1"/>
  <c r="T723" i="19"/>
  <c r="T724" i="19"/>
  <c r="T725" i="19"/>
  <c r="T726" i="19"/>
  <c r="T727" i="19"/>
  <c r="T728" i="19"/>
  <c r="T729" i="19"/>
  <c r="T730" i="19"/>
  <c r="T731" i="19"/>
  <c r="T732" i="19"/>
  <c r="T733" i="19"/>
  <c r="T734" i="19"/>
  <c r="U734" i="19" s="1"/>
  <c r="T735" i="19"/>
  <c r="T736" i="19"/>
  <c r="T737" i="19"/>
  <c r="T738" i="19"/>
  <c r="T739" i="19"/>
  <c r="T740" i="19"/>
  <c r="T741" i="19"/>
  <c r="T742" i="19"/>
  <c r="T743" i="19"/>
  <c r="T744" i="19"/>
  <c r="T745" i="19"/>
  <c r="T746" i="19"/>
  <c r="U746" i="19" s="1"/>
  <c r="T747" i="19"/>
  <c r="T748" i="19"/>
  <c r="T749" i="19"/>
  <c r="T750" i="19"/>
  <c r="T751" i="19"/>
  <c r="T752" i="19"/>
  <c r="T753" i="19"/>
  <c r="T754" i="19"/>
  <c r="T755" i="19"/>
  <c r="T756" i="19"/>
  <c r="T757" i="19"/>
  <c r="T758" i="19"/>
  <c r="U758" i="19" s="1"/>
  <c r="T759" i="19"/>
  <c r="T760" i="19"/>
  <c r="T761" i="19"/>
  <c r="T762" i="19"/>
  <c r="T763" i="19"/>
  <c r="T764" i="19"/>
  <c r="T765" i="19"/>
  <c r="T766" i="19"/>
  <c r="T767" i="19"/>
  <c r="T768" i="19"/>
  <c r="T769" i="19"/>
  <c r="T770" i="19"/>
  <c r="U770" i="19" s="1"/>
  <c r="T771" i="19"/>
  <c r="T772" i="19"/>
  <c r="T773" i="19"/>
  <c r="T774" i="19"/>
  <c r="T775" i="19"/>
  <c r="T776" i="19"/>
  <c r="T777" i="19"/>
  <c r="T778" i="19"/>
  <c r="T779" i="19"/>
  <c r="T780" i="19"/>
  <c r="T781" i="19"/>
  <c r="T782" i="19"/>
  <c r="U782" i="19" s="1"/>
  <c r="T783" i="19"/>
  <c r="T784" i="19"/>
  <c r="T785" i="19"/>
  <c r="T786" i="19"/>
  <c r="T787" i="19"/>
  <c r="T788" i="19"/>
  <c r="T789" i="19"/>
  <c r="T790" i="19"/>
  <c r="T791" i="19"/>
  <c r="T792" i="19"/>
  <c r="T793" i="19"/>
  <c r="T794" i="19"/>
  <c r="U794" i="19" s="1"/>
  <c r="T795" i="19"/>
  <c r="T796" i="19"/>
  <c r="T797" i="19"/>
  <c r="T798" i="19"/>
  <c r="T799" i="19"/>
  <c r="T800" i="19"/>
  <c r="T801" i="19"/>
  <c r="T802" i="19"/>
  <c r="T803" i="19"/>
  <c r="T804" i="19"/>
  <c r="T805" i="19"/>
  <c r="T806" i="19"/>
  <c r="U806" i="19" s="1"/>
  <c r="T807" i="19"/>
  <c r="T808" i="19"/>
  <c r="T809" i="19"/>
  <c r="T810" i="19"/>
  <c r="T811" i="19"/>
  <c r="T812" i="19"/>
  <c r="T813" i="19"/>
  <c r="T814" i="19"/>
  <c r="T815" i="19"/>
  <c r="T816" i="19"/>
  <c r="T817" i="19"/>
  <c r="T818" i="19"/>
  <c r="U818" i="19" s="1"/>
  <c r="T819" i="19"/>
  <c r="T820" i="19"/>
  <c r="T821" i="19"/>
  <c r="T822" i="19"/>
  <c r="T823" i="19"/>
  <c r="T824" i="19"/>
  <c r="T825" i="19"/>
  <c r="T826" i="19"/>
  <c r="T827" i="19"/>
  <c r="T828" i="19"/>
  <c r="T829" i="19"/>
  <c r="T830" i="19"/>
  <c r="U830" i="19" s="1"/>
  <c r="T831" i="19"/>
  <c r="T832" i="19"/>
  <c r="T833" i="19"/>
  <c r="T834" i="19"/>
  <c r="T835" i="19"/>
  <c r="T836" i="19"/>
  <c r="T837" i="19"/>
  <c r="T838" i="19"/>
  <c r="T839" i="19"/>
  <c r="T840" i="19"/>
  <c r="T841" i="19"/>
  <c r="T842" i="19"/>
  <c r="U842" i="19" s="1"/>
  <c r="T843" i="19"/>
  <c r="T844" i="19"/>
  <c r="T845" i="19"/>
  <c r="T846" i="19"/>
  <c r="T847" i="19"/>
  <c r="T848" i="19"/>
  <c r="T849" i="19"/>
  <c r="T850" i="19"/>
  <c r="T851" i="19"/>
  <c r="T852" i="19"/>
  <c r="T853" i="19"/>
  <c r="T854" i="19"/>
  <c r="U854" i="19" s="1"/>
  <c r="T855" i="19"/>
  <c r="T856" i="19"/>
  <c r="T857" i="19"/>
  <c r="T858" i="19"/>
  <c r="T859" i="19"/>
  <c r="T860" i="19"/>
  <c r="T861" i="19"/>
  <c r="T862" i="19"/>
  <c r="T863" i="19"/>
  <c r="T864" i="19"/>
  <c r="T865" i="19"/>
  <c r="T866" i="19"/>
  <c r="U866" i="19" s="1"/>
  <c r="T867" i="19"/>
  <c r="T868" i="19"/>
  <c r="T869" i="19"/>
  <c r="T870" i="19"/>
  <c r="T871" i="19"/>
  <c r="T872" i="19"/>
  <c r="T873" i="19"/>
  <c r="T874" i="19"/>
  <c r="T875" i="19"/>
  <c r="T876" i="19"/>
  <c r="T877" i="19"/>
  <c r="T878" i="19"/>
  <c r="U878" i="19" s="1"/>
  <c r="T879" i="19"/>
  <c r="T880" i="19"/>
  <c r="T881" i="19"/>
  <c r="T882" i="19"/>
  <c r="T883" i="19"/>
  <c r="T884" i="19"/>
  <c r="T885" i="19"/>
  <c r="T886" i="19"/>
  <c r="T887" i="19"/>
  <c r="T888" i="19"/>
  <c r="T889" i="19"/>
  <c r="T890" i="19"/>
  <c r="U890" i="19" s="1"/>
  <c r="T891" i="19"/>
  <c r="T892" i="19"/>
  <c r="T893" i="19"/>
  <c r="T894" i="19"/>
  <c r="T895" i="19"/>
  <c r="T896" i="19"/>
  <c r="T897" i="19"/>
  <c r="T898" i="19"/>
  <c r="T899" i="19"/>
  <c r="T900" i="19"/>
  <c r="T901" i="19"/>
  <c r="T902" i="19"/>
  <c r="U902" i="19" s="1"/>
  <c r="T903" i="19"/>
  <c r="T904" i="19"/>
  <c r="T905" i="19"/>
  <c r="T906" i="19"/>
  <c r="T907" i="19"/>
  <c r="T908" i="19"/>
  <c r="T909" i="19"/>
  <c r="T910" i="19"/>
  <c r="T911" i="19"/>
  <c r="T912" i="19"/>
  <c r="T913" i="19"/>
  <c r="T914" i="19"/>
  <c r="U914" i="19" s="1"/>
  <c r="T915" i="19"/>
  <c r="T916" i="19"/>
  <c r="T917" i="19"/>
  <c r="T918" i="19"/>
  <c r="T919" i="19"/>
  <c r="T920" i="19"/>
  <c r="T921" i="19"/>
  <c r="T922" i="19"/>
  <c r="T923" i="19"/>
  <c r="T924" i="19"/>
  <c r="T925" i="19"/>
  <c r="T926" i="19"/>
  <c r="U926" i="19" s="1"/>
  <c r="T927" i="19"/>
  <c r="T928" i="19"/>
  <c r="T929" i="19"/>
  <c r="T930" i="19"/>
  <c r="T931" i="19"/>
  <c r="T932" i="19"/>
  <c r="T933" i="19"/>
  <c r="T934" i="19"/>
  <c r="T935" i="19"/>
  <c r="T936" i="19"/>
  <c r="T937" i="19"/>
  <c r="T938" i="19"/>
  <c r="U938" i="19" s="1"/>
  <c r="T939" i="19"/>
  <c r="T940" i="19"/>
  <c r="T941" i="19"/>
  <c r="T942" i="19"/>
  <c r="T943" i="19"/>
  <c r="T944" i="19"/>
  <c r="T945" i="19"/>
  <c r="T946" i="19"/>
  <c r="T947" i="19"/>
  <c r="T948" i="19"/>
  <c r="T949" i="19"/>
  <c r="T950" i="19"/>
  <c r="U950" i="19" s="1"/>
  <c r="T951" i="19"/>
  <c r="T952" i="19"/>
  <c r="T953" i="19"/>
  <c r="T954" i="19"/>
  <c r="T955" i="19"/>
  <c r="T956" i="19"/>
  <c r="T957" i="19"/>
  <c r="T958" i="19"/>
  <c r="T959" i="19"/>
  <c r="T960" i="19"/>
  <c r="T961" i="19"/>
  <c r="T962" i="19"/>
  <c r="U962" i="19" s="1"/>
  <c r="T963" i="19"/>
  <c r="T964" i="19"/>
  <c r="T965" i="19"/>
  <c r="T966" i="19"/>
  <c r="T967" i="19"/>
  <c r="T968" i="19"/>
  <c r="T969" i="19"/>
  <c r="T970" i="19"/>
  <c r="T971" i="19"/>
  <c r="T972" i="19"/>
  <c r="T973" i="19"/>
  <c r="T974" i="19"/>
  <c r="U974" i="19" s="1"/>
  <c r="T975" i="19"/>
  <c r="T976" i="19"/>
  <c r="T977" i="19"/>
  <c r="T978" i="19"/>
  <c r="T979" i="19"/>
  <c r="T980" i="19"/>
  <c r="T981" i="19"/>
  <c r="T982" i="19"/>
  <c r="T983" i="19"/>
  <c r="T984" i="19"/>
  <c r="T985" i="19"/>
  <c r="T986" i="19"/>
  <c r="U986" i="19" s="1"/>
  <c r="T987" i="19"/>
  <c r="T988" i="19"/>
  <c r="T989" i="19"/>
  <c r="T990" i="19"/>
  <c r="T991" i="19"/>
  <c r="T992" i="19"/>
  <c r="T993" i="19"/>
  <c r="T994" i="19"/>
  <c r="T995" i="19"/>
  <c r="T996" i="19"/>
  <c r="T997" i="19"/>
  <c r="T998" i="19"/>
  <c r="U998" i="19" s="1"/>
  <c r="T999" i="19"/>
  <c r="T1000" i="19"/>
  <c r="T1001" i="19"/>
  <c r="T1002" i="19"/>
  <c r="T1003" i="19"/>
  <c r="T1004" i="19"/>
  <c r="T1005" i="19"/>
  <c r="T1006" i="19"/>
  <c r="T1007" i="19"/>
  <c r="T1008" i="19"/>
  <c r="T1009" i="19"/>
  <c r="T1010" i="19"/>
  <c r="U1010" i="19" s="1"/>
  <c r="T1011" i="19"/>
  <c r="T1012" i="19"/>
  <c r="T1013" i="19"/>
  <c r="T1014" i="19"/>
  <c r="T1015" i="19"/>
  <c r="T1016" i="19"/>
  <c r="T1017" i="19"/>
  <c r="T1018" i="19"/>
  <c r="T1019" i="19"/>
  <c r="T1020" i="19"/>
  <c r="T1021" i="19"/>
  <c r="T1022" i="19"/>
  <c r="U1022" i="19" s="1"/>
  <c r="T1023" i="19"/>
  <c r="T1024" i="19"/>
  <c r="T1025" i="19"/>
  <c r="T1026" i="19"/>
  <c r="T1027" i="19"/>
  <c r="T1028" i="19"/>
  <c r="T1029" i="19"/>
  <c r="T1030" i="19"/>
  <c r="T1031" i="19"/>
  <c r="T1032" i="19"/>
  <c r="T1033" i="19"/>
  <c r="T1034" i="19"/>
  <c r="U1034" i="19" s="1"/>
  <c r="T1035" i="19"/>
  <c r="T1036" i="19"/>
  <c r="T1037" i="19"/>
  <c r="T1038" i="19"/>
  <c r="T1039" i="19"/>
  <c r="T1040" i="19"/>
  <c r="T1041" i="19"/>
  <c r="T1042" i="19"/>
  <c r="T1043" i="19"/>
  <c r="T1044" i="19"/>
  <c r="T1045" i="19"/>
  <c r="T1046" i="19"/>
  <c r="U1046" i="19" s="1"/>
  <c r="T1047" i="19"/>
  <c r="T1048" i="19"/>
  <c r="T1049" i="19"/>
  <c r="T1050" i="19"/>
  <c r="T1051" i="19"/>
  <c r="T1052" i="19"/>
  <c r="T1053" i="19"/>
  <c r="T1054" i="19"/>
  <c r="T1055" i="19"/>
  <c r="T1056" i="19"/>
  <c r="T1057" i="19"/>
  <c r="T1058" i="19"/>
  <c r="U1058" i="19" s="1"/>
  <c r="T1059" i="19"/>
  <c r="T1060" i="19"/>
  <c r="T1061" i="19"/>
  <c r="T1062" i="19"/>
  <c r="T1063" i="19"/>
  <c r="T1064" i="19"/>
  <c r="T1065" i="19"/>
  <c r="T1066" i="19"/>
  <c r="T1067" i="19"/>
  <c r="T1068" i="19"/>
  <c r="T1069" i="19"/>
  <c r="T1070" i="19"/>
  <c r="U1070" i="19" s="1"/>
  <c r="T1071" i="19"/>
  <c r="T1072" i="19"/>
  <c r="T1073" i="19"/>
  <c r="T1074" i="19"/>
  <c r="T1075" i="19"/>
  <c r="T1076" i="19"/>
  <c r="T1077" i="19"/>
  <c r="T1078" i="19"/>
  <c r="T1079" i="19"/>
  <c r="T1080" i="19"/>
  <c r="T1081" i="19"/>
  <c r="T1082" i="19"/>
  <c r="U1082" i="19" s="1"/>
  <c r="T1083" i="19"/>
  <c r="T1084" i="19"/>
  <c r="T1085" i="19"/>
  <c r="T1086" i="19"/>
  <c r="T1087" i="19"/>
  <c r="T1088" i="19"/>
  <c r="T1089" i="19"/>
  <c r="T1090" i="19"/>
  <c r="T1091" i="19"/>
  <c r="T1092" i="19"/>
  <c r="T1093" i="19"/>
  <c r="T1094" i="19"/>
  <c r="U1094" i="19" s="1"/>
  <c r="T1095" i="19"/>
  <c r="T1096" i="19"/>
  <c r="T1097" i="19"/>
  <c r="T1098" i="19"/>
  <c r="T1099" i="19"/>
  <c r="T1100" i="19"/>
  <c r="T1101" i="19"/>
  <c r="T1102" i="19"/>
  <c r="T1103" i="19"/>
  <c r="T1104" i="19"/>
  <c r="T1105" i="19"/>
  <c r="T1106" i="19"/>
  <c r="U1106" i="19" s="1"/>
  <c r="T1107" i="19"/>
  <c r="T1108" i="19"/>
  <c r="T1109" i="19"/>
  <c r="T1110" i="19"/>
  <c r="T1111" i="19"/>
  <c r="T1112" i="19"/>
  <c r="T1113" i="19"/>
  <c r="T1114" i="19"/>
  <c r="T1115" i="19"/>
  <c r="T1116" i="19"/>
  <c r="T1117" i="19"/>
  <c r="T1118" i="19"/>
  <c r="U1118" i="19" s="1"/>
  <c r="T1119" i="19"/>
  <c r="T1120" i="19"/>
  <c r="T1121" i="19"/>
  <c r="T1122" i="19"/>
  <c r="T1123" i="19"/>
  <c r="T1124" i="19"/>
  <c r="T1125" i="19"/>
  <c r="T1126" i="19"/>
  <c r="T1127" i="19"/>
  <c r="T1128" i="19"/>
  <c r="T1129" i="19"/>
  <c r="T1130" i="19"/>
  <c r="U1130" i="19" s="1"/>
  <c r="T1131" i="19"/>
  <c r="T1132" i="19"/>
  <c r="T1133" i="19"/>
  <c r="T1134" i="19"/>
  <c r="T1135" i="19"/>
  <c r="T1136" i="19"/>
  <c r="T1137" i="19"/>
  <c r="T1138" i="19"/>
  <c r="T1139" i="19"/>
  <c r="T1140" i="19"/>
  <c r="T1141" i="19"/>
  <c r="T1142" i="19"/>
  <c r="U1142" i="19" s="1"/>
  <c r="T1143" i="19"/>
  <c r="T1144" i="19"/>
  <c r="T1145" i="19"/>
  <c r="T1146" i="19"/>
  <c r="T1147" i="19"/>
  <c r="T1148" i="19"/>
  <c r="T1149" i="19"/>
  <c r="T1150" i="19"/>
  <c r="T1151" i="19"/>
  <c r="T1152" i="19"/>
  <c r="T1153" i="19"/>
  <c r="T1154" i="19"/>
  <c r="U1154" i="19" s="1"/>
  <c r="T1155" i="19"/>
  <c r="T1156" i="19"/>
  <c r="T1157" i="19"/>
  <c r="T1158" i="19"/>
  <c r="T1159" i="19"/>
  <c r="T1160" i="19"/>
  <c r="T1161" i="19"/>
  <c r="T1162" i="19"/>
  <c r="T1163" i="19"/>
  <c r="T1164" i="19"/>
  <c r="T1165" i="19"/>
  <c r="T1166" i="19"/>
  <c r="U1166" i="19" s="1"/>
  <c r="T1167" i="19"/>
  <c r="T1168" i="19"/>
  <c r="T1169" i="19"/>
  <c r="T1170" i="19"/>
  <c r="T1171" i="19"/>
  <c r="T1172" i="19"/>
  <c r="T1173" i="19"/>
  <c r="T1174" i="19"/>
  <c r="T1175" i="19"/>
  <c r="T1176" i="19"/>
  <c r="T1177" i="19"/>
  <c r="T1178" i="19"/>
  <c r="U1178" i="19" s="1"/>
  <c r="T1179" i="19"/>
  <c r="T1180" i="19"/>
  <c r="T1181" i="19"/>
  <c r="T1182" i="19"/>
  <c r="T1183" i="19"/>
  <c r="T1184" i="19"/>
  <c r="T1185" i="19"/>
  <c r="T1186" i="19"/>
  <c r="T1187" i="19"/>
  <c r="T1188" i="19"/>
  <c r="T1189" i="19"/>
  <c r="T1190" i="19"/>
  <c r="U1190" i="19" s="1"/>
  <c r="T1191" i="19"/>
  <c r="T1192" i="19"/>
  <c r="T1193" i="19"/>
  <c r="T1194" i="19"/>
  <c r="T1195" i="19"/>
  <c r="T1196" i="19"/>
  <c r="T1197" i="19"/>
  <c r="T1198" i="19"/>
  <c r="T1199" i="19"/>
  <c r="T1200" i="19"/>
  <c r="T1201" i="19"/>
  <c r="T1202" i="19"/>
  <c r="U1202" i="19" s="1"/>
  <c r="T1203" i="19"/>
  <c r="T1204" i="19"/>
  <c r="T1205" i="19"/>
  <c r="T1206" i="19"/>
  <c r="T1207" i="19"/>
  <c r="T1208" i="19"/>
  <c r="T1209" i="19"/>
  <c r="T1210" i="19"/>
  <c r="T1211" i="19"/>
  <c r="T1212" i="19"/>
  <c r="T1213" i="19"/>
  <c r="T1214" i="19"/>
  <c r="U1214" i="19" s="1"/>
  <c r="T1215" i="19"/>
  <c r="T1216" i="19"/>
  <c r="T1217" i="19"/>
  <c r="T1218" i="19"/>
  <c r="T1219" i="19"/>
  <c r="T1220" i="19"/>
  <c r="T1221" i="19"/>
  <c r="T1222" i="19"/>
  <c r="T1223" i="19"/>
  <c r="T1224" i="19"/>
  <c r="T1225" i="19"/>
  <c r="T1226" i="19"/>
  <c r="U1226" i="19" s="1"/>
  <c r="T1227" i="19"/>
  <c r="T1228" i="19"/>
  <c r="T1229" i="19"/>
  <c r="T1230" i="19"/>
  <c r="T1231" i="19"/>
  <c r="T1232" i="19"/>
  <c r="T1233" i="19"/>
  <c r="T1234" i="19"/>
  <c r="T1235" i="19"/>
  <c r="T1236" i="19"/>
  <c r="T1237" i="19"/>
  <c r="T1238" i="19"/>
  <c r="U1238" i="19" s="1"/>
  <c r="T1239" i="19"/>
  <c r="T1240" i="19"/>
  <c r="T1241" i="19"/>
  <c r="T1242" i="19"/>
  <c r="T1243" i="19"/>
  <c r="T1244" i="19"/>
  <c r="T1245" i="19"/>
  <c r="T1246" i="19"/>
  <c r="T1247" i="19"/>
  <c r="T1248" i="19"/>
  <c r="T1249" i="19"/>
  <c r="T1250" i="19"/>
  <c r="U1250" i="19" s="1"/>
  <c r="T1251" i="19"/>
  <c r="T1252" i="19"/>
  <c r="T1253" i="19"/>
  <c r="T1254" i="19"/>
  <c r="T1255" i="19"/>
  <c r="T1256" i="19"/>
  <c r="T1257" i="19"/>
  <c r="T1258" i="19"/>
  <c r="T1259" i="19"/>
  <c r="T1260" i="19"/>
  <c r="T1261" i="19"/>
  <c r="T1262" i="19"/>
  <c r="U1262" i="19" s="1"/>
  <c r="T1263" i="19"/>
  <c r="T1264" i="19"/>
  <c r="T1265" i="19"/>
  <c r="T1266" i="19"/>
  <c r="T1267" i="19"/>
  <c r="T1268" i="19"/>
  <c r="T1269" i="19"/>
  <c r="T1270" i="19"/>
  <c r="T1271" i="19"/>
  <c r="T1272" i="19"/>
  <c r="T1273" i="19"/>
  <c r="T1274" i="19"/>
  <c r="U1274" i="19" s="1"/>
  <c r="T1275" i="19"/>
  <c r="T1276" i="19"/>
  <c r="T1277" i="19"/>
  <c r="T1278" i="19"/>
  <c r="U3" i="19"/>
  <c r="U4" i="19"/>
  <c r="U5" i="19"/>
  <c r="U6" i="19"/>
  <c r="U7" i="19"/>
  <c r="U8" i="19"/>
  <c r="U9" i="19"/>
  <c r="U10" i="19"/>
  <c r="U11" i="19"/>
  <c r="U12" i="19"/>
  <c r="U13" i="19"/>
  <c r="U15" i="19"/>
  <c r="U16" i="19"/>
  <c r="U17" i="19"/>
  <c r="U18" i="19"/>
  <c r="U19" i="19"/>
  <c r="U20" i="19"/>
  <c r="U21" i="19"/>
  <c r="U22" i="19"/>
  <c r="U23" i="19"/>
  <c r="U24" i="19"/>
  <c r="U25" i="19"/>
  <c r="U27" i="19"/>
  <c r="U28" i="19"/>
  <c r="U29" i="19"/>
  <c r="U30" i="19"/>
  <c r="U31" i="19"/>
  <c r="U32" i="19"/>
  <c r="U33" i="19"/>
  <c r="U34" i="19"/>
  <c r="U35" i="19"/>
  <c r="U36" i="19"/>
  <c r="U37" i="19"/>
  <c r="U39" i="19"/>
  <c r="U40" i="19"/>
  <c r="U41" i="19"/>
  <c r="U42" i="19"/>
  <c r="U43" i="19"/>
  <c r="U44" i="19"/>
  <c r="U45" i="19"/>
  <c r="U46" i="19"/>
  <c r="U47" i="19"/>
  <c r="U48" i="19"/>
  <c r="U49" i="19"/>
  <c r="U51" i="19"/>
  <c r="U52" i="19"/>
  <c r="U53" i="19"/>
  <c r="U54" i="19"/>
  <c r="U55" i="19"/>
  <c r="U56" i="19"/>
  <c r="U57" i="19"/>
  <c r="U58" i="19"/>
  <c r="U59" i="19"/>
  <c r="U60" i="19"/>
  <c r="U61" i="19"/>
  <c r="U63" i="19"/>
  <c r="U64" i="19"/>
  <c r="U65" i="19"/>
  <c r="U66" i="19"/>
  <c r="U67" i="19"/>
  <c r="U68" i="19"/>
  <c r="U69" i="19"/>
  <c r="U70" i="19"/>
  <c r="U71" i="19"/>
  <c r="U72" i="19"/>
  <c r="U73" i="19"/>
  <c r="U75" i="19"/>
  <c r="U76" i="19"/>
  <c r="U77" i="19"/>
  <c r="U78" i="19"/>
  <c r="U79" i="19"/>
  <c r="U80" i="19"/>
  <c r="U81" i="19"/>
  <c r="U82" i="19"/>
  <c r="U83" i="19"/>
  <c r="U84" i="19"/>
  <c r="U85" i="19"/>
  <c r="U87" i="19"/>
  <c r="U88" i="19"/>
  <c r="U89" i="19"/>
  <c r="U90" i="19"/>
  <c r="U91" i="19"/>
  <c r="U92" i="19"/>
  <c r="U93" i="19"/>
  <c r="U94" i="19"/>
  <c r="U95" i="19"/>
  <c r="U96" i="19"/>
  <c r="U97" i="19"/>
  <c r="U99" i="19"/>
  <c r="U100" i="19"/>
  <c r="U101" i="19"/>
  <c r="U102" i="19"/>
  <c r="U103" i="19"/>
  <c r="U104" i="19"/>
  <c r="U105" i="19"/>
  <c r="U106" i="19"/>
  <c r="U107" i="19"/>
  <c r="U108" i="19"/>
  <c r="U109" i="19"/>
  <c r="U111" i="19"/>
  <c r="U112" i="19"/>
  <c r="U113" i="19"/>
  <c r="U114" i="19"/>
  <c r="U115" i="19"/>
  <c r="U116" i="19"/>
  <c r="U117" i="19"/>
  <c r="U118" i="19"/>
  <c r="U119" i="19"/>
  <c r="U120" i="19"/>
  <c r="U121" i="19"/>
  <c r="U123" i="19"/>
  <c r="U124" i="19"/>
  <c r="U125" i="19"/>
  <c r="U126" i="19"/>
  <c r="U127" i="19"/>
  <c r="U128" i="19"/>
  <c r="U129" i="19"/>
  <c r="U130" i="19"/>
  <c r="U131" i="19"/>
  <c r="U132" i="19"/>
  <c r="U133" i="19"/>
  <c r="U135" i="19"/>
  <c r="U136" i="19"/>
  <c r="U137" i="19"/>
  <c r="U138" i="19"/>
  <c r="U139" i="19"/>
  <c r="U140" i="19"/>
  <c r="U141" i="19"/>
  <c r="U142" i="19"/>
  <c r="U143" i="19"/>
  <c r="U144" i="19"/>
  <c r="U145" i="19"/>
  <c r="U147" i="19"/>
  <c r="U148" i="19"/>
  <c r="U149" i="19"/>
  <c r="U150" i="19"/>
  <c r="U151" i="19"/>
  <c r="U152" i="19"/>
  <c r="U153" i="19"/>
  <c r="U154" i="19"/>
  <c r="U155" i="19"/>
  <c r="U156" i="19"/>
  <c r="U157" i="19"/>
  <c r="U159" i="19"/>
  <c r="U160" i="19"/>
  <c r="U161" i="19"/>
  <c r="U162" i="19"/>
  <c r="U163" i="19"/>
  <c r="U164" i="19"/>
  <c r="U165" i="19"/>
  <c r="U166" i="19"/>
  <c r="U167" i="19"/>
  <c r="U168" i="19"/>
  <c r="U169" i="19"/>
  <c r="U171" i="19"/>
  <c r="U172" i="19"/>
  <c r="U173" i="19"/>
  <c r="U174" i="19"/>
  <c r="U175" i="19"/>
  <c r="U176" i="19"/>
  <c r="U177" i="19"/>
  <c r="U178" i="19"/>
  <c r="U179" i="19"/>
  <c r="U180" i="19"/>
  <c r="U181" i="19"/>
  <c r="U183" i="19"/>
  <c r="U184" i="19"/>
  <c r="U185" i="19"/>
  <c r="U186" i="19"/>
  <c r="U187" i="19"/>
  <c r="U188" i="19"/>
  <c r="U189" i="19"/>
  <c r="U190" i="19"/>
  <c r="U191" i="19"/>
  <c r="U192" i="19"/>
  <c r="U193" i="19"/>
  <c r="U195" i="19"/>
  <c r="U196" i="19"/>
  <c r="U197" i="19"/>
  <c r="U198" i="19"/>
  <c r="U199" i="19"/>
  <c r="U200" i="19"/>
  <c r="U201" i="19"/>
  <c r="U202" i="19"/>
  <c r="U203" i="19"/>
  <c r="U204" i="19"/>
  <c r="U205" i="19"/>
  <c r="U207" i="19"/>
  <c r="U208" i="19"/>
  <c r="U209" i="19"/>
  <c r="U210" i="19"/>
  <c r="U211" i="19"/>
  <c r="U212" i="19"/>
  <c r="U213" i="19"/>
  <c r="U214" i="19"/>
  <c r="U215" i="19"/>
  <c r="U216" i="19"/>
  <c r="U217" i="19"/>
  <c r="U219" i="19"/>
  <c r="U220" i="19"/>
  <c r="U221" i="19"/>
  <c r="U222" i="19"/>
  <c r="U223" i="19"/>
  <c r="U224" i="19"/>
  <c r="U225" i="19"/>
  <c r="U226" i="19"/>
  <c r="U227" i="19"/>
  <c r="U228" i="19"/>
  <c r="U229" i="19"/>
  <c r="U231" i="19"/>
  <c r="U232" i="19"/>
  <c r="U233" i="19"/>
  <c r="U234" i="19"/>
  <c r="U235" i="19"/>
  <c r="U236" i="19"/>
  <c r="U237" i="19"/>
  <c r="U238" i="19"/>
  <c r="U239" i="19"/>
  <c r="U240" i="19"/>
  <c r="U241" i="19"/>
  <c r="U243" i="19"/>
  <c r="U244" i="19"/>
  <c r="U245" i="19"/>
  <c r="U246" i="19"/>
  <c r="U247" i="19"/>
  <c r="U248" i="19"/>
  <c r="U249" i="19"/>
  <c r="U250" i="19"/>
  <c r="U251" i="19"/>
  <c r="U252" i="19"/>
  <c r="U253" i="19"/>
  <c r="U255" i="19"/>
  <c r="U256" i="19"/>
  <c r="U257" i="19"/>
  <c r="U258" i="19"/>
  <c r="U259" i="19"/>
  <c r="U260" i="19"/>
  <c r="U261" i="19"/>
  <c r="U262" i="19"/>
  <c r="U263" i="19"/>
  <c r="U264" i="19"/>
  <c r="U265" i="19"/>
  <c r="U267" i="19"/>
  <c r="U268" i="19"/>
  <c r="U269" i="19"/>
  <c r="U270" i="19"/>
  <c r="U271" i="19"/>
  <c r="U272" i="19"/>
  <c r="U273" i="19"/>
  <c r="U274" i="19"/>
  <c r="U275" i="19"/>
  <c r="U276" i="19"/>
  <c r="U277" i="19"/>
  <c r="U279" i="19"/>
  <c r="U280" i="19"/>
  <c r="U281" i="19"/>
  <c r="U282" i="19"/>
  <c r="U283" i="19"/>
  <c r="U284" i="19"/>
  <c r="U285" i="19"/>
  <c r="U286" i="19"/>
  <c r="U287" i="19"/>
  <c r="U288" i="19"/>
  <c r="U289" i="19"/>
  <c r="U291" i="19"/>
  <c r="U292" i="19"/>
  <c r="U293" i="19"/>
  <c r="U294" i="19"/>
  <c r="U295" i="19"/>
  <c r="U296" i="19"/>
  <c r="U297" i="19"/>
  <c r="U298" i="19"/>
  <c r="U299" i="19"/>
  <c r="U300" i="19"/>
  <c r="U301" i="19"/>
  <c r="U303" i="19"/>
  <c r="U304" i="19"/>
  <c r="U305" i="19"/>
  <c r="U306" i="19"/>
  <c r="U307" i="19"/>
  <c r="U308" i="19"/>
  <c r="U309" i="19"/>
  <c r="U310" i="19"/>
  <c r="U311" i="19"/>
  <c r="U312" i="19"/>
  <c r="U313" i="19"/>
  <c r="U315" i="19"/>
  <c r="U316" i="19"/>
  <c r="U317" i="19"/>
  <c r="U318" i="19"/>
  <c r="U319" i="19"/>
  <c r="U320" i="19"/>
  <c r="U321" i="19"/>
  <c r="U322" i="19"/>
  <c r="U323" i="19"/>
  <c r="U324" i="19"/>
  <c r="U325" i="19"/>
  <c r="U327" i="19"/>
  <c r="U328" i="19"/>
  <c r="U329" i="19"/>
  <c r="U330" i="19"/>
  <c r="U331" i="19"/>
  <c r="U332" i="19"/>
  <c r="U333" i="19"/>
  <c r="U334" i="19"/>
  <c r="U335" i="19"/>
  <c r="U336" i="19"/>
  <c r="U337" i="19"/>
  <c r="U339" i="19"/>
  <c r="U340" i="19"/>
  <c r="U341" i="19"/>
  <c r="U342" i="19"/>
  <c r="U343" i="19"/>
  <c r="U344" i="19"/>
  <c r="U345" i="19"/>
  <c r="U346" i="19"/>
  <c r="U347" i="19"/>
  <c r="U348" i="19"/>
  <c r="U349" i="19"/>
  <c r="U351" i="19"/>
  <c r="U352" i="19"/>
  <c r="U353" i="19"/>
  <c r="U354" i="19"/>
  <c r="U355" i="19"/>
  <c r="U356" i="19"/>
  <c r="U357" i="19"/>
  <c r="U358" i="19"/>
  <c r="U359" i="19"/>
  <c r="U360" i="19"/>
  <c r="U361" i="19"/>
  <c r="U363" i="19"/>
  <c r="U364" i="19"/>
  <c r="U365" i="19"/>
  <c r="U366" i="19"/>
  <c r="U367" i="19"/>
  <c r="U368" i="19"/>
  <c r="U369" i="19"/>
  <c r="U370" i="19"/>
  <c r="U371" i="19"/>
  <c r="U372" i="19"/>
  <c r="U373" i="19"/>
  <c r="U375" i="19"/>
  <c r="U376" i="19"/>
  <c r="U377" i="19"/>
  <c r="U378" i="19"/>
  <c r="U379" i="19"/>
  <c r="U380" i="19"/>
  <c r="U381" i="19"/>
  <c r="U382" i="19"/>
  <c r="U383" i="19"/>
  <c r="U384" i="19"/>
  <c r="U385" i="19"/>
  <c r="U387" i="19"/>
  <c r="U388" i="19"/>
  <c r="U389" i="19"/>
  <c r="U390" i="19"/>
  <c r="U391" i="19"/>
  <c r="U392" i="19"/>
  <c r="U393" i="19"/>
  <c r="U394" i="19"/>
  <c r="U395" i="19"/>
  <c r="U396" i="19"/>
  <c r="U397" i="19"/>
  <c r="U399" i="19"/>
  <c r="U400" i="19"/>
  <c r="U401" i="19"/>
  <c r="U402" i="19"/>
  <c r="U403" i="19"/>
  <c r="U404" i="19"/>
  <c r="U405" i="19"/>
  <c r="U406" i="19"/>
  <c r="U407" i="19"/>
  <c r="U408" i="19"/>
  <c r="U409" i="19"/>
  <c r="U411" i="19"/>
  <c r="U412" i="19"/>
  <c r="U413" i="19"/>
  <c r="U414" i="19"/>
  <c r="U415" i="19"/>
  <c r="U416" i="19"/>
  <c r="U417" i="19"/>
  <c r="U418" i="19"/>
  <c r="U419" i="19"/>
  <c r="U420" i="19"/>
  <c r="U421" i="19"/>
  <c r="U423" i="19"/>
  <c r="U424" i="19"/>
  <c r="U425" i="19"/>
  <c r="U426" i="19"/>
  <c r="U427" i="19"/>
  <c r="U428" i="19"/>
  <c r="U429" i="19"/>
  <c r="U430" i="19"/>
  <c r="U431" i="19"/>
  <c r="U432" i="19"/>
  <c r="U433" i="19"/>
  <c r="U435" i="19"/>
  <c r="U436" i="19"/>
  <c r="U437" i="19"/>
  <c r="U438" i="19"/>
  <c r="U439" i="19"/>
  <c r="U440" i="19"/>
  <c r="U441" i="19"/>
  <c r="U442" i="19"/>
  <c r="U443" i="19"/>
  <c r="U444" i="19"/>
  <c r="U445" i="19"/>
  <c r="U447" i="19"/>
  <c r="U448" i="19"/>
  <c r="U449" i="19"/>
  <c r="U450" i="19"/>
  <c r="U451" i="19"/>
  <c r="U452" i="19"/>
  <c r="U453" i="19"/>
  <c r="U454" i="19"/>
  <c r="U455" i="19"/>
  <c r="W455" i="19" s="1"/>
  <c r="U456" i="19"/>
  <c r="U457" i="19"/>
  <c r="U459" i="19"/>
  <c r="U460" i="19"/>
  <c r="U461" i="19"/>
  <c r="U462" i="19"/>
  <c r="U463" i="19"/>
  <c r="U464" i="19"/>
  <c r="U465" i="19"/>
  <c r="U466" i="19"/>
  <c r="U467" i="19"/>
  <c r="U468" i="19"/>
  <c r="U469" i="19"/>
  <c r="U471" i="19"/>
  <c r="U472" i="19"/>
  <c r="U473" i="19"/>
  <c r="U474" i="19"/>
  <c r="U475" i="19"/>
  <c r="U476" i="19"/>
  <c r="U477" i="19"/>
  <c r="U478" i="19"/>
  <c r="U479" i="19"/>
  <c r="U480" i="19"/>
  <c r="U481" i="19"/>
  <c r="U483" i="19"/>
  <c r="U484" i="19"/>
  <c r="U485" i="19"/>
  <c r="U486" i="19"/>
  <c r="U487" i="19"/>
  <c r="U488" i="19"/>
  <c r="U489" i="19"/>
  <c r="U490" i="19"/>
  <c r="U491" i="19"/>
  <c r="U492" i="19"/>
  <c r="U493" i="19"/>
  <c r="U495" i="19"/>
  <c r="U496" i="19"/>
  <c r="U497" i="19"/>
  <c r="U498" i="19"/>
  <c r="U499" i="19"/>
  <c r="U500" i="19"/>
  <c r="U501" i="19"/>
  <c r="U502" i="19"/>
  <c r="U503" i="19"/>
  <c r="U504" i="19"/>
  <c r="U505" i="19"/>
  <c r="U507" i="19"/>
  <c r="U508" i="19"/>
  <c r="U509" i="19"/>
  <c r="U510" i="19"/>
  <c r="U511" i="19"/>
  <c r="U512" i="19"/>
  <c r="U513" i="19"/>
  <c r="U514" i="19"/>
  <c r="U515" i="19"/>
  <c r="U516" i="19"/>
  <c r="U517" i="19"/>
  <c r="U519" i="19"/>
  <c r="U520" i="19"/>
  <c r="U521" i="19"/>
  <c r="U522" i="19"/>
  <c r="U523" i="19"/>
  <c r="U524" i="19"/>
  <c r="U525" i="19"/>
  <c r="U526" i="19"/>
  <c r="U527" i="19"/>
  <c r="U528" i="19"/>
  <c r="U529" i="19"/>
  <c r="U531" i="19"/>
  <c r="U532" i="19"/>
  <c r="U533" i="19"/>
  <c r="U534" i="19"/>
  <c r="U535" i="19"/>
  <c r="U536" i="19"/>
  <c r="U537" i="19"/>
  <c r="U538" i="19"/>
  <c r="U539" i="19"/>
  <c r="U540" i="19"/>
  <c r="U541" i="19"/>
  <c r="U543" i="19"/>
  <c r="U544" i="19"/>
  <c r="U545" i="19"/>
  <c r="U546" i="19"/>
  <c r="U547" i="19"/>
  <c r="U548" i="19"/>
  <c r="U549" i="19"/>
  <c r="U550" i="19"/>
  <c r="U551" i="19"/>
  <c r="U552" i="19"/>
  <c r="U553" i="19"/>
  <c r="U555" i="19"/>
  <c r="U556" i="19"/>
  <c r="U557" i="19"/>
  <c r="U558" i="19"/>
  <c r="U559" i="19"/>
  <c r="U560" i="19"/>
  <c r="U561" i="19"/>
  <c r="U562" i="19"/>
  <c r="U563" i="19"/>
  <c r="U564" i="19"/>
  <c r="U565" i="19"/>
  <c r="U567" i="19"/>
  <c r="U568" i="19"/>
  <c r="U569" i="19"/>
  <c r="U570" i="19"/>
  <c r="U571" i="19"/>
  <c r="U572" i="19"/>
  <c r="U573" i="19"/>
  <c r="U574" i="19"/>
  <c r="U575" i="19"/>
  <c r="U576" i="19"/>
  <c r="U577" i="19"/>
  <c r="U579" i="19"/>
  <c r="U580" i="19"/>
  <c r="U581" i="19"/>
  <c r="U582" i="19"/>
  <c r="U583" i="19"/>
  <c r="U584" i="19"/>
  <c r="U585" i="19"/>
  <c r="U586" i="19"/>
  <c r="U587" i="19"/>
  <c r="U588" i="19"/>
  <c r="U589" i="19"/>
  <c r="U591" i="19"/>
  <c r="U592" i="19"/>
  <c r="U593" i="19"/>
  <c r="U594" i="19"/>
  <c r="U595" i="19"/>
  <c r="U596" i="19"/>
  <c r="U597" i="19"/>
  <c r="U598" i="19"/>
  <c r="U599" i="19"/>
  <c r="W599" i="19" s="1"/>
  <c r="U600" i="19"/>
  <c r="U601" i="19"/>
  <c r="U603" i="19"/>
  <c r="U604" i="19"/>
  <c r="U605" i="19"/>
  <c r="U606" i="19"/>
  <c r="U607" i="19"/>
  <c r="U608" i="19"/>
  <c r="U609" i="19"/>
  <c r="U610" i="19"/>
  <c r="U611" i="19"/>
  <c r="U612" i="19"/>
  <c r="U613" i="19"/>
  <c r="U615" i="19"/>
  <c r="U616" i="19"/>
  <c r="U617" i="19"/>
  <c r="U618" i="19"/>
  <c r="U619" i="19"/>
  <c r="U620" i="19"/>
  <c r="U621" i="19"/>
  <c r="U622" i="19"/>
  <c r="U623" i="19"/>
  <c r="U624" i="19"/>
  <c r="U625" i="19"/>
  <c r="U627" i="19"/>
  <c r="U628" i="19"/>
  <c r="U629" i="19"/>
  <c r="U630" i="19"/>
  <c r="U631" i="19"/>
  <c r="U632" i="19"/>
  <c r="U633" i="19"/>
  <c r="U634" i="19"/>
  <c r="U635" i="19"/>
  <c r="U636" i="19"/>
  <c r="U637" i="19"/>
  <c r="U639" i="19"/>
  <c r="U640" i="19"/>
  <c r="U641" i="19"/>
  <c r="U642" i="19"/>
  <c r="U643" i="19"/>
  <c r="U644" i="19"/>
  <c r="U645" i="19"/>
  <c r="U646" i="19"/>
  <c r="U647" i="19"/>
  <c r="U648" i="19"/>
  <c r="U649" i="19"/>
  <c r="U651" i="19"/>
  <c r="U652" i="19"/>
  <c r="W652" i="19" s="1"/>
  <c r="U653" i="19"/>
  <c r="U654" i="19"/>
  <c r="U655" i="19"/>
  <c r="U656" i="19"/>
  <c r="U657" i="19"/>
  <c r="U658" i="19"/>
  <c r="U659" i="19"/>
  <c r="U660" i="19"/>
  <c r="U661" i="19"/>
  <c r="U663" i="19"/>
  <c r="U664" i="19"/>
  <c r="U665" i="19"/>
  <c r="W665" i="19" s="1"/>
  <c r="U666" i="19"/>
  <c r="U667" i="19"/>
  <c r="U668" i="19"/>
  <c r="U669" i="19"/>
  <c r="U670" i="19"/>
  <c r="U671" i="19"/>
  <c r="U672" i="19"/>
  <c r="U673" i="19"/>
  <c r="U675" i="19"/>
  <c r="U676" i="19"/>
  <c r="U677" i="19"/>
  <c r="U678" i="19"/>
  <c r="W678" i="19" s="1"/>
  <c r="U679" i="19"/>
  <c r="U680" i="19"/>
  <c r="U681" i="19"/>
  <c r="U682" i="19"/>
  <c r="U683" i="19"/>
  <c r="U684" i="19"/>
  <c r="U685" i="19"/>
  <c r="U687" i="19"/>
  <c r="U688" i="19"/>
  <c r="U689" i="19"/>
  <c r="U690" i="19"/>
  <c r="U691" i="19"/>
  <c r="U692" i="19"/>
  <c r="U693" i="19"/>
  <c r="U694" i="19"/>
  <c r="U695" i="19"/>
  <c r="U696" i="19"/>
  <c r="U697" i="19"/>
  <c r="U699" i="19"/>
  <c r="U700" i="19"/>
  <c r="U701" i="19"/>
  <c r="U702" i="19"/>
  <c r="U703" i="19"/>
  <c r="U704" i="19"/>
  <c r="W704" i="19" s="1"/>
  <c r="U705" i="19"/>
  <c r="U706" i="19"/>
  <c r="U707" i="19"/>
  <c r="U708" i="19"/>
  <c r="U709" i="19"/>
  <c r="U711" i="19"/>
  <c r="U712" i="19"/>
  <c r="U713" i="19"/>
  <c r="U714" i="19"/>
  <c r="U715" i="19"/>
  <c r="U716" i="19"/>
  <c r="U717" i="19"/>
  <c r="U718" i="19"/>
  <c r="U719" i="19"/>
  <c r="U720" i="19"/>
  <c r="U721" i="19"/>
  <c r="U723" i="19"/>
  <c r="U724" i="19"/>
  <c r="U725" i="19"/>
  <c r="U726" i="19"/>
  <c r="U727" i="19"/>
  <c r="U728" i="19"/>
  <c r="U729" i="19"/>
  <c r="U730" i="19"/>
  <c r="U731" i="19"/>
  <c r="U732" i="19"/>
  <c r="U733" i="19"/>
  <c r="U735" i="19"/>
  <c r="U736" i="19"/>
  <c r="U737" i="19"/>
  <c r="U738" i="19"/>
  <c r="U739" i="19"/>
  <c r="U740" i="19"/>
  <c r="U741" i="19"/>
  <c r="U742" i="19"/>
  <c r="U743" i="19"/>
  <c r="W743" i="19" s="1"/>
  <c r="U744" i="19"/>
  <c r="U745" i="19"/>
  <c r="U747" i="19"/>
  <c r="U748" i="19"/>
  <c r="U749" i="19"/>
  <c r="U750" i="19"/>
  <c r="U751" i="19"/>
  <c r="U752" i="19"/>
  <c r="U753" i="19"/>
  <c r="U754" i="19"/>
  <c r="U755" i="19"/>
  <c r="U756" i="19"/>
  <c r="W756" i="19" s="1"/>
  <c r="Y756" i="19" s="1"/>
  <c r="U757" i="19"/>
  <c r="U759" i="19"/>
  <c r="U760" i="19"/>
  <c r="U761" i="19"/>
  <c r="U762" i="19"/>
  <c r="U763" i="19"/>
  <c r="U764" i="19"/>
  <c r="U765" i="19"/>
  <c r="U766" i="19"/>
  <c r="U767" i="19"/>
  <c r="U768" i="19"/>
  <c r="U769" i="19"/>
  <c r="U771" i="19"/>
  <c r="U772" i="19"/>
  <c r="U773" i="19"/>
  <c r="U774" i="19"/>
  <c r="U775" i="19"/>
  <c r="U776" i="19"/>
  <c r="U777" i="19"/>
  <c r="U778" i="19"/>
  <c r="U779" i="19"/>
  <c r="U780" i="19"/>
  <c r="U781" i="19"/>
  <c r="U783" i="19"/>
  <c r="U784" i="19"/>
  <c r="U785" i="19"/>
  <c r="U786" i="19"/>
  <c r="U787" i="19"/>
  <c r="U788" i="19"/>
  <c r="U789" i="19"/>
  <c r="U790" i="19"/>
  <c r="U791" i="19"/>
  <c r="U792" i="19"/>
  <c r="U793" i="19"/>
  <c r="U795" i="19"/>
  <c r="U796" i="19"/>
  <c r="U797" i="19"/>
  <c r="U798" i="19"/>
  <c r="U799" i="19"/>
  <c r="U800" i="19"/>
  <c r="U801" i="19"/>
  <c r="U802" i="19"/>
  <c r="U803" i="19"/>
  <c r="U804" i="19"/>
  <c r="U805" i="19"/>
  <c r="U807" i="19"/>
  <c r="U808" i="19"/>
  <c r="U809" i="19"/>
  <c r="W809" i="19" s="1"/>
  <c r="U810" i="19"/>
  <c r="U811" i="19"/>
  <c r="U812" i="19"/>
  <c r="U813" i="19"/>
  <c r="U814" i="19"/>
  <c r="U815" i="19"/>
  <c r="U816" i="19"/>
  <c r="U817" i="19"/>
  <c r="U819" i="19"/>
  <c r="U820" i="19"/>
  <c r="U821" i="19"/>
  <c r="U822" i="19"/>
  <c r="W822" i="19" s="1"/>
  <c r="U823" i="19"/>
  <c r="U824" i="19"/>
  <c r="U825" i="19"/>
  <c r="U826" i="19"/>
  <c r="U827" i="19"/>
  <c r="U828" i="19"/>
  <c r="U829" i="19"/>
  <c r="U831" i="19"/>
  <c r="U832" i="19"/>
  <c r="U833" i="19"/>
  <c r="U834" i="19"/>
  <c r="U835" i="19"/>
  <c r="U836" i="19"/>
  <c r="U837" i="19"/>
  <c r="U838" i="19"/>
  <c r="U839" i="19"/>
  <c r="U840" i="19"/>
  <c r="U841" i="19"/>
  <c r="U843" i="19"/>
  <c r="U844" i="19"/>
  <c r="U845" i="19"/>
  <c r="U846" i="19"/>
  <c r="U847" i="19"/>
  <c r="U848" i="19"/>
  <c r="W848" i="19" s="1"/>
  <c r="U849" i="19"/>
  <c r="U850" i="19"/>
  <c r="U851" i="19"/>
  <c r="U852" i="19"/>
  <c r="U853" i="19"/>
  <c r="U855" i="19"/>
  <c r="U856" i="19"/>
  <c r="U857" i="19"/>
  <c r="U858" i="19"/>
  <c r="U859" i="19"/>
  <c r="U860" i="19"/>
  <c r="U861" i="19"/>
  <c r="U862" i="19"/>
  <c r="U863" i="19"/>
  <c r="U864" i="19"/>
  <c r="U865" i="19"/>
  <c r="U867" i="19"/>
  <c r="U868" i="19"/>
  <c r="U869" i="19"/>
  <c r="U870" i="19"/>
  <c r="U871" i="19"/>
  <c r="U872" i="19"/>
  <c r="U873" i="19"/>
  <c r="U874" i="19"/>
  <c r="W874" i="19" s="1"/>
  <c r="U875" i="19"/>
  <c r="U876" i="19"/>
  <c r="U877" i="19"/>
  <c r="U879" i="19"/>
  <c r="U880" i="19"/>
  <c r="U881" i="19"/>
  <c r="U882" i="19"/>
  <c r="U883" i="19"/>
  <c r="U884" i="19"/>
  <c r="U885" i="19"/>
  <c r="U886" i="19"/>
  <c r="U887" i="19"/>
  <c r="U888" i="19"/>
  <c r="U889" i="19"/>
  <c r="U891" i="19"/>
  <c r="U892" i="19"/>
  <c r="U893" i="19"/>
  <c r="U894" i="19"/>
  <c r="U895" i="19"/>
  <c r="U896" i="19"/>
  <c r="U897" i="19"/>
  <c r="U898" i="19"/>
  <c r="U899" i="19"/>
  <c r="U900" i="19"/>
  <c r="U901" i="19"/>
  <c r="U903" i="19"/>
  <c r="U904" i="19"/>
  <c r="U905" i="19"/>
  <c r="U906" i="19"/>
  <c r="U907" i="19"/>
  <c r="U908" i="19"/>
  <c r="U909" i="19"/>
  <c r="U910" i="19"/>
  <c r="U911" i="19"/>
  <c r="U912" i="19"/>
  <c r="U913" i="19"/>
  <c r="U915" i="19"/>
  <c r="U916" i="19"/>
  <c r="U917" i="19"/>
  <c r="U918" i="19"/>
  <c r="U919" i="19"/>
  <c r="U920" i="19"/>
  <c r="U921" i="19"/>
  <c r="U922" i="19"/>
  <c r="U923" i="19"/>
  <c r="U924" i="19"/>
  <c r="U925" i="19"/>
  <c r="U927" i="19"/>
  <c r="U928" i="19"/>
  <c r="U929" i="19"/>
  <c r="U930" i="19"/>
  <c r="U931" i="19"/>
  <c r="U932" i="19"/>
  <c r="U933" i="19"/>
  <c r="U934" i="19"/>
  <c r="U935" i="19"/>
  <c r="U936" i="19"/>
  <c r="U937" i="19"/>
  <c r="U939" i="19"/>
  <c r="U940" i="19"/>
  <c r="W940" i="19" s="1"/>
  <c r="U941" i="19"/>
  <c r="U942" i="19"/>
  <c r="U943" i="19"/>
  <c r="U944" i="19"/>
  <c r="U945" i="19"/>
  <c r="U946" i="19"/>
  <c r="U947" i="19"/>
  <c r="U948" i="19"/>
  <c r="U949" i="19"/>
  <c r="U951" i="19"/>
  <c r="U952" i="19"/>
  <c r="U953" i="19"/>
  <c r="U954" i="19"/>
  <c r="U955" i="19"/>
  <c r="U956" i="19"/>
  <c r="U957" i="19"/>
  <c r="U958" i="19"/>
  <c r="U959" i="19"/>
  <c r="U960" i="19"/>
  <c r="U961" i="19"/>
  <c r="U963" i="19"/>
  <c r="U964" i="19"/>
  <c r="U965" i="19"/>
  <c r="U966" i="19"/>
  <c r="W966" i="19" s="1"/>
  <c r="U967" i="19"/>
  <c r="U968" i="19"/>
  <c r="U969" i="19"/>
  <c r="U970" i="19"/>
  <c r="U971" i="19"/>
  <c r="U972" i="19"/>
  <c r="U973" i="19"/>
  <c r="U975" i="19"/>
  <c r="U976" i="19"/>
  <c r="U977" i="19"/>
  <c r="U978" i="19"/>
  <c r="U979" i="19"/>
  <c r="W979" i="19" s="1"/>
  <c r="S979" i="19" s="1"/>
  <c r="U980" i="19"/>
  <c r="U981" i="19"/>
  <c r="U982" i="19"/>
  <c r="U983" i="19"/>
  <c r="U984" i="19"/>
  <c r="U985" i="19"/>
  <c r="U987" i="19"/>
  <c r="U988" i="19"/>
  <c r="U989" i="19"/>
  <c r="U990" i="19"/>
  <c r="U991" i="19"/>
  <c r="U992" i="19"/>
  <c r="W992" i="19" s="1"/>
  <c r="U993" i="19"/>
  <c r="U994" i="19"/>
  <c r="U995" i="19"/>
  <c r="U996" i="19"/>
  <c r="U997" i="19"/>
  <c r="U999" i="19"/>
  <c r="U1000" i="19"/>
  <c r="U1001" i="19"/>
  <c r="U1002" i="19"/>
  <c r="U1003" i="19"/>
  <c r="U1004" i="19"/>
  <c r="U1005" i="19"/>
  <c r="W1005" i="19" s="1"/>
  <c r="U1006" i="19"/>
  <c r="U1007" i="19"/>
  <c r="U1008" i="19"/>
  <c r="U1009" i="19"/>
  <c r="U1011" i="19"/>
  <c r="U1012" i="19"/>
  <c r="U1013" i="19"/>
  <c r="U1014" i="19"/>
  <c r="U1015" i="19"/>
  <c r="U1016" i="19"/>
  <c r="U1017" i="19"/>
  <c r="U1018" i="19"/>
  <c r="U1019" i="19"/>
  <c r="U1020" i="19"/>
  <c r="U1021" i="19"/>
  <c r="U1023" i="19"/>
  <c r="U1024" i="19"/>
  <c r="U1025" i="19"/>
  <c r="U1026" i="19"/>
  <c r="U1027" i="19"/>
  <c r="U1028" i="19"/>
  <c r="U1029" i="19"/>
  <c r="U1030" i="19"/>
  <c r="U1031" i="19"/>
  <c r="W1031" i="19" s="1"/>
  <c r="U1032" i="19"/>
  <c r="U1033" i="19"/>
  <c r="U1035" i="19"/>
  <c r="U1036" i="19"/>
  <c r="U1037" i="19"/>
  <c r="U1038" i="19"/>
  <c r="U1039" i="19"/>
  <c r="U1040" i="19"/>
  <c r="U1041" i="19"/>
  <c r="U1042" i="19"/>
  <c r="U1043" i="19"/>
  <c r="U1044" i="19"/>
  <c r="W1044" i="19" s="1"/>
  <c r="Y1044" i="19" s="1"/>
  <c r="U1045" i="19"/>
  <c r="U1047" i="19"/>
  <c r="U1048" i="19"/>
  <c r="U1049" i="19"/>
  <c r="U1050" i="19"/>
  <c r="U1051" i="19"/>
  <c r="U1052" i="19"/>
  <c r="U1053" i="19"/>
  <c r="U1054" i="19"/>
  <c r="U1055" i="19"/>
  <c r="U1056" i="19"/>
  <c r="U1057" i="19"/>
  <c r="U1059" i="19"/>
  <c r="U1060" i="19"/>
  <c r="U1061" i="19"/>
  <c r="U1062" i="19"/>
  <c r="U1063" i="19"/>
  <c r="U1064" i="19"/>
  <c r="U1065" i="19"/>
  <c r="U1066" i="19"/>
  <c r="U1067" i="19"/>
  <c r="U1068" i="19"/>
  <c r="U1069" i="19"/>
  <c r="U1071" i="19"/>
  <c r="U1072" i="19"/>
  <c r="U1073" i="19"/>
  <c r="U1074" i="19"/>
  <c r="U1075" i="19"/>
  <c r="U1076" i="19"/>
  <c r="U1077" i="19"/>
  <c r="U1078" i="19"/>
  <c r="U1079" i="19"/>
  <c r="U1080" i="19"/>
  <c r="U1081" i="19"/>
  <c r="U1083" i="19"/>
  <c r="U1084" i="19"/>
  <c r="U1085" i="19"/>
  <c r="U1086" i="19"/>
  <c r="U1087" i="19"/>
  <c r="U1088" i="19"/>
  <c r="U1089" i="19"/>
  <c r="U1090" i="19"/>
  <c r="U1091" i="19"/>
  <c r="U1092" i="19"/>
  <c r="U1093" i="19"/>
  <c r="U1095" i="19"/>
  <c r="U1096" i="19"/>
  <c r="U1097" i="19"/>
  <c r="W1097" i="19" s="1"/>
  <c r="U1098" i="19"/>
  <c r="U1099" i="19"/>
  <c r="U1100" i="19"/>
  <c r="U1101" i="19"/>
  <c r="U1102" i="19"/>
  <c r="U1103" i="19"/>
  <c r="U1104" i="19"/>
  <c r="U1105" i="19"/>
  <c r="U1107" i="19"/>
  <c r="U1108" i="19"/>
  <c r="U1109" i="19"/>
  <c r="U1110" i="19"/>
  <c r="W1110" i="19" s="1"/>
  <c r="U1111" i="19"/>
  <c r="U1112" i="19"/>
  <c r="U1113" i="19"/>
  <c r="U1114" i="19"/>
  <c r="U1115" i="19"/>
  <c r="U1116" i="19"/>
  <c r="U1117" i="19"/>
  <c r="U1119" i="19"/>
  <c r="U1120" i="19"/>
  <c r="U1121" i="19"/>
  <c r="U1122" i="19"/>
  <c r="U1123" i="19"/>
  <c r="U1124" i="19"/>
  <c r="U1125" i="19"/>
  <c r="U1126" i="19"/>
  <c r="U1127" i="19"/>
  <c r="U1128" i="19"/>
  <c r="U1129" i="19"/>
  <c r="U1131" i="19"/>
  <c r="U1132" i="19"/>
  <c r="U1133" i="19"/>
  <c r="U1134" i="19"/>
  <c r="U1135" i="19"/>
  <c r="U1136" i="19"/>
  <c r="W1136" i="19" s="1"/>
  <c r="U1137" i="19"/>
  <c r="U1138" i="19"/>
  <c r="U1139" i="19"/>
  <c r="U1140" i="19"/>
  <c r="U1141" i="19"/>
  <c r="U1143" i="19"/>
  <c r="U1144" i="19"/>
  <c r="U1145" i="19"/>
  <c r="U1146" i="19"/>
  <c r="U1147" i="19"/>
  <c r="U1148" i="19"/>
  <c r="U1149" i="19"/>
  <c r="W1149" i="19" s="1"/>
  <c r="U1150" i="19"/>
  <c r="U1151" i="19"/>
  <c r="U1152" i="19"/>
  <c r="U1153" i="19"/>
  <c r="U1155" i="19"/>
  <c r="U1156" i="19"/>
  <c r="U1157" i="19"/>
  <c r="U1158" i="19"/>
  <c r="U1159" i="19"/>
  <c r="U1160" i="19"/>
  <c r="U1161" i="19"/>
  <c r="U1162" i="19"/>
  <c r="W1162" i="19" s="1"/>
  <c r="U1163" i="19"/>
  <c r="U1164" i="19"/>
  <c r="U1165" i="19"/>
  <c r="U1167" i="19"/>
  <c r="U1168" i="19"/>
  <c r="U1169" i="19"/>
  <c r="U1170" i="19"/>
  <c r="U1171" i="19"/>
  <c r="U1172" i="19"/>
  <c r="U1173" i="19"/>
  <c r="U1174" i="19"/>
  <c r="U1175" i="19"/>
  <c r="W1175" i="19" s="1"/>
  <c r="U1176" i="19"/>
  <c r="U1177" i="19"/>
  <c r="U1179" i="19"/>
  <c r="U1180" i="19"/>
  <c r="U1181" i="19"/>
  <c r="U1182" i="19"/>
  <c r="U1183" i="19"/>
  <c r="U1184" i="19"/>
  <c r="U1185" i="19"/>
  <c r="U1186" i="19"/>
  <c r="U1187" i="19"/>
  <c r="U1188" i="19"/>
  <c r="W1188" i="19" s="1"/>
  <c r="Y1188" i="19" s="1"/>
  <c r="U1189" i="19"/>
  <c r="U1191" i="19"/>
  <c r="U1192" i="19"/>
  <c r="U1193" i="19"/>
  <c r="U1194" i="19"/>
  <c r="U1195" i="19"/>
  <c r="U1196" i="19"/>
  <c r="U1197" i="19"/>
  <c r="U1198" i="19"/>
  <c r="U1199" i="19"/>
  <c r="U1200" i="19"/>
  <c r="U1201" i="19"/>
  <c r="U1203" i="19"/>
  <c r="U1204" i="19"/>
  <c r="U1205" i="19"/>
  <c r="U1206" i="19"/>
  <c r="U1207" i="19"/>
  <c r="U1208" i="19"/>
  <c r="U1209" i="19"/>
  <c r="U1210" i="19"/>
  <c r="U1211" i="19"/>
  <c r="U1212" i="19"/>
  <c r="U1213" i="19"/>
  <c r="U1215" i="19"/>
  <c r="U1216" i="19"/>
  <c r="U1217" i="19"/>
  <c r="U1218" i="19"/>
  <c r="U1219" i="19"/>
  <c r="U1220" i="19"/>
  <c r="U1221" i="19"/>
  <c r="U1222" i="19"/>
  <c r="U1223" i="19"/>
  <c r="U1224" i="19"/>
  <c r="U1225" i="19"/>
  <c r="U1227" i="19"/>
  <c r="U1228" i="19"/>
  <c r="W1228" i="19" s="1"/>
  <c r="U1229" i="19"/>
  <c r="U1230" i="19"/>
  <c r="U1231" i="19"/>
  <c r="U1232" i="19"/>
  <c r="U1233" i="19"/>
  <c r="U1234" i="19"/>
  <c r="U1235" i="19"/>
  <c r="U1236" i="19"/>
  <c r="U1237" i="19"/>
  <c r="U1239" i="19"/>
  <c r="U1240" i="19"/>
  <c r="U1241" i="19"/>
  <c r="W1241" i="19" s="1"/>
  <c r="U1242" i="19"/>
  <c r="U1243" i="19"/>
  <c r="U1244" i="19"/>
  <c r="U1245" i="19"/>
  <c r="U1246" i="19"/>
  <c r="U1247" i="19"/>
  <c r="U1248" i="19"/>
  <c r="U1249" i="19"/>
  <c r="U1251" i="19"/>
  <c r="U1252" i="19"/>
  <c r="U1253" i="19"/>
  <c r="U1254" i="19"/>
  <c r="U1255" i="19"/>
  <c r="U1256" i="19"/>
  <c r="U1257" i="19"/>
  <c r="U1258" i="19"/>
  <c r="U1259" i="19"/>
  <c r="U1260" i="19"/>
  <c r="U1261" i="19"/>
  <c r="U1263" i="19"/>
  <c r="U1264" i="19"/>
  <c r="U1265" i="19"/>
  <c r="U1266" i="19"/>
  <c r="U1267" i="19"/>
  <c r="U1268" i="19"/>
  <c r="U1269" i="19"/>
  <c r="U1270" i="19"/>
  <c r="U1271" i="19"/>
  <c r="U1272" i="19"/>
  <c r="U1273" i="19"/>
  <c r="U1275" i="19"/>
  <c r="U1276" i="19"/>
  <c r="U1277" i="19"/>
  <c r="U1278" i="19"/>
  <c r="V2" i="19"/>
  <c r="V3" i="19"/>
  <c r="W3" i="19" s="1"/>
  <c r="S3" i="19" s="1"/>
  <c r="V4" i="19"/>
  <c r="V5" i="19"/>
  <c r="V6" i="19"/>
  <c r="V7" i="19"/>
  <c r="W7" i="19" s="1"/>
  <c r="X7" i="19" s="1"/>
  <c r="V8" i="19"/>
  <c r="W8" i="19" s="1"/>
  <c r="V9" i="19"/>
  <c r="V10" i="19"/>
  <c r="V11" i="19"/>
  <c r="V12" i="19"/>
  <c r="V13" i="19"/>
  <c r="W13" i="19" s="1"/>
  <c r="S13" i="19" s="1"/>
  <c r="V14" i="19"/>
  <c r="V15" i="19"/>
  <c r="W15" i="19" s="1"/>
  <c r="S15" i="19" s="1"/>
  <c r="V16" i="19"/>
  <c r="V17" i="19"/>
  <c r="V18" i="19"/>
  <c r="V19" i="19"/>
  <c r="W19" i="19" s="1"/>
  <c r="X19" i="19" s="1"/>
  <c r="V20" i="19"/>
  <c r="V21" i="19"/>
  <c r="V22" i="19"/>
  <c r="V23" i="19"/>
  <c r="V24" i="19"/>
  <c r="V25" i="19"/>
  <c r="W25" i="19" s="1"/>
  <c r="S25" i="19" s="1"/>
  <c r="V26" i="19"/>
  <c r="V27" i="19"/>
  <c r="W27" i="19" s="1"/>
  <c r="S27" i="19" s="1"/>
  <c r="V28" i="19"/>
  <c r="V29" i="19"/>
  <c r="V30" i="19"/>
  <c r="V31" i="19"/>
  <c r="W31" i="19" s="1"/>
  <c r="X31" i="19" s="1"/>
  <c r="V32" i="19"/>
  <c r="W32" i="19" s="1"/>
  <c r="V33" i="19"/>
  <c r="V34" i="19"/>
  <c r="V35" i="19"/>
  <c r="V36" i="19"/>
  <c r="V37" i="19"/>
  <c r="W37" i="19" s="1"/>
  <c r="S37" i="19" s="1"/>
  <c r="V38" i="19"/>
  <c r="V39" i="19"/>
  <c r="W39" i="19" s="1"/>
  <c r="S39" i="19" s="1"/>
  <c r="V40" i="19"/>
  <c r="V41" i="19"/>
  <c r="V42" i="19"/>
  <c r="V43" i="19"/>
  <c r="W43" i="19" s="1"/>
  <c r="V44" i="19"/>
  <c r="V45" i="19"/>
  <c r="V46" i="19"/>
  <c r="V47" i="19"/>
  <c r="V48" i="19"/>
  <c r="V49" i="19"/>
  <c r="V50" i="19"/>
  <c r="V51" i="19"/>
  <c r="W51" i="19" s="1"/>
  <c r="S51" i="19" s="1"/>
  <c r="V52" i="19"/>
  <c r="V53" i="19"/>
  <c r="V54" i="19"/>
  <c r="V55" i="19"/>
  <c r="W55" i="19" s="1"/>
  <c r="X55" i="19" s="1"/>
  <c r="V56" i="19"/>
  <c r="W56" i="19" s="1"/>
  <c r="V57" i="19"/>
  <c r="V58" i="19"/>
  <c r="V59" i="19"/>
  <c r="V60" i="19"/>
  <c r="V61" i="19"/>
  <c r="W61" i="19" s="1"/>
  <c r="S61" i="19" s="1"/>
  <c r="V62" i="19"/>
  <c r="V63" i="19"/>
  <c r="W63" i="19" s="1"/>
  <c r="S63" i="19" s="1"/>
  <c r="V64" i="19"/>
  <c r="V65" i="19"/>
  <c r="V66" i="19"/>
  <c r="V67" i="19"/>
  <c r="W67" i="19" s="1"/>
  <c r="X67" i="19" s="1"/>
  <c r="V68" i="19"/>
  <c r="V69" i="19"/>
  <c r="V70" i="19"/>
  <c r="V71" i="19"/>
  <c r="V72" i="19"/>
  <c r="V73" i="19"/>
  <c r="W73" i="19" s="1"/>
  <c r="S73" i="19" s="1"/>
  <c r="V74" i="19"/>
  <c r="V75" i="19"/>
  <c r="W75" i="19" s="1"/>
  <c r="S75" i="19" s="1"/>
  <c r="V76" i="19"/>
  <c r="V77" i="19"/>
  <c r="V78" i="19"/>
  <c r="V79" i="19"/>
  <c r="W79" i="19" s="1"/>
  <c r="V80" i="19"/>
  <c r="W80" i="19" s="1"/>
  <c r="V81" i="19"/>
  <c r="V82" i="19"/>
  <c r="V83" i="19"/>
  <c r="V84" i="19"/>
  <c r="V85" i="19"/>
  <c r="W85" i="19" s="1"/>
  <c r="S85" i="19" s="1"/>
  <c r="V86" i="19"/>
  <c r="V87" i="19"/>
  <c r="W87" i="19" s="1"/>
  <c r="S87" i="19" s="1"/>
  <c r="V88" i="19"/>
  <c r="V89" i="19"/>
  <c r="V90" i="19"/>
  <c r="V91" i="19"/>
  <c r="W91" i="19" s="1"/>
  <c r="V92" i="19"/>
  <c r="V93" i="19"/>
  <c r="V94" i="19"/>
  <c r="V95" i="19"/>
  <c r="V96" i="19"/>
  <c r="V97" i="19"/>
  <c r="W97" i="19" s="1"/>
  <c r="S97" i="19" s="1"/>
  <c r="V98" i="19"/>
  <c r="V99" i="19"/>
  <c r="W99" i="19" s="1"/>
  <c r="S99" i="19" s="1"/>
  <c r="V100" i="19"/>
  <c r="V101" i="19"/>
  <c r="V102" i="19"/>
  <c r="V103" i="19"/>
  <c r="W103" i="19" s="1"/>
  <c r="V104" i="19"/>
  <c r="W104" i="19" s="1"/>
  <c r="V105" i="19"/>
  <c r="V106" i="19"/>
  <c r="V107" i="19"/>
  <c r="V108" i="19"/>
  <c r="V109" i="19"/>
  <c r="W109" i="19" s="1"/>
  <c r="S109" i="19" s="1"/>
  <c r="V110" i="19"/>
  <c r="V111" i="19"/>
  <c r="W111" i="19" s="1"/>
  <c r="S111" i="19" s="1"/>
  <c r="V112" i="19"/>
  <c r="V113" i="19"/>
  <c r="V114" i="19"/>
  <c r="V115" i="19"/>
  <c r="V116" i="19"/>
  <c r="V117" i="19"/>
  <c r="V118" i="19"/>
  <c r="V119" i="19"/>
  <c r="V120" i="19"/>
  <c r="V121" i="19"/>
  <c r="W121" i="19" s="1"/>
  <c r="S121" i="19" s="1"/>
  <c r="V122" i="19"/>
  <c r="V123" i="19"/>
  <c r="W123" i="19" s="1"/>
  <c r="S123" i="19" s="1"/>
  <c r="V124" i="19"/>
  <c r="V125" i="19"/>
  <c r="V126" i="19"/>
  <c r="V127" i="19"/>
  <c r="W127" i="19" s="1"/>
  <c r="V128" i="19"/>
  <c r="V129" i="19"/>
  <c r="V130" i="19"/>
  <c r="V131" i="19"/>
  <c r="V132" i="19"/>
  <c r="V133" i="19"/>
  <c r="W133" i="19" s="1"/>
  <c r="S133" i="19" s="1"/>
  <c r="V134" i="19"/>
  <c r="W134" i="19" s="1"/>
  <c r="V135" i="19"/>
  <c r="W135" i="19" s="1"/>
  <c r="S135" i="19" s="1"/>
  <c r="V136" i="19"/>
  <c r="V137" i="19"/>
  <c r="V138" i="19"/>
  <c r="V139" i="19"/>
  <c r="W139" i="19" s="1"/>
  <c r="V140" i="19"/>
  <c r="V141" i="19"/>
  <c r="V142" i="19"/>
  <c r="V143" i="19"/>
  <c r="V144" i="19"/>
  <c r="V145" i="19"/>
  <c r="W145" i="19" s="1"/>
  <c r="S145" i="19" s="1"/>
  <c r="V146" i="19"/>
  <c r="V147" i="19"/>
  <c r="W147" i="19" s="1"/>
  <c r="S147" i="19" s="1"/>
  <c r="V148" i="19"/>
  <c r="V149" i="19"/>
  <c r="V150" i="19"/>
  <c r="V151" i="19"/>
  <c r="W151" i="19" s="1"/>
  <c r="V152" i="19"/>
  <c r="V153" i="19"/>
  <c r="V154" i="19"/>
  <c r="V155" i="19"/>
  <c r="V156" i="19"/>
  <c r="V157" i="19"/>
  <c r="W157" i="19" s="1"/>
  <c r="S157" i="19" s="1"/>
  <c r="V158" i="19"/>
  <c r="V159" i="19"/>
  <c r="W159" i="19" s="1"/>
  <c r="S159" i="19" s="1"/>
  <c r="V160" i="19"/>
  <c r="V161" i="19"/>
  <c r="V162" i="19"/>
  <c r="V163" i="19"/>
  <c r="W163" i="19" s="1"/>
  <c r="X163" i="19" s="1"/>
  <c r="V164" i="19"/>
  <c r="V165" i="19"/>
  <c r="V166" i="19"/>
  <c r="V167" i="19"/>
  <c r="V168" i="19"/>
  <c r="V169" i="19"/>
  <c r="W169" i="19" s="1"/>
  <c r="S169" i="19" s="1"/>
  <c r="V170" i="19"/>
  <c r="V171" i="19"/>
  <c r="W171" i="19" s="1"/>
  <c r="S171" i="19" s="1"/>
  <c r="V172" i="19"/>
  <c r="V173" i="19"/>
  <c r="V174" i="19"/>
  <c r="V175" i="19"/>
  <c r="W175" i="19" s="1"/>
  <c r="V176" i="19"/>
  <c r="V177" i="19"/>
  <c r="V178" i="19"/>
  <c r="V179" i="19"/>
  <c r="V180" i="19"/>
  <c r="V181" i="19"/>
  <c r="W181" i="19" s="1"/>
  <c r="S181" i="19" s="1"/>
  <c r="V182" i="19"/>
  <c r="W182" i="19" s="1"/>
  <c r="V183" i="19"/>
  <c r="W183" i="19" s="1"/>
  <c r="S183" i="19" s="1"/>
  <c r="V184" i="19"/>
  <c r="V185" i="19"/>
  <c r="V186" i="19"/>
  <c r="V187" i="19"/>
  <c r="W187" i="19" s="1"/>
  <c r="X187" i="19" s="1"/>
  <c r="V188" i="19"/>
  <c r="V189" i="19"/>
  <c r="V190" i="19"/>
  <c r="V191" i="19"/>
  <c r="V192" i="19"/>
  <c r="V193" i="19"/>
  <c r="V194" i="19"/>
  <c r="V195" i="19"/>
  <c r="W195" i="19" s="1"/>
  <c r="S195" i="19" s="1"/>
  <c r="V196" i="19"/>
  <c r="V197" i="19"/>
  <c r="V198" i="19"/>
  <c r="V199" i="19"/>
  <c r="W199" i="19" s="1"/>
  <c r="V200" i="19"/>
  <c r="V201" i="19"/>
  <c r="V202" i="19"/>
  <c r="V203" i="19"/>
  <c r="V204" i="19"/>
  <c r="V205" i="19"/>
  <c r="W205" i="19" s="1"/>
  <c r="S205" i="19" s="1"/>
  <c r="V206" i="19"/>
  <c r="V207" i="19"/>
  <c r="W207" i="19" s="1"/>
  <c r="S207" i="19" s="1"/>
  <c r="V208" i="19"/>
  <c r="V209" i="19"/>
  <c r="V210" i="19"/>
  <c r="V211" i="19"/>
  <c r="W211" i="19" s="1"/>
  <c r="V212" i="19"/>
  <c r="V213" i="19"/>
  <c r="V214" i="19"/>
  <c r="V215" i="19"/>
  <c r="V216" i="19"/>
  <c r="V217" i="19"/>
  <c r="W217" i="19" s="1"/>
  <c r="S217" i="19" s="1"/>
  <c r="V218" i="19"/>
  <c r="V219" i="19"/>
  <c r="W219" i="19" s="1"/>
  <c r="S219" i="19" s="1"/>
  <c r="V220" i="19"/>
  <c r="V221" i="19"/>
  <c r="V222" i="19"/>
  <c r="V223" i="19"/>
  <c r="W223" i="19" s="1"/>
  <c r="X223" i="19" s="1"/>
  <c r="V224" i="19"/>
  <c r="V225" i="19"/>
  <c r="V226" i="19"/>
  <c r="V227" i="19"/>
  <c r="V228" i="19"/>
  <c r="V229" i="19"/>
  <c r="W229" i="19" s="1"/>
  <c r="S229" i="19" s="1"/>
  <c r="V230" i="19"/>
  <c r="W230" i="19" s="1"/>
  <c r="V231" i="19"/>
  <c r="W231" i="19" s="1"/>
  <c r="S231" i="19" s="1"/>
  <c r="V232" i="19"/>
  <c r="V233" i="19"/>
  <c r="V234" i="19"/>
  <c r="V235" i="19"/>
  <c r="W235" i="19" s="1"/>
  <c r="V236" i="19"/>
  <c r="V237" i="19"/>
  <c r="V238" i="19"/>
  <c r="V239" i="19"/>
  <c r="V240" i="19"/>
  <c r="V241" i="19"/>
  <c r="W241" i="19" s="1"/>
  <c r="S241" i="19" s="1"/>
  <c r="V242" i="19"/>
  <c r="V243" i="19"/>
  <c r="W243" i="19" s="1"/>
  <c r="S243" i="19" s="1"/>
  <c r="V244" i="19"/>
  <c r="V245" i="19"/>
  <c r="V246" i="19"/>
  <c r="V247" i="19"/>
  <c r="W247" i="19" s="1"/>
  <c r="V248" i="19"/>
  <c r="V249" i="19"/>
  <c r="V250" i="19"/>
  <c r="V251" i="19"/>
  <c r="V252" i="19"/>
  <c r="V253" i="19"/>
  <c r="W253" i="19" s="1"/>
  <c r="S253" i="19" s="1"/>
  <c r="V254" i="19"/>
  <c r="V255" i="19"/>
  <c r="W255" i="19" s="1"/>
  <c r="S255" i="19" s="1"/>
  <c r="V256" i="19"/>
  <c r="V257" i="19"/>
  <c r="V258" i="19"/>
  <c r="V259" i="19"/>
  <c r="V260" i="19"/>
  <c r="V261" i="19"/>
  <c r="V262" i="19"/>
  <c r="V263" i="19"/>
  <c r="V264" i="19"/>
  <c r="V265" i="19"/>
  <c r="W265" i="19" s="1"/>
  <c r="S265" i="19" s="1"/>
  <c r="V266" i="19"/>
  <c r="V267" i="19"/>
  <c r="W267" i="19" s="1"/>
  <c r="S267" i="19" s="1"/>
  <c r="V268" i="19"/>
  <c r="V269" i="19"/>
  <c r="V270" i="19"/>
  <c r="V271" i="19"/>
  <c r="W271" i="19" s="1"/>
  <c r="X271" i="19" s="1"/>
  <c r="V272" i="19"/>
  <c r="V273" i="19"/>
  <c r="V274" i="19"/>
  <c r="V275" i="19"/>
  <c r="V276" i="19"/>
  <c r="V277" i="19"/>
  <c r="W277" i="19" s="1"/>
  <c r="S277" i="19" s="1"/>
  <c r="V278" i="19"/>
  <c r="V279" i="19"/>
  <c r="W279" i="19" s="1"/>
  <c r="S279" i="19" s="1"/>
  <c r="V280" i="19"/>
  <c r="V281" i="19"/>
  <c r="V282" i="19"/>
  <c r="V283" i="19"/>
  <c r="W283" i="19" s="1"/>
  <c r="V284" i="19"/>
  <c r="V285" i="19"/>
  <c r="V286" i="19"/>
  <c r="V287" i="19"/>
  <c r="V288" i="19"/>
  <c r="V289" i="19"/>
  <c r="W289" i="19" s="1"/>
  <c r="S289" i="19" s="1"/>
  <c r="V290" i="19"/>
  <c r="V291" i="19"/>
  <c r="W291" i="19" s="1"/>
  <c r="S291" i="19" s="1"/>
  <c r="V292" i="19"/>
  <c r="V293" i="19"/>
  <c r="V294" i="19"/>
  <c r="V295" i="19"/>
  <c r="W295" i="19" s="1"/>
  <c r="X295" i="19" s="1"/>
  <c r="V296" i="19"/>
  <c r="V297" i="19"/>
  <c r="V298" i="19"/>
  <c r="V299" i="19"/>
  <c r="V300" i="19"/>
  <c r="V301" i="19"/>
  <c r="W301" i="19" s="1"/>
  <c r="S301" i="19" s="1"/>
  <c r="V302" i="19"/>
  <c r="V303" i="19"/>
  <c r="W303" i="19" s="1"/>
  <c r="S303" i="19" s="1"/>
  <c r="V304" i="19"/>
  <c r="V305" i="19"/>
  <c r="V306" i="19"/>
  <c r="V307" i="19"/>
  <c r="W307" i="19" s="1"/>
  <c r="V308" i="19"/>
  <c r="V309" i="19"/>
  <c r="V310" i="19"/>
  <c r="V311" i="19"/>
  <c r="V312" i="19"/>
  <c r="V313" i="19"/>
  <c r="W313" i="19" s="1"/>
  <c r="S313" i="19" s="1"/>
  <c r="V314" i="19"/>
  <c r="V315" i="19"/>
  <c r="W315" i="19" s="1"/>
  <c r="S315" i="19" s="1"/>
  <c r="V316" i="19"/>
  <c r="V317" i="19"/>
  <c r="V318" i="19"/>
  <c r="V319" i="19"/>
  <c r="W319" i="19" s="1"/>
  <c r="V320" i="19"/>
  <c r="V321" i="19"/>
  <c r="V322" i="19"/>
  <c r="V323" i="19"/>
  <c r="V324" i="19"/>
  <c r="V325" i="19"/>
  <c r="W325" i="19" s="1"/>
  <c r="S325" i="19" s="1"/>
  <c r="V326" i="19"/>
  <c r="V327" i="19"/>
  <c r="W327" i="19" s="1"/>
  <c r="S327" i="19" s="1"/>
  <c r="V328" i="19"/>
  <c r="V329" i="19"/>
  <c r="V330" i="19"/>
  <c r="V331" i="19"/>
  <c r="W331" i="19" s="1"/>
  <c r="X331" i="19" s="1"/>
  <c r="V332" i="19"/>
  <c r="V333" i="19"/>
  <c r="V334" i="19"/>
  <c r="V335" i="19"/>
  <c r="V336" i="19"/>
  <c r="V337" i="19"/>
  <c r="V338" i="19"/>
  <c r="V339" i="19"/>
  <c r="W339" i="19" s="1"/>
  <c r="S339" i="19" s="1"/>
  <c r="V340" i="19"/>
  <c r="V341" i="19"/>
  <c r="V342" i="19"/>
  <c r="V343" i="19"/>
  <c r="W343" i="19" s="1"/>
  <c r="S343" i="19" s="1"/>
  <c r="V344" i="19"/>
  <c r="V345" i="19"/>
  <c r="V346" i="19"/>
  <c r="V347" i="19"/>
  <c r="V348" i="19"/>
  <c r="V349" i="19"/>
  <c r="W349" i="19" s="1"/>
  <c r="S349" i="19" s="1"/>
  <c r="V350" i="19"/>
  <c r="V351" i="19"/>
  <c r="W351" i="19" s="1"/>
  <c r="S351" i="19" s="1"/>
  <c r="V352" i="19"/>
  <c r="V353" i="19"/>
  <c r="V354" i="19"/>
  <c r="V355" i="19"/>
  <c r="W355" i="19" s="1"/>
  <c r="S355" i="19" s="1"/>
  <c r="V356" i="19"/>
  <c r="V357" i="19"/>
  <c r="V358" i="19"/>
  <c r="V359" i="19"/>
  <c r="V360" i="19"/>
  <c r="V361" i="19"/>
  <c r="W361" i="19" s="1"/>
  <c r="S361" i="19" s="1"/>
  <c r="V362" i="19"/>
  <c r="V363" i="19"/>
  <c r="W363" i="19" s="1"/>
  <c r="S363" i="19" s="1"/>
  <c r="V364" i="19"/>
  <c r="V365" i="19"/>
  <c r="V366" i="19"/>
  <c r="V367" i="19"/>
  <c r="W367" i="19" s="1"/>
  <c r="S367" i="19" s="1"/>
  <c r="V368" i="19"/>
  <c r="V369" i="19"/>
  <c r="V370" i="19"/>
  <c r="V371" i="19"/>
  <c r="V372" i="19"/>
  <c r="V373" i="19"/>
  <c r="W373" i="19" s="1"/>
  <c r="S373" i="19" s="1"/>
  <c r="V374" i="19"/>
  <c r="V375" i="19"/>
  <c r="W375" i="19" s="1"/>
  <c r="S375" i="19" s="1"/>
  <c r="V376" i="19"/>
  <c r="V377" i="19"/>
  <c r="V378" i="19"/>
  <c r="V379" i="19"/>
  <c r="W379" i="19" s="1"/>
  <c r="S379" i="19" s="1"/>
  <c r="V380" i="19"/>
  <c r="V381" i="19"/>
  <c r="V382" i="19"/>
  <c r="V383" i="19"/>
  <c r="V384" i="19"/>
  <c r="V385" i="19"/>
  <c r="W385" i="19" s="1"/>
  <c r="S385" i="19" s="1"/>
  <c r="V386" i="19"/>
  <c r="V387" i="19"/>
  <c r="W387" i="19" s="1"/>
  <c r="S387" i="19" s="1"/>
  <c r="V388" i="19"/>
  <c r="V389" i="19"/>
  <c r="V390" i="19"/>
  <c r="V391" i="19"/>
  <c r="W391" i="19" s="1"/>
  <c r="S391" i="19" s="1"/>
  <c r="V392" i="19"/>
  <c r="V393" i="19"/>
  <c r="V394" i="19"/>
  <c r="V395" i="19"/>
  <c r="V396" i="19"/>
  <c r="V397" i="19"/>
  <c r="W397" i="19" s="1"/>
  <c r="S397" i="19" s="1"/>
  <c r="V398" i="19"/>
  <c r="V399" i="19"/>
  <c r="W399" i="19" s="1"/>
  <c r="S399" i="19" s="1"/>
  <c r="V400" i="19"/>
  <c r="V401" i="19"/>
  <c r="V402" i="19"/>
  <c r="V403" i="19"/>
  <c r="V404" i="19"/>
  <c r="V405" i="19"/>
  <c r="V406" i="19"/>
  <c r="V407" i="19"/>
  <c r="V408" i="19"/>
  <c r="V409" i="19"/>
  <c r="W409" i="19" s="1"/>
  <c r="S409" i="19" s="1"/>
  <c r="V410" i="19"/>
  <c r="V411" i="19"/>
  <c r="W411" i="19" s="1"/>
  <c r="S411" i="19" s="1"/>
  <c r="V412" i="19"/>
  <c r="V413" i="19"/>
  <c r="V414" i="19"/>
  <c r="V415" i="19"/>
  <c r="W415" i="19" s="1"/>
  <c r="S415" i="19" s="1"/>
  <c r="V416" i="19"/>
  <c r="V417" i="19"/>
  <c r="V418" i="19"/>
  <c r="V419" i="19"/>
  <c r="V420" i="19"/>
  <c r="V421" i="19"/>
  <c r="W421" i="19" s="1"/>
  <c r="S421" i="19" s="1"/>
  <c r="V422" i="19"/>
  <c r="V423" i="19"/>
  <c r="W423" i="19" s="1"/>
  <c r="S423" i="19" s="1"/>
  <c r="V424" i="19"/>
  <c r="V425" i="19"/>
  <c r="V426" i="19"/>
  <c r="V427" i="19"/>
  <c r="W427" i="19" s="1"/>
  <c r="S427" i="19" s="1"/>
  <c r="V428" i="19"/>
  <c r="V429" i="19"/>
  <c r="V430" i="19"/>
  <c r="V431" i="19"/>
  <c r="V432" i="19"/>
  <c r="V433" i="19"/>
  <c r="W433" i="19" s="1"/>
  <c r="S433" i="19" s="1"/>
  <c r="V434" i="19"/>
  <c r="V435" i="19"/>
  <c r="W435" i="19" s="1"/>
  <c r="S435" i="19" s="1"/>
  <c r="V436" i="19"/>
  <c r="V437" i="19"/>
  <c r="V438" i="19"/>
  <c r="V439" i="19"/>
  <c r="W439" i="19" s="1"/>
  <c r="S439" i="19" s="1"/>
  <c r="V440" i="19"/>
  <c r="V441" i="19"/>
  <c r="V442" i="19"/>
  <c r="V443" i="19"/>
  <c r="V444" i="19"/>
  <c r="V445" i="19"/>
  <c r="W445" i="19" s="1"/>
  <c r="S445" i="19" s="1"/>
  <c r="V446" i="19"/>
  <c r="V447" i="19"/>
  <c r="W447" i="19" s="1"/>
  <c r="S447" i="19" s="1"/>
  <c r="V448" i="19"/>
  <c r="V449" i="19"/>
  <c r="V450" i="19"/>
  <c r="V451" i="19"/>
  <c r="W451" i="19" s="1"/>
  <c r="S451" i="19" s="1"/>
  <c r="V452" i="19"/>
  <c r="V453" i="19"/>
  <c r="V454" i="19"/>
  <c r="V455" i="19"/>
  <c r="V456" i="19"/>
  <c r="V457" i="19"/>
  <c r="W457" i="19" s="1"/>
  <c r="S457" i="19" s="1"/>
  <c r="V458" i="19"/>
  <c r="V459" i="19"/>
  <c r="W459" i="19" s="1"/>
  <c r="S459" i="19" s="1"/>
  <c r="V460" i="19"/>
  <c r="V461" i="19"/>
  <c r="V462" i="19"/>
  <c r="V463" i="19"/>
  <c r="W463" i="19" s="1"/>
  <c r="S463" i="19" s="1"/>
  <c r="V464" i="19"/>
  <c r="V465" i="19"/>
  <c r="V466" i="19"/>
  <c r="V467" i="19"/>
  <c r="V468" i="19"/>
  <c r="V469" i="19"/>
  <c r="W469" i="19" s="1"/>
  <c r="S469" i="19" s="1"/>
  <c r="V470" i="19"/>
  <c r="V471" i="19"/>
  <c r="W471" i="19" s="1"/>
  <c r="S471" i="19" s="1"/>
  <c r="V472" i="19"/>
  <c r="V473" i="19"/>
  <c r="V474" i="19"/>
  <c r="V475" i="19"/>
  <c r="W475" i="19" s="1"/>
  <c r="S475" i="19" s="1"/>
  <c r="V476" i="19"/>
  <c r="V477" i="19"/>
  <c r="V478" i="19"/>
  <c r="V479" i="19"/>
  <c r="V480" i="19"/>
  <c r="V481" i="19"/>
  <c r="V482" i="19"/>
  <c r="V483" i="19"/>
  <c r="W483" i="19" s="1"/>
  <c r="S483" i="19" s="1"/>
  <c r="V484" i="19"/>
  <c r="V485" i="19"/>
  <c r="V486" i="19"/>
  <c r="V487" i="19"/>
  <c r="W487" i="19" s="1"/>
  <c r="S487" i="19" s="1"/>
  <c r="V488" i="19"/>
  <c r="V489" i="19"/>
  <c r="V490" i="19"/>
  <c r="V491" i="19"/>
  <c r="V492" i="19"/>
  <c r="V493" i="19"/>
  <c r="W493" i="19" s="1"/>
  <c r="S493" i="19" s="1"/>
  <c r="V494" i="19"/>
  <c r="V495" i="19"/>
  <c r="W495" i="19" s="1"/>
  <c r="S495" i="19" s="1"/>
  <c r="V496" i="19"/>
  <c r="V497" i="19"/>
  <c r="V498" i="19"/>
  <c r="V499" i="19"/>
  <c r="W499" i="19" s="1"/>
  <c r="S499" i="19" s="1"/>
  <c r="V500" i="19"/>
  <c r="V501" i="19"/>
  <c r="V502" i="19"/>
  <c r="V503" i="19"/>
  <c r="V504" i="19"/>
  <c r="V505" i="19"/>
  <c r="W505" i="19" s="1"/>
  <c r="S505" i="19" s="1"/>
  <c r="V506" i="19"/>
  <c r="V507" i="19"/>
  <c r="W507" i="19" s="1"/>
  <c r="S507" i="19" s="1"/>
  <c r="V508" i="19"/>
  <c r="V509" i="19"/>
  <c r="V510" i="19"/>
  <c r="V511" i="19"/>
  <c r="W511" i="19" s="1"/>
  <c r="S511" i="19" s="1"/>
  <c r="V512" i="19"/>
  <c r="V513" i="19"/>
  <c r="V514" i="19"/>
  <c r="V515" i="19"/>
  <c r="V516" i="19"/>
  <c r="V517" i="19"/>
  <c r="W517" i="19" s="1"/>
  <c r="S517" i="19" s="1"/>
  <c r="V518" i="19"/>
  <c r="V519" i="19"/>
  <c r="W519" i="19" s="1"/>
  <c r="S519" i="19" s="1"/>
  <c r="V520" i="19"/>
  <c r="V521" i="19"/>
  <c r="V522" i="19"/>
  <c r="V523" i="19"/>
  <c r="W523" i="19" s="1"/>
  <c r="S523" i="19" s="1"/>
  <c r="V524" i="19"/>
  <c r="V525" i="19"/>
  <c r="V526" i="19"/>
  <c r="V527" i="19"/>
  <c r="V528" i="19"/>
  <c r="V529" i="19"/>
  <c r="W529" i="19" s="1"/>
  <c r="S529" i="19" s="1"/>
  <c r="V530" i="19"/>
  <c r="V531" i="19"/>
  <c r="W531" i="19" s="1"/>
  <c r="S531" i="19" s="1"/>
  <c r="V532" i="19"/>
  <c r="V533" i="19"/>
  <c r="V534" i="19"/>
  <c r="V535" i="19"/>
  <c r="W535" i="19" s="1"/>
  <c r="S535" i="19" s="1"/>
  <c r="V536" i="19"/>
  <c r="V537" i="19"/>
  <c r="V538" i="19"/>
  <c r="V539" i="19"/>
  <c r="V540" i="19"/>
  <c r="V541" i="19"/>
  <c r="W541" i="19" s="1"/>
  <c r="S541" i="19" s="1"/>
  <c r="V542" i="19"/>
  <c r="V543" i="19"/>
  <c r="W543" i="19" s="1"/>
  <c r="S543" i="19" s="1"/>
  <c r="V544" i="19"/>
  <c r="V545" i="19"/>
  <c r="V546" i="19"/>
  <c r="V547" i="19"/>
  <c r="V548" i="19"/>
  <c r="V549" i="19"/>
  <c r="V550" i="19"/>
  <c r="V551" i="19"/>
  <c r="V552" i="19"/>
  <c r="V553" i="19"/>
  <c r="W553" i="19" s="1"/>
  <c r="S553" i="19" s="1"/>
  <c r="V554" i="19"/>
  <c r="V555" i="19"/>
  <c r="W555" i="19" s="1"/>
  <c r="S555" i="19" s="1"/>
  <c r="V556" i="19"/>
  <c r="V557" i="19"/>
  <c r="V558" i="19"/>
  <c r="V559" i="19"/>
  <c r="W559" i="19" s="1"/>
  <c r="S559" i="19" s="1"/>
  <c r="V560" i="19"/>
  <c r="V561" i="19"/>
  <c r="V562" i="19"/>
  <c r="V563" i="19"/>
  <c r="V564" i="19"/>
  <c r="V565" i="19"/>
  <c r="W565" i="19" s="1"/>
  <c r="S565" i="19" s="1"/>
  <c r="V566" i="19"/>
  <c r="V567" i="19"/>
  <c r="W567" i="19" s="1"/>
  <c r="S567" i="19" s="1"/>
  <c r="V568" i="19"/>
  <c r="V569" i="19"/>
  <c r="V570" i="19"/>
  <c r="V571" i="19"/>
  <c r="W571" i="19" s="1"/>
  <c r="S571" i="19" s="1"/>
  <c r="V572" i="19"/>
  <c r="V573" i="19"/>
  <c r="V574" i="19"/>
  <c r="V575" i="19"/>
  <c r="V576" i="19"/>
  <c r="V577" i="19"/>
  <c r="W577" i="19" s="1"/>
  <c r="S577" i="19" s="1"/>
  <c r="V578" i="19"/>
  <c r="V579" i="19"/>
  <c r="W579" i="19" s="1"/>
  <c r="S579" i="19" s="1"/>
  <c r="V580" i="19"/>
  <c r="V581" i="19"/>
  <c r="V582" i="19"/>
  <c r="V583" i="19"/>
  <c r="W583" i="19" s="1"/>
  <c r="S583" i="19" s="1"/>
  <c r="V584" i="19"/>
  <c r="V585" i="19"/>
  <c r="V586" i="19"/>
  <c r="V587" i="19"/>
  <c r="V588" i="19"/>
  <c r="V589" i="19"/>
  <c r="W589" i="19" s="1"/>
  <c r="S589" i="19" s="1"/>
  <c r="V590" i="19"/>
  <c r="V591" i="19"/>
  <c r="W591" i="19" s="1"/>
  <c r="S591" i="19" s="1"/>
  <c r="V592" i="19"/>
  <c r="V593" i="19"/>
  <c r="V594" i="19"/>
  <c r="V595" i="19"/>
  <c r="W595" i="19" s="1"/>
  <c r="S595" i="19" s="1"/>
  <c r="V596" i="19"/>
  <c r="V597" i="19"/>
  <c r="V598" i="19"/>
  <c r="V599" i="19"/>
  <c r="V600" i="19"/>
  <c r="V601" i="19"/>
  <c r="W601" i="19" s="1"/>
  <c r="S601" i="19" s="1"/>
  <c r="V602" i="19"/>
  <c r="V603" i="19"/>
  <c r="W603" i="19" s="1"/>
  <c r="S603" i="19" s="1"/>
  <c r="V604" i="19"/>
  <c r="V605" i="19"/>
  <c r="V606" i="19"/>
  <c r="V607" i="19"/>
  <c r="W607" i="19" s="1"/>
  <c r="S607" i="19" s="1"/>
  <c r="V608" i="19"/>
  <c r="V609" i="19"/>
  <c r="V610" i="19"/>
  <c r="V611" i="19"/>
  <c r="V612" i="19"/>
  <c r="V613" i="19"/>
  <c r="W613" i="19" s="1"/>
  <c r="S613" i="19" s="1"/>
  <c r="V614" i="19"/>
  <c r="V615" i="19"/>
  <c r="W615" i="19" s="1"/>
  <c r="S615" i="19" s="1"/>
  <c r="V616" i="19"/>
  <c r="V617" i="19"/>
  <c r="V618" i="19"/>
  <c r="V619" i="19"/>
  <c r="W619" i="19" s="1"/>
  <c r="S619" i="19" s="1"/>
  <c r="V620" i="19"/>
  <c r="V621" i="19"/>
  <c r="V622" i="19"/>
  <c r="V623" i="19"/>
  <c r="V624" i="19"/>
  <c r="V625" i="19"/>
  <c r="V626" i="19"/>
  <c r="V627" i="19"/>
  <c r="W627" i="19" s="1"/>
  <c r="S627" i="19" s="1"/>
  <c r="V628" i="19"/>
  <c r="V629" i="19"/>
  <c r="V630" i="19"/>
  <c r="V631" i="19"/>
  <c r="W631" i="19" s="1"/>
  <c r="S631" i="19" s="1"/>
  <c r="V632" i="19"/>
  <c r="V633" i="19"/>
  <c r="V634" i="19"/>
  <c r="V635" i="19"/>
  <c r="V636" i="19"/>
  <c r="V637" i="19"/>
  <c r="W637" i="19" s="1"/>
  <c r="S637" i="19" s="1"/>
  <c r="V638" i="19"/>
  <c r="V639" i="19"/>
  <c r="W639" i="19" s="1"/>
  <c r="S639" i="19" s="1"/>
  <c r="V640" i="19"/>
  <c r="V641" i="19"/>
  <c r="V642" i="19"/>
  <c r="V643" i="19"/>
  <c r="W643" i="19" s="1"/>
  <c r="S643" i="19" s="1"/>
  <c r="V644" i="19"/>
  <c r="V645" i="19"/>
  <c r="V646" i="19"/>
  <c r="V647" i="19"/>
  <c r="V648" i="19"/>
  <c r="V649" i="19"/>
  <c r="W649" i="19" s="1"/>
  <c r="S649" i="19" s="1"/>
  <c r="V650" i="19"/>
  <c r="V651" i="19"/>
  <c r="W651" i="19" s="1"/>
  <c r="S651" i="19" s="1"/>
  <c r="V652" i="19"/>
  <c r="V653" i="19"/>
  <c r="V654" i="19"/>
  <c r="V655" i="19"/>
  <c r="W655" i="19" s="1"/>
  <c r="S655" i="19" s="1"/>
  <c r="V656" i="19"/>
  <c r="V657" i="19"/>
  <c r="V658" i="19"/>
  <c r="V659" i="19"/>
  <c r="V660" i="19"/>
  <c r="V661" i="19"/>
  <c r="W661" i="19" s="1"/>
  <c r="S661" i="19" s="1"/>
  <c r="V662" i="19"/>
  <c r="V663" i="19"/>
  <c r="W663" i="19" s="1"/>
  <c r="S663" i="19" s="1"/>
  <c r="V664" i="19"/>
  <c r="V665" i="19"/>
  <c r="V666" i="19"/>
  <c r="V667" i="19"/>
  <c r="W667" i="19" s="1"/>
  <c r="S667" i="19" s="1"/>
  <c r="V668" i="19"/>
  <c r="V669" i="19"/>
  <c r="V670" i="19"/>
  <c r="V671" i="19"/>
  <c r="V672" i="19"/>
  <c r="V673" i="19"/>
  <c r="W673" i="19" s="1"/>
  <c r="S673" i="19" s="1"/>
  <c r="V674" i="19"/>
  <c r="V675" i="19"/>
  <c r="W675" i="19" s="1"/>
  <c r="S675" i="19" s="1"/>
  <c r="V676" i="19"/>
  <c r="V677" i="19"/>
  <c r="V678" i="19"/>
  <c r="V679" i="19"/>
  <c r="W679" i="19" s="1"/>
  <c r="S679" i="19" s="1"/>
  <c r="V680" i="19"/>
  <c r="V681" i="19"/>
  <c r="V682" i="19"/>
  <c r="V683" i="19"/>
  <c r="V684" i="19"/>
  <c r="V685" i="19"/>
  <c r="W685" i="19" s="1"/>
  <c r="S685" i="19" s="1"/>
  <c r="V686" i="19"/>
  <c r="V687" i="19"/>
  <c r="W687" i="19" s="1"/>
  <c r="S687" i="19" s="1"/>
  <c r="V688" i="19"/>
  <c r="V689" i="19"/>
  <c r="V690" i="19"/>
  <c r="V691" i="19"/>
  <c r="V692" i="19"/>
  <c r="V693" i="19"/>
  <c r="V694" i="19"/>
  <c r="V695" i="19"/>
  <c r="V696" i="19"/>
  <c r="V697" i="19"/>
  <c r="W697" i="19" s="1"/>
  <c r="S697" i="19" s="1"/>
  <c r="V698" i="19"/>
  <c r="V699" i="19"/>
  <c r="W699" i="19" s="1"/>
  <c r="S699" i="19" s="1"/>
  <c r="V700" i="19"/>
  <c r="V701" i="19"/>
  <c r="V702" i="19"/>
  <c r="V703" i="19"/>
  <c r="W703" i="19" s="1"/>
  <c r="S703" i="19" s="1"/>
  <c r="V704" i="19"/>
  <c r="V705" i="19"/>
  <c r="V706" i="19"/>
  <c r="V707" i="19"/>
  <c r="V708" i="19"/>
  <c r="V709" i="19"/>
  <c r="W709" i="19" s="1"/>
  <c r="S709" i="19" s="1"/>
  <c r="V710" i="19"/>
  <c r="V711" i="19"/>
  <c r="W711" i="19" s="1"/>
  <c r="S711" i="19" s="1"/>
  <c r="V712" i="19"/>
  <c r="V713" i="19"/>
  <c r="V714" i="19"/>
  <c r="V715" i="19"/>
  <c r="W715" i="19" s="1"/>
  <c r="S715" i="19" s="1"/>
  <c r="V716" i="19"/>
  <c r="V717" i="19"/>
  <c r="V718" i="19"/>
  <c r="V719" i="19"/>
  <c r="V720" i="19"/>
  <c r="V721" i="19"/>
  <c r="W721" i="19" s="1"/>
  <c r="S721" i="19" s="1"/>
  <c r="V722" i="19"/>
  <c r="V723" i="19"/>
  <c r="W723" i="19" s="1"/>
  <c r="S723" i="19" s="1"/>
  <c r="V724" i="19"/>
  <c r="V725" i="19"/>
  <c r="V726" i="19"/>
  <c r="V727" i="19"/>
  <c r="W727" i="19" s="1"/>
  <c r="S727" i="19" s="1"/>
  <c r="V728" i="19"/>
  <c r="V729" i="19"/>
  <c r="V730" i="19"/>
  <c r="V731" i="19"/>
  <c r="V732" i="19"/>
  <c r="V733" i="19"/>
  <c r="W733" i="19" s="1"/>
  <c r="S733" i="19" s="1"/>
  <c r="V734" i="19"/>
  <c r="V735" i="19"/>
  <c r="W735" i="19" s="1"/>
  <c r="S735" i="19" s="1"/>
  <c r="V736" i="19"/>
  <c r="V737" i="19"/>
  <c r="V738" i="19"/>
  <c r="V739" i="19"/>
  <c r="W739" i="19" s="1"/>
  <c r="S739" i="19" s="1"/>
  <c r="V740" i="19"/>
  <c r="V741" i="19"/>
  <c r="V742" i="19"/>
  <c r="V743" i="19"/>
  <c r="V744" i="19"/>
  <c r="V745" i="19"/>
  <c r="W745" i="19" s="1"/>
  <c r="S745" i="19" s="1"/>
  <c r="V746" i="19"/>
  <c r="V747" i="19"/>
  <c r="W747" i="19" s="1"/>
  <c r="S747" i="19" s="1"/>
  <c r="V748" i="19"/>
  <c r="V749" i="19"/>
  <c r="V750" i="19"/>
  <c r="V751" i="19"/>
  <c r="W751" i="19" s="1"/>
  <c r="S751" i="19" s="1"/>
  <c r="V752" i="19"/>
  <c r="V753" i="19"/>
  <c r="V754" i="19"/>
  <c r="V755" i="19"/>
  <c r="V756" i="19"/>
  <c r="V757" i="19"/>
  <c r="W757" i="19" s="1"/>
  <c r="S757" i="19" s="1"/>
  <c r="V758" i="19"/>
  <c r="V759" i="19"/>
  <c r="W759" i="19" s="1"/>
  <c r="S759" i="19" s="1"/>
  <c r="V760" i="19"/>
  <c r="V761" i="19"/>
  <c r="V762" i="19"/>
  <c r="V763" i="19"/>
  <c r="W763" i="19" s="1"/>
  <c r="S763" i="19" s="1"/>
  <c r="V764" i="19"/>
  <c r="V765" i="19"/>
  <c r="V766" i="19"/>
  <c r="V767" i="19"/>
  <c r="V768" i="19"/>
  <c r="V769" i="19"/>
  <c r="V770" i="19"/>
  <c r="V771" i="19"/>
  <c r="W771" i="19" s="1"/>
  <c r="S771" i="19" s="1"/>
  <c r="V772" i="19"/>
  <c r="V773" i="19"/>
  <c r="V774" i="19"/>
  <c r="V775" i="19"/>
  <c r="W775" i="19" s="1"/>
  <c r="S775" i="19" s="1"/>
  <c r="V776" i="19"/>
  <c r="V777" i="19"/>
  <c r="V778" i="19"/>
  <c r="V779" i="19"/>
  <c r="V780" i="19"/>
  <c r="V781" i="19"/>
  <c r="W781" i="19" s="1"/>
  <c r="S781" i="19" s="1"/>
  <c r="V782" i="19"/>
  <c r="V783" i="19"/>
  <c r="W783" i="19" s="1"/>
  <c r="S783" i="19" s="1"/>
  <c r="V784" i="19"/>
  <c r="V785" i="19"/>
  <c r="V786" i="19"/>
  <c r="V787" i="19"/>
  <c r="W787" i="19" s="1"/>
  <c r="S787" i="19" s="1"/>
  <c r="V788" i="19"/>
  <c r="V789" i="19"/>
  <c r="V790" i="19"/>
  <c r="V791" i="19"/>
  <c r="V792" i="19"/>
  <c r="V793" i="19"/>
  <c r="W793" i="19" s="1"/>
  <c r="S793" i="19" s="1"/>
  <c r="V794" i="19"/>
  <c r="V795" i="19"/>
  <c r="W795" i="19" s="1"/>
  <c r="S795" i="19" s="1"/>
  <c r="V796" i="19"/>
  <c r="V797" i="19"/>
  <c r="V798" i="19"/>
  <c r="V799" i="19"/>
  <c r="W799" i="19" s="1"/>
  <c r="S799" i="19" s="1"/>
  <c r="V800" i="19"/>
  <c r="V801" i="19"/>
  <c r="V802" i="19"/>
  <c r="V803" i="19"/>
  <c r="V804" i="19"/>
  <c r="V805" i="19"/>
  <c r="W805" i="19" s="1"/>
  <c r="S805" i="19" s="1"/>
  <c r="V806" i="19"/>
  <c r="V807" i="19"/>
  <c r="W807" i="19" s="1"/>
  <c r="S807" i="19" s="1"/>
  <c r="V808" i="19"/>
  <c r="V809" i="19"/>
  <c r="V810" i="19"/>
  <c r="V811" i="19"/>
  <c r="W811" i="19" s="1"/>
  <c r="S811" i="19" s="1"/>
  <c r="V812" i="19"/>
  <c r="V813" i="19"/>
  <c r="V814" i="19"/>
  <c r="V815" i="19"/>
  <c r="V816" i="19"/>
  <c r="V817" i="19"/>
  <c r="W817" i="19" s="1"/>
  <c r="S817" i="19" s="1"/>
  <c r="V818" i="19"/>
  <c r="V819" i="19"/>
  <c r="W819" i="19" s="1"/>
  <c r="S819" i="19" s="1"/>
  <c r="V820" i="19"/>
  <c r="V821" i="19"/>
  <c r="V822" i="19"/>
  <c r="V823" i="19"/>
  <c r="W823" i="19" s="1"/>
  <c r="S823" i="19" s="1"/>
  <c r="V824" i="19"/>
  <c r="V825" i="19"/>
  <c r="V826" i="19"/>
  <c r="V827" i="19"/>
  <c r="V828" i="19"/>
  <c r="V829" i="19"/>
  <c r="W829" i="19" s="1"/>
  <c r="S829" i="19" s="1"/>
  <c r="V830" i="19"/>
  <c r="V831" i="19"/>
  <c r="W831" i="19" s="1"/>
  <c r="S831" i="19" s="1"/>
  <c r="V832" i="19"/>
  <c r="V833" i="19"/>
  <c r="V834" i="19"/>
  <c r="V835" i="19"/>
  <c r="V836" i="19"/>
  <c r="V837" i="19"/>
  <c r="V838" i="19"/>
  <c r="V839" i="19"/>
  <c r="V840" i="19"/>
  <c r="V841" i="19"/>
  <c r="W841" i="19" s="1"/>
  <c r="S841" i="19" s="1"/>
  <c r="V842" i="19"/>
  <c r="V843" i="19"/>
  <c r="W843" i="19" s="1"/>
  <c r="S843" i="19" s="1"/>
  <c r="V844" i="19"/>
  <c r="V845" i="19"/>
  <c r="V846" i="19"/>
  <c r="V847" i="19"/>
  <c r="W847" i="19" s="1"/>
  <c r="S847" i="19" s="1"/>
  <c r="V848" i="19"/>
  <c r="V849" i="19"/>
  <c r="V850" i="19"/>
  <c r="V851" i="19"/>
  <c r="V852" i="19"/>
  <c r="V853" i="19"/>
  <c r="W853" i="19" s="1"/>
  <c r="S853" i="19" s="1"/>
  <c r="V854" i="19"/>
  <c r="V855" i="19"/>
  <c r="W855" i="19" s="1"/>
  <c r="S855" i="19" s="1"/>
  <c r="V856" i="19"/>
  <c r="V857" i="19"/>
  <c r="V858" i="19"/>
  <c r="V859" i="19"/>
  <c r="W859" i="19" s="1"/>
  <c r="S859" i="19" s="1"/>
  <c r="V860" i="19"/>
  <c r="V861" i="19"/>
  <c r="V862" i="19"/>
  <c r="V863" i="19"/>
  <c r="V864" i="19"/>
  <c r="V865" i="19"/>
  <c r="W865" i="19" s="1"/>
  <c r="S865" i="19" s="1"/>
  <c r="V866" i="19"/>
  <c r="V867" i="19"/>
  <c r="W867" i="19" s="1"/>
  <c r="S867" i="19" s="1"/>
  <c r="V868" i="19"/>
  <c r="V869" i="19"/>
  <c r="V870" i="19"/>
  <c r="V871" i="19"/>
  <c r="W871" i="19" s="1"/>
  <c r="S871" i="19" s="1"/>
  <c r="V872" i="19"/>
  <c r="V873" i="19"/>
  <c r="V874" i="19"/>
  <c r="V875" i="19"/>
  <c r="V876" i="19"/>
  <c r="V877" i="19"/>
  <c r="W877" i="19" s="1"/>
  <c r="S877" i="19" s="1"/>
  <c r="V878" i="19"/>
  <c r="V879" i="19"/>
  <c r="W879" i="19" s="1"/>
  <c r="S879" i="19" s="1"/>
  <c r="V880" i="19"/>
  <c r="V881" i="19"/>
  <c r="V882" i="19"/>
  <c r="V883" i="19"/>
  <c r="W883" i="19" s="1"/>
  <c r="S883" i="19" s="1"/>
  <c r="V884" i="19"/>
  <c r="V885" i="19"/>
  <c r="V886" i="19"/>
  <c r="V887" i="19"/>
  <c r="V888" i="19"/>
  <c r="V889" i="19"/>
  <c r="W889" i="19" s="1"/>
  <c r="S889" i="19" s="1"/>
  <c r="V890" i="19"/>
  <c r="V891" i="19"/>
  <c r="W891" i="19" s="1"/>
  <c r="S891" i="19" s="1"/>
  <c r="V892" i="19"/>
  <c r="V893" i="19"/>
  <c r="V894" i="19"/>
  <c r="V895" i="19"/>
  <c r="W895" i="19" s="1"/>
  <c r="S895" i="19" s="1"/>
  <c r="V896" i="19"/>
  <c r="V897" i="19"/>
  <c r="V898" i="19"/>
  <c r="V899" i="19"/>
  <c r="V900" i="19"/>
  <c r="V901" i="19"/>
  <c r="W901" i="19" s="1"/>
  <c r="S901" i="19" s="1"/>
  <c r="V902" i="19"/>
  <c r="V903" i="19"/>
  <c r="W903" i="19" s="1"/>
  <c r="S903" i="19" s="1"/>
  <c r="V904" i="19"/>
  <c r="V905" i="19"/>
  <c r="V906" i="19"/>
  <c r="V907" i="19"/>
  <c r="W907" i="19" s="1"/>
  <c r="S907" i="19" s="1"/>
  <c r="V908" i="19"/>
  <c r="V909" i="19"/>
  <c r="V910" i="19"/>
  <c r="V911" i="19"/>
  <c r="V912" i="19"/>
  <c r="V913" i="19"/>
  <c r="V914" i="19"/>
  <c r="V915" i="19"/>
  <c r="W915" i="19" s="1"/>
  <c r="S915" i="19" s="1"/>
  <c r="V916" i="19"/>
  <c r="V917" i="19"/>
  <c r="V918" i="19"/>
  <c r="V919" i="19"/>
  <c r="W919" i="19" s="1"/>
  <c r="S919" i="19" s="1"/>
  <c r="V920" i="19"/>
  <c r="V921" i="19"/>
  <c r="V922" i="19"/>
  <c r="V923" i="19"/>
  <c r="V924" i="19"/>
  <c r="V925" i="19"/>
  <c r="W925" i="19" s="1"/>
  <c r="S925" i="19" s="1"/>
  <c r="V926" i="19"/>
  <c r="V927" i="19"/>
  <c r="W927" i="19" s="1"/>
  <c r="S927" i="19" s="1"/>
  <c r="V928" i="19"/>
  <c r="V929" i="19"/>
  <c r="V930" i="19"/>
  <c r="V931" i="19"/>
  <c r="W931" i="19" s="1"/>
  <c r="S931" i="19" s="1"/>
  <c r="V932" i="19"/>
  <c r="V933" i="19"/>
  <c r="V934" i="19"/>
  <c r="V935" i="19"/>
  <c r="V936" i="19"/>
  <c r="V937" i="19"/>
  <c r="W937" i="19" s="1"/>
  <c r="S937" i="19" s="1"/>
  <c r="V938" i="19"/>
  <c r="V939" i="19"/>
  <c r="W939" i="19" s="1"/>
  <c r="S939" i="19" s="1"/>
  <c r="V940" i="19"/>
  <c r="V941" i="19"/>
  <c r="V942" i="19"/>
  <c r="V943" i="19"/>
  <c r="W943" i="19" s="1"/>
  <c r="S943" i="19" s="1"/>
  <c r="V944" i="19"/>
  <c r="V945" i="19"/>
  <c r="V946" i="19"/>
  <c r="V947" i="19"/>
  <c r="V948" i="19"/>
  <c r="V949" i="19"/>
  <c r="W949" i="19" s="1"/>
  <c r="S949" i="19" s="1"/>
  <c r="V950" i="19"/>
  <c r="V951" i="19"/>
  <c r="W951" i="19" s="1"/>
  <c r="S951" i="19" s="1"/>
  <c r="V952" i="19"/>
  <c r="V953" i="19"/>
  <c r="V954" i="19"/>
  <c r="V955" i="19"/>
  <c r="W955" i="19" s="1"/>
  <c r="S955" i="19" s="1"/>
  <c r="V956" i="19"/>
  <c r="V957" i="19"/>
  <c r="V958" i="19"/>
  <c r="V959" i="19"/>
  <c r="V960" i="19"/>
  <c r="V961" i="19"/>
  <c r="W961" i="19" s="1"/>
  <c r="S961" i="19" s="1"/>
  <c r="V962" i="19"/>
  <c r="V963" i="19"/>
  <c r="W963" i="19" s="1"/>
  <c r="S963" i="19" s="1"/>
  <c r="V964" i="19"/>
  <c r="V965" i="19"/>
  <c r="V966" i="19"/>
  <c r="V967" i="19"/>
  <c r="W967" i="19" s="1"/>
  <c r="S967" i="19" s="1"/>
  <c r="V968" i="19"/>
  <c r="V969" i="19"/>
  <c r="V970" i="19"/>
  <c r="V971" i="19"/>
  <c r="V972" i="19"/>
  <c r="V973" i="19"/>
  <c r="W973" i="19" s="1"/>
  <c r="S973" i="19" s="1"/>
  <c r="V974" i="19"/>
  <c r="V975" i="19"/>
  <c r="W975" i="19" s="1"/>
  <c r="S975" i="19" s="1"/>
  <c r="V976" i="19"/>
  <c r="V977" i="19"/>
  <c r="V978" i="19"/>
  <c r="V979" i="19"/>
  <c r="V980" i="19"/>
  <c r="V981" i="19"/>
  <c r="V982" i="19"/>
  <c r="V983" i="19"/>
  <c r="V984" i="19"/>
  <c r="V985" i="19"/>
  <c r="W985" i="19" s="1"/>
  <c r="S985" i="19" s="1"/>
  <c r="V986" i="19"/>
  <c r="V987" i="19"/>
  <c r="W987" i="19" s="1"/>
  <c r="S987" i="19" s="1"/>
  <c r="V988" i="19"/>
  <c r="V989" i="19"/>
  <c r="V990" i="19"/>
  <c r="V991" i="19"/>
  <c r="W991" i="19" s="1"/>
  <c r="S991" i="19" s="1"/>
  <c r="V992" i="19"/>
  <c r="V993" i="19"/>
  <c r="V994" i="19"/>
  <c r="V995" i="19"/>
  <c r="V996" i="19"/>
  <c r="V997" i="19"/>
  <c r="W997" i="19" s="1"/>
  <c r="S997" i="19" s="1"/>
  <c r="V998" i="19"/>
  <c r="V999" i="19"/>
  <c r="W999" i="19" s="1"/>
  <c r="S999" i="19" s="1"/>
  <c r="V1000" i="19"/>
  <c r="V1001" i="19"/>
  <c r="V1002" i="19"/>
  <c r="V1003" i="19"/>
  <c r="W1003" i="19" s="1"/>
  <c r="S1003" i="19" s="1"/>
  <c r="V1004" i="19"/>
  <c r="V1005" i="19"/>
  <c r="V1006" i="19"/>
  <c r="V1007" i="19"/>
  <c r="V1008" i="19"/>
  <c r="V1009" i="19"/>
  <c r="W1009" i="19" s="1"/>
  <c r="V1010" i="19"/>
  <c r="V1011" i="19"/>
  <c r="W1011" i="19" s="1"/>
  <c r="S1011" i="19" s="1"/>
  <c r="V1012" i="19"/>
  <c r="V1013" i="19"/>
  <c r="V1014" i="19"/>
  <c r="V1015" i="19"/>
  <c r="W1015" i="19" s="1"/>
  <c r="S1015" i="19" s="1"/>
  <c r="V1016" i="19"/>
  <c r="V1017" i="19"/>
  <c r="V1018" i="19"/>
  <c r="V1019" i="19"/>
  <c r="V1020" i="19"/>
  <c r="V1021" i="19"/>
  <c r="W1021" i="19" s="1"/>
  <c r="V1022" i="19"/>
  <c r="V1023" i="19"/>
  <c r="W1023" i="19" s="1"/>
  <c r="X1023" i="19" s="1"/>
  <c r="V1024" i="19"/>
  <c r="V1025" i="19"/>
  <c r="V1026" i="19"/>
  <c r="V1027" i="19"/>
  <c r="W1027" i="19" s="1"/>
  <c r="S1027" i="19" s="1"/>
  <c r="V1028" i="19"/>
  <c r="V1029" i="19"/>
  <c r="V1030" i="19"/>
  <c r="V1031" i="19"/>
  <c r="V1032" i="19"/>
  <c r="V1033" i="19"/>
  <c r="W1033" i="19" s="1"/>
  <c r="S1033" i="19" s="1"/>
  <c r="V1034" i="19"/>
  <c r="V1035" i="19"/>
  <c r="W1035" i="19" s="1"/>
  <c r="X1035" i="19" s="1"/>
  <c r="V1036" i="19"/>
  <c r="V1037" i="19"/>
  <c r="V1038" i="19"/>
  <c r="V1039" i="19"/>
  <c r="W1039" i="19" s="1"/>
  <c r="S1039" i="19" s="1"/>
  <c r="V1040" i="19"/>
  <c r="V1041" i="19"/>
  <c r="V1042" i="19"/>
  <c r="V1043" i="19"/>
  <c r="V1044" i="19"/>
  <c r="V1045" i="19"/>
  <c r="W1045" i="19" s="1"/>
  <c r="S1045" i="19" s="1"/>
  <c r="V1046" i="19"/>
  <c r="V1047" i="19"/>
  <c r="W1047" i="19" s="1"/>
  <c r="X1047" i="19" s="1"/>
  <c r="V1048" i="19"/>
  <c r="V1049" i="19"/>
  <c r="V1050" i="19"/>
  <c r="V1051" i="19"/>
  <c r="W1051" i="19" s="1"/>
  <c r="S1051" i="19" s="1"/>
  <c r="V1052" i="19"/>
  <c r="V1053" i="19"/>
  <c r="V1054" i="19"/>
  <c r="V1055" i="19"/>
  <c r="V1056" i="19"/>
  <c r="V1057" i="19"/>
  <c r="V1058" i="19"/>
  <c r="V1059" i="19"/>
  <c r="W1059" i="19" s="1"/>
  <c r="V1060" i="19"/>
  <c r="V1061" i="19"/>
  <c r="V1062" i="19"/>
  <c r="V1063" i="19"/>
  <c r="W1063" i="19" s="1"/>
  <c r="S1063" i="19" s="1"/>
  <c r="V1064" i="19"/>
  <c r="V1065" i="19"/>
  <c r="V1066" i="19"/>
  <c r="V1067" i="19"/>
  <c r="V1068" i="19"/>
  <c r="V1069" i="19"/>
  <c r="W1069" i="19" s="1"/>
  <c r="S1069" i="19" s="1"/>
  <c r="V1070" i="19"/>
  <c r="V1071" i="19"/>
  <c r="W1071" i="19" s="1"/>
  <c r="V1072" i="19"/>
  <c r="V1073" i="19"/>
  <c r="V1074" i="19"/>
  <c r="V1075" i="19"/>
  <c r="W1075" i="19" s="1"/>
  <c r="S1075" i="19" s="1"/>
  <c r="V1076" i="19"/>
  <c r="V1077" i="19"/>
  <c r="V1078" i="19"/>
  <c r="V1079" i="19"/>
  <c r="V1080" i="19"/>
  <c r="V1081" i="19"/>
  <c r="W1081" i="19" s="1"/>
  <c r="S1081" i="19" s="1"/>
  <c r="V1082" i="19"/>
  <c r="V1083" i="19"/>
  <c r="W1083" i="19" s="1"/>
  <c r="X1083" i="19" s="1"/>
  <c r="V1084" i="19"/>
  <c r="V1085" i="19"/>
  <c r="V1086" i="19"/>
  <c r="V1087" i="19"/>
  <c r="W1087" i="19" s="1"/>
  <c r="S1087" i="19" s="1"/>
  <c r="V1088" i="19"/>
  <c r="V1089" i="19"/>
  <c r="V1090" i="19"/>
  <c r="V1091" i="19"/>
  <c r="V1092" i="19"/>
  <c r="V1093" i="19"/>
  <c r="W1093" i="19" s="1"/>
  <c r="S1093" i="19" s="1"/>
  <c r="V1094" i="19"/>
  <c r="V1095" i="19"/>
  <c r="W1095" i="19" s="1"/>
  <c r="X1095" i="19" s="1"/>
  <c r="V1096" i="19"/>
  <c r="V1097" i="19"/>
  <c r="V1098" i="19"/>
  <c r="V1099" i="19"/>
  <c r="W1099" i="19" s="1"/>
  <c r="S1099" i="19" s="1"/>
  <c r="V1100" i="19"/>
  <c r="V1101" i="19"/>
  <c r="V1102" i="19"/>
  <c r="V1103" i="19"/>
  <c r="V1104" i="19"/>
  <c r="V1105" i="19"/>
  <c r="W1105" i="19" s="1"/>
  <c r="S1105" i="19" s="1"/>
  <c r="V1106" i="19"/>
  <c r="V1107" i="19"/>
  <c r="W1107" i="19" s="1"/>
  <c r="X1107" i="19" s="1"/>
  <c r="V1108" i="19"/>
  <c r="V1109" i="19"/>
  <c r="V1110" i="19"/>
  <c r="V1111" i="19"/>
  <c r="W1111" i="19" s="1"/>
  <c r="S1111" i="19" s="1"/>
  <c r="V1112" i="19"/>
  <c r="V1113" i="19"/>
  <c r="V1114" i="19"/>
  <c r="V1115" i="19"/>
  <c r="V1116" i="19"/>
  <c r="V1117" i="19"/>
  <c r="W1117" i="19" s="1"/>
  <c r="S1117" i="19" s="1"/>
  <c r="V1118" i="19"/>
  <c r="V1119" i="19"/>
  <c r="W1119" i="19" s="1"/>
  <c r="X1119" i="19" s="1"/>
  <c r="V1120" i="19"/>
  <c r="V1121" i="19"/>
  <c r="V1122" i="19"/>
  <c r="V1123" i="19"/>
  <c r="V1124" i="19"/>
  <c r="V1125" i="19"/>
  <c r="V1126" i="19"/>
  <c r="V1127" i="19"/>
  <c r="V1128" i="19"/>
  <c r="V1129" i="19"/>
  <c r="W1129" i="19" s="1"/>
  <c r="S1129" i="19" s="1"/>
  <c r="V1130" i="19"/>
  <c r="V1131" i="19"/>
  <c r="W1131" i="19" s="1"/>
  <c r="X1131" i="19" s="1"/>
  <c r="V1132" i="19"/>
  <c r="V1133" i="19"/>
  <c r="V1134" i="19"/>
  <c r="V1135" i="19"/>
  <c r="W1135" i="19" s="1"/>
  <c r="S1135" i="19" s="1"/>
  <c r="V1136" i="19"/>
  <c r="V1137" i="19"/>
  <c r="V1138" i="19"/>
  <c r="V1139" i="19"/>
  <c r="V1140" i="19"/>
  <c r="V1141" i="19"/>
  <c r="W1141" i="19" s="1"/>
  <c r="S1141" i="19" s="1"/>
  <c r="V1142" i="19"/>
  <c r="V1143" i="19"/>
  <c r="W1143" i="19" s="1"/>
  <c r="X1143" i="19" s="1"/>
  <c r="V1144" i="19"/>
  <c r="V1145" i="19"/>
  <c r="V1146" i="19"/>
  <c r="V1147" i="19"/>
  <c r="W1147" i="19" s="1"/>
  <c r="S1147" i="19" s="1"/>
  <c r="V1148" i="19"/>
  <c r="V1149" i="19"/>
  <c r="V1150" i="19"/>
  <c r="V1151" i="19"/>
  <c r="V1152" i="19"/>
  <c r="V1153" i="19"/>
  <c r="W1153" i="19" s="1"/>
  <c r="S1153" i="19" s="1"/>
  <c r="V1154" i="19"/>
  <c r="V1155" i="19"/>
  <c r="W1155" i="19" s="1"/>
  <c r="X1155" i="19" s="1"/>
  <c r="V1156" i="19"/>
  <c r="V1157" i="19"/>
  <c r="V1158" i="19"/>
  <c r="V1159" i="19"/>
  <c r="W1159" i="19" s="1"/>
  <c r="S1159" i="19" s="1"/>
  <c r="V1160" i="19"/>
  <c r="V1161" i="19"/>
  <c r="V1162" i="19"/>
  <c r="V1163" i="19"/>
  <c r="V1164" i="19"/>
  <c r="V1165" i="19"/>
  <c r="W1165" i="19" s="1"/>
  <c r="S1165" i="19" s="1"/>
  <c r="V1166" i="19"/>
  <c r="V1167" i="19"/>
  <c r="W1167" i="19" s="1"/>
  <c r="X1167" i="19" s="1"/>
  <c r="V1168" i="19"/>
  <c r="V1169" i="19"/>
  <c r="V1170" i="19"/>
  <c r="V1171" i="19"/>
  <c r="W1171" i="19" s="1"/>
  <c r="S1171" i="19" s="1"/>
  <c r="V1172" i="19"/>
  <c r="V1173" i="19"/>
  <c r="V1174" i="19"/>
  <c r="V1175" i="19"/>
  <c r="V1176" i="19"/>
  <c r="V1177" i="19"/>
  <c r="W1177" i="19" s="1"/>
  <c r="S1177" i="19" s="1"/>
  <c r="V1178" i="19"/>
  <c r="V1179" i="19"/>
  <c r="W1179" i="19" s="1"/>
  <c r="X1179" i="19" s="1"/>
  <c r="V1180" i="19"/>
  <c r="V1181" i="19"/>
  <c r="V1182" i="19"/>
  <c r="V1183" i="19"/>
  <c r="W1183" i="19" s="1"/>
  <c r="S1183" i="19" s="1"/>
  <c r="V1184" i="19"/>
  <c r="V1185" i="19"/>
  <c r="V1186" i="19"/>
  <c r="V1187" i="19"/>
  <c r="V1188" i="19"/>
  <c r="V1189" i="19"/>
  <c r="W1189" i="19" s="1"/>
  <c r="S1189" i="19" s="1"/>
  <c r="V1190" i="19"/>
  <c r="V1191" i="19"/>
  <c r="W1191" i="19" s="1"/>
  <c r="S1191" i="19" s="1"/>
  <c r="V1192" i="19"/>
  <c r="V1193" i="19"/>
  <c r="V1194" i="19"/>
  <c r="V1195" i="19"/>
  <c r="W1195" i="19" s="1"/>
  <c r="S1195" i="19" s="1"/>
  <c r="V1196" i="19"/>
  <c r="V1197" i="19"/>
  <c r="V1198" i="19"/>
  <c r="V1199" i="19"/>
  <c r="V1200" i="19"/>
  <c r="V1201" i="19"/>
  <c r="V1202" i="19"/>
  <c r="V1203" i="19"/>
  <c r="W1203" i="19" s="1"/>
  <c r="S1203" i="19" s="1"/>
  <c r="V1204" i="19"/>
  <c r="V1205" i="19"/>
  <c r="V1206" i="19"/>
  <c r="V1207" i="19"/>
  <c r="W1207" i="19" s="1"/>
  <c r="S1207" i="19" s="1"/>
  <c r="V1208" i="19"/>
  <c r="V1209" i="19"/>
  <c r="V1210" i="19"/>
  <c r="V1211" i="19"/>
  <c r="V1212" i="19"/>
  <c r="V1213" i="19"/>
  <c r="W1213" i="19" s="1"/>
  <c r="S1213" i="19" s="1"/>
  <c r="V1214" i="19"/>
  <c r="V1215" i="19"/>
  <c r="W1215" i="19" s="1"/>
  <c r="S1215" i="19" s="1"/>
  <c r="V1216" i="19"/>
  <c r="V1217" i="19"/>
  <c r="V1218" i="19"/>
  <c r="V1219" i="19"/>
  <c r="W1219" i="19" s="1"/>
  <c r="S1219" i="19" s="1"/>
  <c r="V1220" i="19"/>
  <c r="V1221" i="19"/>
  <c r="V1222" i="19"/>
  <c r="V1223" i="19"/>
  <c r="V1224" i="19"/>
  <c r="V1225" i="19"/>
  <c r="W1225" i="19" s="1"/>
  <c r="S1225" i="19" s="1"/>
  <c r="V1226" i="19"/>
  <c r="V1227" i="19"/>
  <c r="W1227" i="19" s="1"/>
  <c r="S1227" i="19" s="1"/>
  <c r="V1228" i="19"/>
  <c r="V1229" i="19"/>
  <c r="V1230" i="19"/>
  <c r="V1231" i="19"/>
  <c r="W1231" i="19" s="1"/>
  <c r="S1231" i="19" s="1"/>
  <c r="V1232" i="19"/>
  <c r="V1233" i="19"/>
  <c r="V1234" i="19"/>
  <c r="V1235" i="19"/>
  <c r="V1236" i="19"/>
  <c r="V1237" i="19"/>
  <c r="W1237" i="19" s="1"/>
  <c r="S1237" i="19" s="1"/>
  <c r="V1238" i="19"/>
  <c r="V1239" i="19"/>
  <c r="W1239" i="19" s="1"/>
  <c r="S1239" i="19" s="1"/>
  <c r="V1240" i="19"/>
  <c r="V1241" i="19"/>
  <c r="V1242" i="19"/>
  <c r="V1243" i="19"/>
  <c r="W1243" i="19" s="1"/>
  <c r="S1243" i="19" s="1"/>
  <c r="V1244" i="19"/>
  <c r="V1245" i="19"/>
  <c r="V1246" i="19"/>
  <c r="V1247" i="19"/>
  <c r="V1248" i="19"/>
  <c r="V1249" i="19"/>
  <c r="W1249" i="19" s="1"/>
  <c r="S1249" i="19" s="1"/>
  <c r="V1250" i="19"/>
  <c r="V1251" i="19"/>
  <c r="W1251" i="19" s="1"/>
  <c r="S1251" i="19" s="1"/>
  <c r="V1252" i="19"/>
  <c r="V1253" i="19"/>
  <c r="V1254" i="19"/>
  <c r="V1255" i="19"/>
  <c r="W1255" i="19" s="1"/>
  <c r="S1255" i="19" s="1"/>
  <c r="V1256" i="19"/>
  <c r="V1257" i="19"/>
  <c r="V1258" i="19"/>
  <c r="V1259" i="19"/>
  <c r="V1260" i="19"/>
  <c r="V1261" i="19"/>
  <c r="W1261" i="19" s="1"/>
  <c r="S1261" i="19" s="1"/>
  <c r="V1262" i="19"/>
  <c r="V1263" i="19"/>
  <c r="W1263" i="19" s="1"/>
  <c r="S1263" i="19" s="1"/>
  <c r="V1264" i="19"/>
  <c r="V1265" i="19"/>
  <c r="V1266" i="19"/>
  <c r="V1267" i="19"/>
  <c r="V1268" i="19"/>
  <c r="V1269" i="19"/>
  <c r="V1270" i="19"/>
  <c r="V1271" i="19"/>
  <c r="V1272" i="19"/>
  <c r="V1273" i="19"/>
  <c r="W1273" i="19" s="1"/>
  <c r="S1273" i="19" s="1"/>
  <c r="V1274" i="19"/>
  <c r="V1275" i="19"/>
  <c r="W1275" i="19" s="1"/>
  <c r="S1275" i="19" s="1"/>
  <c r="V1276" i="19"/>
  <c r="V1277" i="19"/>
  <c r="V1278" i="19"/>
  <c r="W2" i="19"/>
  <c r="W4" i="19"/>
  <c r="S4" i="19" s="1"/>
  <c r="W5" i="19"/>
  <c r="S5" i="19" s="1"/>
  <c r="W6" i="19"/>
  <c r="S6" i="19" s="1"/>
  <c r="W9" i="19"/>
  <c r="S9" i="19" s="1"/>
  <c r="W10" i="19"/>
  <c r="S10" i="19" s="1"/>
  <c r="W11" i="19"/>
  <c r="S11" i="19" s="1"/>
  <c r="W12" i="19"/>
  <c r="S12" i="19" s="1"/>
  <c r="W14" i="19"/>
  <c r="S14" i="19" s="1"/>
  <c r="W16" i="19"/>
  <c r="S16" i="19" s="1"/>
  <c r="W17" i="19"/>
  <c r="S17" i="19" s="1"/>
  <c r="W18" i="19"/>
  <c r="S18" i="19" s="1"/>
  <c r="W20" i="19"/>
  <c r="S20" i="19" s="1"/>
  <c r="W21" i="19"/>
  <c r="S21" i="19" s="1"/>
  <c r="W22" i="19"/>
  <c r="S22" i="19" s="1"/>
  <c r="W23" i="19"/>
  <c r="S23" i="19" s="1"/>
  <c r="W24" i="19"/>
  <c r="S24" i="19" s="1"/>
  <c r="W26" i="19"/>
  <c r="S26" i="19" s="1"/>
  <c r="W28" i="19"/>
  <c r="S28" i="19" s="1"/>
  <c r="W29" i="19"/>
  <c r="S29" i="19" s="1"/>
  <c r="W30" i="19"/>
  <c r="S30" i="19" s="1"/>
  <c r="W33" i="19"/>
  <c r="S33" i="19" s="1"/>
  <c r="W34" i="19"/>
  <c r="Y34" i="19" s="1"/>
  <c r="W35" i="19"/>
  <c r="S35" i="19" s="1"/>
  <c r="W36" i="19"/>
  <c r="S36" i="19" s="1"/>
  <c r="W38" i="19"/>
  <c r="S38" i="19" s="1"/>
  <c r="W40" i="19"/>
  <c r="S40" i="19" s="1"/>
  <c r="W41" i="19"/>
  <c r="S41" i="19" s="1"/>
  <c r="W42" i="19"/>
  <c r="S42" i="19" s="1"/>
  <c r="W44" i="19"/>
  <c r="S44" i="19" s="1"/>
  <c r="W45" i="19"/>
  <c r="S45" i="19" s="1"/>
  <c r="W46" i="19"/>
  <c r="S46" i="19" s="1"/>
  <c r="W47" i="19"/>
  <c r="S47" i="19" s="1"/>
  <c r="W48" i="19"/>
  <c r="S48" i="19" s="1"/>
  <c r="W50" i="19"/>
  <c r="W52" i="19"/>
  <c r="S52" i="19" s="1"/>
  <c r="W53" i="19"/>
  <c r="S53" i="19" s="1"/>
  <c r="W54" i="19"/>
  <c r="S54" i="19" s="1"/>
  <c r="W57" i="19"/>
  <c r="S57" i="19" s="1"/>
  <c r="W58" i="19"/>
  <c r="S58" i="19" s="1"/>
  <c r="W59" i="19"/>
  <c r="S59" i="19" s="1"/>
  <c r="W60" i="19"/>
  <c r="S60" i="19" s="1"/>
  <c r="W62" i="19"/>
  <c r="S62" i="19" s="1"/>
  <c r="W64" i="19"/>
  <c r="S64" i="19" s="1"/>
  <c r="W65" i="19"/>
  <c r="S65" i="19" s="1"/>
  <c r="W66" i="19"/>
  <c r="S66" i="19" s="1"/>
  <c r="W68" i="19"/>
  <c r="S68" i="19" s="1"/>
  <c r="W69" i="19"/>
  <c r="S69" i="19" s="1"/>
  <c r="W70" i="19"/>
  <c r="S70" i="19" s="1"/>
  <c r="W71" i="19"/>
  <c r="S71" i="19" s="1"/>
  <c r="W72" i="19"/>
  <c r="S72" i="19" s="1"/>
  <c r="W74" i="19"/>
  <c r="S74" i="19" s="1"/>
  <c r="W76" i="19"/>
  <c r="S76" i="19" s="1"/>
  <c r="W77" i="19"/>
  <c r="S77" i="19" s="1"/>
  <c r="W78" i="19"/>
  <c r="S78" i="19" s="1"/>
  <c r="W81" i="19"/>
  <c r="S81" i="19" s="1"/>
  <c r="W82" i="19"/>
  <c r="Y82" i="19" s="1"/>
  <c r="W83" i="19"/>
  <c r="S83" i="19" s="1"/>
  <c r="W84" i="19"/>
  <c r="S84" i="19" s="1"/>
  <c r="W86" i="19"/>
  <c r="S86" i="19" s="1"/>
  <c r="W88" i="19"/>
  <c r="S88" i="19" s="1"/>
  <c r="W89" i="19"/>
  <c r="S89" i="19" s="1"/>
  <c r="W90" i="19"/>
  <c r="S90" i="19" s="1"/>
  <c r="W92" i="19"/>
  <c r="S92" i="19" s="1"/>
  <c r="W93" i="19"/>
  <c r="S93" i="19" s="1"/>
  <c r="W94" i="19"/>
  <c r="S94" i="19" s="1"/>
  <c r="W95" i="19"/>
  <c r="S95" i="19" s="1"/>
  <c r="W96" i="19"/>
  <c r="S96" i="19" s="1"/>
  <c r="W98" i="19"/>
  <c r="W100" i="19"/>
  <c r="S100" i="19" s="1"/>
  <c r="W101" i="19"/>
  <c r="S101" i="19" s="1"/>
  <c r="W102" i="19"/>
  <c r="S102" i="19" s="1"/>
  <c r="W105" i="19"/>
  <c r="S105" i="19" s="1"/>
  <c r="W106" i="19"/>
  <c r="S106" i="19" s="1"/>
  <c r="W107" i="19"/>
  <c r="S107" i="19" s="1"/>
  <c r="W108" i="19"/>
  <c r="S108" i="19" s="1"/>
  <c r="W110" i="19"/>
  <c r="S110" i="19" s="1"/>
  <c r="W112" i="19"/>
  <c r="S112" i="19" s="1"/>
  <c r="W113" i="19"/>
  <c r="S113" i="19" s="1"/>
  <c r="W114" i="19"/>
  <c r="S114" i="19" s="1"/>
  <c r="W116" i="19"/>
  <c r="S116" i="19" s="1"/>
  <c r="W118" i="19"/>
  <c r="S118" i="19" s="1"/>
  <c r="W119" i="19"/>
  <c r="S119" i="19" s="1"/>
  <c r="W120" i="19"/>
  <c r="S120" i="19" s="1"/>
  <c r="W122" i="19"/>
  <c r="S122" i="19" s="1"/>
  <c r="W124" i="19"/>
  <c r="S124" i="19" s="1"/>
  <c r="W125" i="19"/>
  <c r="S125" i="19" s="1"/>
  <c r="W126" i="19"/>
  <c r="S126" i="19" s="1"/>
  <c r="W128" i="19"/>
  <c r="S128" i="19" s="1"/>
  <c r="W129" i="19"/>
  <c r="S129" i="19" s="1"/>
  <c r="W130" i="19"/>
  <c r="S130" i="19" s="1"/>
  <c r="W131" i="19"/>
  <c r="S131" i="19" s="1"/>
  <c r="W132" i="19"/>
  <c r="S132" i="19" s="1"/>
  <c r="W136" i="19"/>
  <c r="S136" i="19" s="1"/>
  <c r="W137" i="19"/>
  <c r="S137" i="19" s="1"/>
  <c r="W138" i="19"/>
  <c r="S138" i="19" s="1"/>
  <c r="W140" i="19"/>
  <c r="S140" i="19" s="1"/>
  <c r="W141" i="19"/>
  <c r="S141" i="19" s="1"/>
  <c r="W142" i="19"/>
  <c r="S142" i="19" s="1"/>
  <c r="W143" i="19"/>
  <c r="S143" i="19" s="1"/>
  <c r="W144" i="19"/>
  <c r="S144" i="19" s="1"/>
  <c r="W146" i="19"/>
  <c r="S146" i="19" s="1"/>
  <c r="W148" i="19"/>
  <c r="S148" i="19" s="1"/>
  <c r="W149" i="19"/>
  <c r="S149" i="19" s="1"/>
  <c r="W150" i="19"/>
  <c r="S150" i="19" s="1"/>
  <c r="W152" i="19"/>
  <c r="S152" i="19" s="1"/>
  <c r="W153" i="19"/>
  <c r="S153" i="19" s="1"/>
  <c r="W154" i="19"/>
  <c r="S154" i="19" s="1"/>
  <c r="W155" i="19"/>
  <c r="S155" i="19" s="1"/>
  <c r="W156" i="19"/>
  <c r="S156" i="19" s="1"/>
  <c r="W158" i="19"/>
  <c r="S158" i="19" s="1"/>
  <c r="W160" i="19"/>
  <c r="S160" i="19" s="1"/>
  <c r="W161" i="19"/>
  <c r="S161" i="19" s="1"/>
  <c r="W162" i="19"/>
  <c r="S162" i="19" s="1"/>
  <c r="W164" i="19"/>
  <c r="W165" i="19"/>
  <c r="S165" i="19" s="1"/>
  <c r="W166" i="19"/>
  <c r="S166" i="19" s="1"/>
  <c r="W167" i="19"/>
  <c r="S167" i="19" s="1"/>
  <c r="W168" i="19"/>
  <c r="S168" i="19" s="1"/>
  <c r="W170" i="19"/>
  <c r="S170" i="19" s="1"/>
  <c r="W172" i="19"/>
  <c r="S172" i="19" s="1"/>
  <c r="W173" i="19"/>
  <c r="S173" i="19" s="1"/>
  <c r="W174" i="19"/>
  <c r="S174" i="19" s="1"/>
  <c r="W176" i="19"/>
  <c r="S176" i="19" s="1"/>
  <c r="W177" i="19"/>
  <c r="S177" i="19" s="1"/>
  <c r="W178" i="19"/>
  <c r="S178" i="19" s="1"/>
  <c r="W179" i="19"/>
  <c r="S179" i="19" s="1"/>
  <c r="W180" i="19"/>
  <c r="S180" i="19" s="1"/>
  <c r="W184" i="19"/>
  <c r="S184" i="19" s="1"/>
  <c r="W185" i="19"/>
  <c r="S185" i="19" s="1"/>
  <c r="W186" i="19"/>
  <c r="S186" i="19" s="1"/>
  <c r="W188" i="19"/>
  <c r="S188" i="19" s="1"/>
  <c r="W189" i="19"/>
  <c r="S189" i="19" s="1"/>
  <c r="W190" i="19"/>
  <c r="S190" i="19" s="1"/>
  <c r="W191" i="19"/>
  <c r="S191" i="19" s="1"/>
  <c r="W192" i="19"/>
  <c r="S192" i="19" s="1"/>
  <c r="W194" i="19"/>
  <c r="S194" i="19" s="1"/>
  <c r="W196" i="19"/>
  <c r="S196" i="19" s="1"/>
  <c r="W197" i="19"/>
  <c r="S197" i="19" s="1"/>
  <c r="W198" i="19"/>
  <c r="S198" i="19" s="1"/>
  <c r="W200" i="19"/>
  <c r="S200" i="19" s="1"/>
  <c r="W201" i="19"/>
  <c r="S201" i="19" s="1"/>
  <c r="W202" i="19"/>
  <c r="S202" i="19" s="1"/>
  <c r="W203" i="19"/>
  <c r="S203" i="19" s="1"/>
  <c r="W204" i="19"/>
  <c r="S204" i="19" s="1"/>
  <c r="W206" i="19"/>
  <c r="S206" i="19" s="1"/>
  <c r="W208" i="19"/>
  <c r="S208" i="19" s="1"/>
  <c r="W209" i="19"/>
  <c r="S209" i="19" s="1"/>
  <c r="W210" i="19"/>
  <c r="S210" i="19" s="1"/>
  <c r="W212" i="19"/>
  <c r="W213" i="19"/>
  <c r="S213" i="19" s="1"/>
  <c r="W214" i="19"/>
  <c r="S214" i="19" s="1"/>
  <c r="W215" i="19"/>
  <c r="S215" i="19" s="1"/>
  <c r="W216" i="19"/>
  <c r="S216" i="19" s="1"/>
  <c r="W218" i="19"/>
  <c r="S218" i="19" s="1"/>
  <c r="W220" i="19"/>
  <c r="S220" i="19" s="1"/>
  <c r="W221" i="19"/>
  <c r="S221" i="19" s="1"/>
  <c r="W222" i="19"/>
  <c r="S222" i="19" s="1"/>
  <c r="W224" i="19"/>
  <c r="S224" i="19" s="1"/>
  <c r="W225" i="19"/>
  <c r="S225" i="19" s="1"/>
  <c r="W226" i="19"/>
  <c r="S226" i="19" s="1"/>
  <c r="W227" i="19"/>
  <c r="S227" i="19" s="1"/>
  <c r="W228" i="19"/>
  <c r="S228" i="19" s="1"/>
  <c r="W232" i="19"/>
  <c r="S232" i="19" s="1"/>
  <c r="W233" i="19"/>
  <c r="S233" i="19" s="1"/>
  <c r="W234" i="19"/>
  <c r="S234" i="19" s="1"/>
  <c r="W236" i="19"/>
  <c r="S236" i="19" s="1"/>
  <c r="W237" i="19"/>
  <c r="S237" i="19" s="1"/>
  <c r="W238" i="19"/>
  <c r="S238" i="19" s="1"/>
  <c r="W239" i="19"/>
  <c r="S239" i="19" s="1"/>
  <c r="W240" i="19"/>
  <c r="S240" i="19" s="1"/>
  <c r="W242" i="19"/>
  <c r="S242" i="19" s="1"/>
  <c r="W244" i="19"/>
  <c r="S244" i="19" s="1"/>
  <c r="W245" i="19"/>
  <c r="S245" i="19" s="1"/>
  <c r="W246" i="19"/>
  <c r="S246" i="19" s="1"/>
  <c r="W248" i="19"/>
  <c r="S248" i="19" s="1"/>
  <c r="W249" i="19"/>
  <c r="S249" i="19" s="1"/>
  <c r="W250" i="19"/>
  <c r="S250" i="19" s="1"/>
  <c r="W251" i="19"/>
  <c r="S251" i="19" s="1"/>
  <c r="W252" i="19"/>
  <c r="S252" i="19" s="1"/>
  <c r="W254" i="19"/>
  <c r="S254" i="19" s="1"/>
  <c r="W256" i="19"/>
  <c r="S256" i="19" s="1"/>
  <c r="W257" i="19"/>
  <c r="S257" i="19" s="1"/>
  <c r="W258" i="19"/>
  <c r="S258" i="19" s="1"/>
  <c r="W260" i="19"/>
  <c r="W262" i="19"/>
  <c r="S262" i="19" s="1"/>
  <c r="W263" i="19"/>
  <c r="S263" i="19" s="1"/>
  <c r="W264" i="19"/>
  <c r="S264" i="19" s="1"/>
  <c r="W266" i="19"/>
  <c r="S266" i="19" s="1"/>
  <c r="W268" i="19"/>
  <c r="S268" i="19" s="1"/>
  <c r="W269" i="19"/>
  <c r="S269" i="19" s="1"/>
  <c r="W270" i="19"/>
  <c r="S270" i="19" s="1"/>
  <c r="W272" i="19"/>
  <c r="S272" i="19" s="1"/>
  <c r="W273" i="19"/>
  <c r="S273" i="19" s="1"/>
  <c r="W274" i="19"/>
  <c r="S274" i="19" s="1"/>
  <c r="W275" i="19"/>
  <c r="S275" i="19" s="1"/>
  <c r="W276" i="19"/>
  <c r="S276" i="19" s="1"/>
  <c r="W278" i="19"/>
  <c r="S278" i="19" s="1"/>
  <c r="W280" i="19"/>
  <c r="S280" i="19" s="1"/>
  <c r="W281" i="19"/>
  <c r="S281" i="19" s="1"/>
  <c r="W282" i="19"/>
  <c r="S282" i="19" s="1"/>
  <c r="W284" i="19"/>
  <c r="S284" i="19" s="1"/>
  <c r="W285" i="19"/>
  <c r="S285" i="19" s="1"/>
  <c r="W286" i="19"/>
  <c r="S286" i="19" s="1"/>
  <c r="W287" i="19"/>
  <c r="S287" i="19" s="1"/>
  <c r="W288" i="19"/>
  <c r="S288" i="19" s="1"/>
  <c r="W290" i="19"/>
  <c r="S290" i="19" s="1"/>
  <c r="W292" i="19"/>
  <c r="S292" i="19" s="1"/>
  <c r="W293" i="19"/>
  <c r="W294" i="19"/>
  <c r="S294" i="19" s="1"/>
  <c r="W296" i="19"/>
  <c r="S296" i="19" s="1"/>
  <c r="W297" i="19"/>
  <c r="S297" i="19" s="1"/>
  <c r="W298" i="19"/>
  <c r="S298" i="19" s="1"/>
  <c r="W299" i="19"/>
  <c r="S299" i="19" s="1"/>
  <c r="W300" i="19"/>
  <c r="S300" i="19" s="1"/>
  <c r="W302" i="19"/>
  <c r="S302" i="19" s="1"/>
  <c r="W304" i="19"/>
  <c r="S304" i="19" s="1"/>
  <c r="W305" i="19"/>
  <c r="S305" i="19" s="1"/>
  <c r="W306" i="19"/>
  <c r="S306" i="19" s="1"/>
  <c r="W308" i="19"/>
  <c r="S308" i="19" s="1"/>
  <c r="W309" i="19"/>
  <c r="S309" i="19" s="1"/>
  <c r="W310" i="19"/>
  <c r="S310" i="19" s="1"/>
  <c r="W311" i="19"/>
  <c r="S311" i="19" s="1"/>
  <c r="W312" i="19"/>
  <c r="S312" i="19" s="1"/>
  <c r="W314" i="19"/>
  <c r="S314" i="19" s="1"/>
  <c r="W316" i="19"/>
  <c r="S316" i="19" s="1"/>
  <c r="W317" i="19"/>
  <c r="S317" i="19" s="1"/>
  <c r="W318" i="19"/>
  <c r="S318" i="19" s="1"/>
  <c r="W320" i="19"/>
  <c r="S320" i="19" s="1"/>
  <c r="W321" i="19"/>
  <c r="S321" i="19" s="1"/>
  <c r="W322" i="19"/>
  <c r="S322" i="19" s="1"/>
  <c r="W323" i="19"/>
  <c r="S323" i="19" s="1"/>
  <c r="W324" i="19"/>
  <c r="W326" i="19"/>
  <c r="S326" i="19" s="1"/>
  <c r="W328" i="19"/>
  <c r="S328" i="19" s="1"/>
  <c r="W329" i="19"/>
  <c r="S329" i="19" s="1"/>
  <c r="W330" i="19"/>
  <c r="S330" i="19" s="1"/>
  <c r="W332" i="19"/>
  <c r="S332" i="19" s="1"/>
  <c r="W333" i="19"/>
  <c r="S333" i="19" s="1"/>
  <c r="W334" i="19"/>
  <c r="S334" i="19" s="1"/>
  <c r="W335" i="19"/>
  <c r="S335" i="19" s="1"/>
  <c r="W336" i="19"/>
  <c r="S336" i="19" s="1"/>
  <c r="W338" i="19"/>
  <c r="S338" i="19" s="1"/>
  <c r="W340" i="19"/>
  <c r="S340" i="19" s="1"/>
  <c r="W341" i="19"/>
  <c r="Y341" i="19" s="1"/>
  <c r="W342" i="19"/>
  <c r="S342" i="19" s="1"/>
  <c r="W344" i="19"/>
  <c r="S344" i="19" s="1"/>
  <c r="W345" i="19"/>
  <c r="S345" i="19" s="1"/>
  <c r="W346" i="19"/>
  <c r="S346" i="19" s="1"/>
  <c r="W347" i="19"/>
  <c r="S347" i="19" s="1"/>
  <c r="W348" i="19"/>
  <c r="S348" i="19" s="1"/>
  <c r="W350" i="19"/>
  <c r="S350" i="19" s="1"/>
  <c r="W352" i="19"/>
  <c r="S352" i="19" s="1"/>
  <c r="W353" i="19"/>
  <c r="S353" i="19" s="1"/>
  <c r="W354" i="19"/>
  <c r="S354" i="19" s="1"/>
  <c r="W356" i="19"/>
  <c r="S356" i="19" s="1"/>
  <c r="W357" i="19"/>
  <c r="S357" i="19" s="1"/>
  <c r="W358" i="19"/>
  <c r="S358" i="19" s="1"/>
  <c r="W359" i="19"/>
  <c r="S359" i="19" s="1"/>
  <c r="W360" i="19"/>
  <c r="S360" i="19" s="1"/>
  <c r="W362" i="19"/>
  <c r="S362" i="19" s="1"/>
  <c r="W364" i="19"/>
  <c r="S364" i="19" s="1"/>
  <c r="W365" i="19"/>
  <c r="S365" i="19" s="1"/>
  <c r="W366" i="19"/>
  <c r="S366" i="19" s="1"/>
  <c r="W368" i="19"/>
  <c r="S368" i="19" s="1"/>
  <c r="W369" i="19"/>
  <c r="S369" i="19" s="1"/>
  <c r="W370" i="19"/>
  <c r="S370" i="19" s="1"/>
  <c r="W371" i="19"/>
  <c r="S371" i="19" s="1"/>
  <c r="W372" i="19"/>
  <c r="W374" i="19"/>
  <c r="S374" i="19" s="1"/>
  <c r="W376" i="19"/>
  <c r="S376" i="19" s="1"/>
  <c r="W377" i="19"/>
  <c r="S377" i="19" s="1"/>
  <c r="W378" i="19"/>
  <c r="S378" i="19" s="1"/>
  <c r="W380" i="19"/>
  <c r="S380" i="19" s="1"/>
  <c r="W381" i="19"/>
  <c r="S381" i="19" s="1"/>
  <c r="W382" i="19"/>
  <c r="S382" i="19" s="1"/>
  <c r="W383" i="19"/>
  <c r="S383" i="19" s="1"/>
  <c r="W384" i="19"/>
  <c r="S384" i="19" s="1"/>
  <c r="W386" i="19"/>
  <c r="S386" i="19" s="1"/>
  <c r="W388" i="19"/>
  <c r="S388" i="19" s="1"/>
  <c r="W389" i="19"/>
  <c r="Y389" i="19" s="1"/>
  <c r="W390" i="19"/>
  <c r="S390" i="19" s="1"/>
  <c r="W392" i="19"/>
  <c r="S392" i="19" s="1"/>
  <c r="W393" i="19"/>
  <c r="S393" i="19" s="1"/>
  <c r="W394" i="19"/>
  <c r="S394" i="19" s="1"/>
  <c r="W395" i="19"/>
  <c r="S395" i="19" s="1"/>
  <c r="W396" i="19"/>
  <c r="S396" i="19" s="1"/>
  <c r="W398" i="19"/>
  <c r="S398" i="19" s="1"/>
  <c r="W400" i="19"/>
  <c r="S400" i="19" s="1"/>
  <c r="W401" i="19"/>
  <c r="S401" i="19" s="1"/>
  <c r="W402" i="19"/>
  <c r="S402" i="19" s="1"/>
  <c r="W404" i="19"/>
  <c r="S404" i="19" s="1"/>
  <c r="W405" i="19"/>
  <c r="W406" i="19"/>
  <c r="S406" i="19" s="1"/>
  <c r="W407" i="19"/>
  <c r="S407" i="19" s="1"/>
  <c r="W408" i="19"/>
  <c r="S408" i="19" s="1"/>
  <c r="W410" i="19"/>
  <c r="S410" i="19" s="1"/>
  <c r="W412" i="19"/>
  <c r="S412" i="19" s="1"/>
  <c r="W413" i="19"/>
  <c r="S413" i="19" s="1"/>
  <c r="W414" i="19"/>
  <c r="S414" i="19" s="1"/>
  <c r="W416" i="19"/>
  <c r="S416" i="19" s="1"/>
  <c r="W417" i="19"/>
  <c r="S417" i="19" s="1"/>
  <c r="W418" i="19"/>
  <c r="S418" i="19" s="1"/>
  <c r="W419" i="19"/>
  <c r="S419" i="19" s="1"/>
  <c r="W420" i="19"/>
  <c r="W422" i="19"/>
  <c r="S422" i="19" s="1"/>
  <c r="W424" i="19"/>
  <c r="S424" i="19" s="1"/>
  <c r="W425" i="19"/>
  <c r="S425" i="19" s="1"/>
  <c r="W426" i="19"/>
  <c r="S426" i="19" s="1"/>
  <c r="W428" i="19"/>
  <c r="S428" i="19" s="1"/>
  <c r="W429" i="19"/>
  <c r="S429" i="19" s="1"/>
  <c r="W430" i="19"/>
  <c r="S430" i="19" s="1"/>
  <c r="W431" i="19"/>
  <c r="S431" i="19" s="1"/>
  <c r="W432" i="19"/>
  <c r="S432" i="19" s="1"/>
  <c r="W434" i="19"/>
  <c r="S434" i="19" s="1"/>
  <c r="W436" i="19"/>
  <c r="S436" i="19" s="1"/>
  <c r="W437" i="19"/>
  <c r="W438" i="19"/>
  <c r="S438" i="19" s="1"/>
  <c r="W440" i="19"/>
  <c r="S440" i="19" s="1"/>
  <c r="W441" i="19"/>
  <c r="S441" i="19" s="1"/>
  <c r="W442" i="19"/>
  <c r="S442" i="19" s="1"/>
  <c r="W443" i="19"/>
  <c r="S443" i="19" s="1"/>
  <c r="W444" i="19"/>
  <c r="S444" i="19" s="1"/>
  <c r="W446" i="19"/>
  <c r="S446" i="19" s="1"/>
  <c r="W448" i="19"/>
  <c r="S448" i="19" s="1"/>
  <c r="W449" i="19"/>
  <c r="S449" i="19" s="1"/>
  <c r="W450" i="19"/>
  <c r="S450" i="19" s="1"/>
  <c r="W452" i="19"/>
  <c r="S452" i="19" s="1"/>
  <c r="W453" i="19"/>
  <c r="W454" i="19"/>
  <c r="S454" i="19" s="1"/>
  <c r="W456" i="19"/>
  <c r="S456" i="19" s="1"/>
  <c r="W458" i="19"/>
  <c r="S458" i="19" s="1"/>
  <c r="W460" i="19"/>
  <c r="S460" i="19" s="1"/>
  <c r="W461" i="19"/>
  <c r="S461" i="19" s="1"/>
  <c r="W462" i="19"/>
  <c r="S462" i="19" s="1"/>
  <c r="W464" i="19"/>
  <c r="S464" i="19" s="1"/>
  <c r="W465" i="19"/>
  <c r="S465" i="19" s="1"/>
  <c r="W466" i="19"/>
  <c r="S466" i="19" s="1"/>
  <c r="W467" i="19"/>
  <c r="S467" i="19" s="1"/>
  <c r="W468" i="19"/>
  <c r="W470" i="19"/>
  <c r="S470" i="19" s="1"/>
  <c r="W472" i="19"/>
  <c r="S472" i="19" s="1"/>
  <c r="W473" i="19"/>
  <c r="S473" i="19" s="1"/>
  <c r="W474" i="19"/>
  <c r="S474" i="19" s="1"/>
  <c r="W476" i="19"/>
  <c r="S476" i="19" s="1"/>
  <c r="W477" i="19"/>
  <c r="S477" i="19" s="1"/>
  <c r="W478" i="19"/>
  <c r="S478" i="19" s="1"/>
  <c r="W479" i="19"/>
  <c r="S479" i="19" s="1"/>
  <c r="W480" i="19"/>
  <c r="S480" i="19" s="1"/>
  <c r="W482" i="19"/>
  <c r="S482" i="19" s="1"/>
  <c r="W484" i="19"/>
  <c r="S484" i="19" s="1"/>
  <c r="W485" i="19"/>
  <c r="W486" i="19"/>
  <c r="S486" i="19" s="1"/>
  <c r="W488" i="19"/>
  <c r="S488" i="19" s="1"/>
  <c r="W489" i="19"/>
  <c r="S489" i="19" s="1"/>
  <c r="W490" i="19"/>
  <c r="S490" i="19" s="1"/>
  <c r="W491" i="19"/>
  <c r="S491" i="19" s="1"/>
  <c r="W492" i="19"/>
  <c r="S492" i="19" s="1"/>
  <c r="W494" i="19"/>
  <c r="S494" i="19" s="1"/>
  <c r="W496" i="19"/>
  <c r="S496" i="19" s="1"/>
  <c r="W497" i="19"/>
  <c r="S497" i="19" s="1"/>
  <c r="W498" i="19"/>
  <c r="S498" i="19" s="1"/>
  <c r="W500" i="19"/>
  <c r="S500" i="19" s="1"/>
  <c r="W501" i="19"/>
  <c r="W502" i="19"/>
  <c r="S502" i="19" s="1"/>
  <c r="W503" i="19"/>
  <c r="S503" i="19" s="1"/>
  <c r="W504" i="19"/>
  <c r="S504" i="19" s="1"/>
  <c r="W506" i="19"/>
  <c r="S506" i="19" s="1"/>
  <c r="W508" i="19"/>
  <c r="S508" i="19" s="1"/>
  <c r="W509" i="19"/>
  <c r="S509" i="19" s="1"/>
  <c r="W510" i="19"/>
  <c r="S510" i="19" s="1"/>
  <c r="W512" i="19"/>
  <c r="S512" i="19" s="1"/>
  <c r="W513" i="19"/>
  <c r="S513" i="19" s="1"/>
  <c r="W514" i="19"/>
  <c r="S514" i="19" s="1"/>
  <c r="W515" i="19"/>
  <c r="S515" i="19" s="1"/>
  <c r="W516" i="19"/>
  <c r="W518" i="19"/>
  <c r="S518" i="19" s="1"/>
  <c r="W520" i="19"/>
  <c r="S520" i="19" s="1"/>
  <c r="W521" i="19"/>
  <c r="S521" i="19" s="1"/>
  <c r="W522" i="19"/>
  <c r="S522" i="19" s="1"/>
  <c r="W524" i="19"/>
  <c r="S524" i="19" s="1"/>
  <c r="W525" i="19"/>
  <c r="S525" i="19" s="1"/>
  <c r="W526" i="19"/>
  <c r="S526" i="19" s="1"/>
  <c r="W527" i="19"/>
  <c r="S527" i="19" s="1"/>
  <c r="W528" i="19"/>
  <c r="S528" i="19" s="1"/>
  <c r="W530" i="19"/>
  <c r="S530" i="19" s="1"/>
  <c r="W532" i="19"/>
  <c r="S532" i="19" s="1"/>
  <c r="W533" i="19"/>
  <c r="W534" i="19"/>
  <c r="S534" i="19" s="1"/>
  <c r="W536" i="19"/>
  <c r="S536" i="19" s="1"/>
  <c r="W537" i="19"/>
  <c r="S537" i="19" s="1"/>
  <c r="W538" i="19"/>
  <c r="S538" i="19" s="1"/>
  <c r="W539" i="19"/>
  <c r="S539" i="19" s="1"/>
  <c r="W540" i="19"/>
  <c r="S540" i="19" s="1"/>
  <c r="W542" i="19"/>
  <c r="S542" i="19" s="1"/>
  <c r="W544" i="19"/>
  <c r="S544" i="19" s="1"/>
  <c r="W545" i="19"/>
  <c r="S545" i="19" s="1"/>
  <c r="W546" i="19"/>
  <c r="S546" i="19" s="1"/>
  <c r="W548" i="19"/>
  <c r="S548" i="19" s="1"/>
  <c r="W549" i="19"/>
  <c r="W550" i="19"/>
  <c r="S550" i="19" s="1"/>
  <c r="W551" i="19"/>
  <c r="S551" i="19" s="1"/>
  <c r="W552" i="19"/>
  <c r="S552" i="19" s="1"/>
  <c r="W554" i="19"/>
  <c r="S554" i="19" s="1"/>
  <c r="W556" i="19"/>
  <c r="S556" i="19" s="1"/>
  <c r="W557" i="19"/>
  <c r="S557" i="19" s="1"/>
  <c r="W558" i="19"/>
  <c r="S558" i="19" s="1"/>
  <c r="W560" i="19"/>
  <c r="S560" i="19" s="1"/>
  <c r="W561" i="19"/>
  <c r="S561" i="19" s="1"/>
  <c r="W562" i="19"/>
  <c r="S562" i="19" s="1"/>
  <c r="W563" i="19"/>
  <c r="S563" i="19" s="1"/>
  <c r="W564" i="19"/>
  <c r="W566" i="19"/>
  <c r="S566" i="19" s="1"/>
  <c r="W568" i="19"/>
  <c r="S568" i="19" s="1"/>
  <c r="W569" i="19"/>
  <c r="S569" i="19" s="1"/>
  <c r="W570" i="19"/>
  <c r="S570" i="19" s="1"/>
  <c r="W572" i="19"/>
  <c r="S572" i="19" s="1"/>
  <c r="W573" i="19"/>
  <c r="S573" i="19" s="1"/>
  <c r="W574" i="19"/>
  <c r="S574" i="19" s="1"/>
  <c r="W575" i="19"/>
  <c r="S575" i="19" s="1"/>
  <c r="W576" i="19"/>
  <c r="S576" i="19" s="1"/>
  <c r="W578" i="19"/>
  <c r="S578" i="19" s="1"/>
  <c r="W580" i="19"/>
  <c r="S580" i="19" s="1"/>
  <c r="W581" i="19"/>
  <c r="W582" i="19"/>
  <c r="S582" i="19" s="1"/>
  <c r="W584" i="19"/>
  <c r="S584" i="19" s="1"/>
  <c r="W585" i="19"/>
  <c r="S585" i="19" s="1"/>
  <c r="W586" i="19"/>
  <c r="S586" i="19" s="1"/>
  <c r="W587" i="19"/>
  <c r="S587" i="19" s="1"/>
  <c r="W588" i="19"/>
  <c r="S588" i="19" s="1"/>
  <c r="W590" i="19"/>
  <c r="S590" i="19" s="1"/>
  <c r="W592" i="19"/>
  <c r="S592" i="19" s="1"/>
  <c r="W593" i="19"/>
  <c r="S593" i="19" s="1"/>
  <c r="W594" i="19"/>
  <c r="S594" i="19" s="1"/>
  <c r="W596" i="19"/>
  <c r="S596" i="19" s="1"/>
  <c r="W597" i="19"/>
  <c r="W598" i="19"/>
  <c r="S598" i="19" s="1"/>
  <c r="W600" i="19"/>
  <c r="S600" i="19" s="1"/>
  <c r="W602" i="19"/>
  <c r="S602" i="19" s="1"/>
  <c r="W604" i="19"/>
  <c r="S604" i="19" s="1"/>
  <c r="W605" i="19"/>
  <c r="S605" i="19" s="1"/>
  <c r="W606" i="19"/>
  <c r="S606" i="19" s="1"/>
  <c r="W608" i="19"/>
  <c r="S608" i="19" s="1"/>
  <c r="W609" i="19"/>
  <c r="S609" i="19" s="1"/>
  <c r="W610" i="19"/>
  <c r="S610" i="19" s="1"/>
  <c r="W611" i="19"/>
  <c r="S611" i="19" s="1"/>
  <c r="W612" i="19"/>
  <c r="W614" i="19"/>
  <c r="S614" i="19" s="1"/>
  <c r="W616" i="19"/>
  <c r="S616" i="19" s="1"/>
  <c r="W617" i="19"/>
  <c r="S617" i="19" s="1"/>
  <c r="W618" i="19"/>
  <c r="S618" i="19" s="1"/>
  <c r="W620" i="19"/>
  <c r="S620" i="19" s="1"/>
  <c r="W621" i="19"/>
  <c r="S621" i="19" s="1"/>
  <c r="W622" i="19"/>
  <c r="S622" i="19" s="1"/>
  <c r="W623" i="19"/>
  <c r="S623" i="19" s="1"/>
  <c r="W624" i="19"/>
  <c r="S624" i="19" s="1"/>
  <c r="W626" i="19"/>
  <c r="S626" i="19" s="1"/>
  <c r="W628" i="19"/>
  <c r="S628" i="19" s="1"/>
  <c r="W629" i="19"/>
  <c r="Y629" i="19" s="1"/>
  <c r="W630" i="19"/>
  <c r="S630" i="19" s="1"/>
  <c r="W632" i="19"/>
  <c r="S632" i="19" s="1"/>
  <c r="W633" i="19"/>
  <c r="S633" i="19" s="1"/>
  <c r="W634" i="19"/>
  <c r="S634" i="19" s="1"/>
  <c r="W635" i="19"/>
  <c r="S635" i="19" s="1"/>
  <c r="W636" i="19"/>
  <c r="S636" i="19" s="1"/>
  <c r="W638" i="19"/>
  <c r="S638" i="19" s="1"/>
  <c r="W640" i="19"/>
  <c r="S640" i="19" s="1"/>
  <c r="W641" i="19"/>
  <c r="S641" i="19" s="1"/>
  <c r="W642" i="19"/>
  <c r="S642" i="19" s="1"/>
  <c r="W644" i="19"/>
  <c r="S644" i="19" s="1"/>
  <c r="W645" i="19"/>
  <c r="W646" i="19"/>
  <c r="S646" i="19" s="1"/>
  <c r="W647" i="19"/>
  <c r="S647" i="19" s="1"/>
  <c r="W648" i="19"/>
  <c r="S648" i="19" s="1"/>
  <c r="W650" i="19"/>
  <c r="S650" i="19" s="1"/>
  <c r="W653" i="19"/>
  <c r="S653" i="19" s="1"/>
  <c r="W654" i="19"/>
  <c r="S654" i="19" s="1"/>
  <c r="W656" i="19"/>
  <c r="S656" i="19" s="1"/>
  <c r="W657" i="19"/>
  <c r="S657" i="19" s="1"/>
  <c r="W658" i="19"/>
  <c r="S658" i="19" s="1"/>
  <c r="W659" i="19"/>
  <c r="S659" i="19" s="1"/>
  <c r="W660" i="19"/>
  <c r="W662" i="19"/>
  <c r="S662" i="19" s="1"/>
  <c r="W664" i="19"/>
  <c r="S664" i="19" s="1"/>
  <c r="W666" i="19"/>
  <c r="S666" i="19" s="1"/>
  <c r="W668" i="19"/>
  <c r="S668" i="19" s="1"/>
  <c r="W669" i="19"/>
  <c r="S669" i="19" s="1"/>
  <c r="W670" i="19"/>
  <c r="S670" i="19" s="1"/>
  <c r="W671" i="19"/>
  <c r="S671" i="19" s="1"/>
  <c r="W672" i="19"/>
  <c r="S672" i="19" s="1"/>
  <c r="W674" i="19"/>
  <c r="S674" i="19" s="1"/>
  <c r="W676" i="19"/>
  <c r="S676" i="19" s="1"/>
  <c r="W677" i="19"/>
  <c r="W680" i="19"/>
  <c r="S680" i="19" s="1"/>
  <c r="W681" i="19"/>
  <c r="S681" i="19" s="1"/>
  <c r="W682" i="19"/>
  <c r="S682" i="19" s="1"/>
  <c r="W683" i="19"/>
  <c r="S683" i="19" s="1"/>
  <c r="W684" i="19"/>
  <c r="S684" i="19" s="1"/>
  <c r="W686" i="19"/>
  <c r="S686" i="19" s="1"/>
  <c r="W688" i="19"/>
  <c r="S688" i="19" s="1"/>
  <c r="W689" i="19"/>
  <c r="S689" i="19" s="1"/>
  <c r="W690" i="19"/>
  <c r="S690" i="19" s="1"/>
  <c r="W692" i="19"/>
  <c r="S692" i="19" s="1"/>
  <c r="W693" i="19"/>
  <c r="W694" i="19"/>
  <c r="S694" i="19" s="1"/>
  <c r="W695" i="19"/>
  <c r="S695" i="19" s="1"/>
  <c r="W696" i="19"/>
  <c r="S696" i="19" s="1"/>
  <c r="W698" i="19"/>
  <c r="S698" i="19" s="1"/>
  <c r="W700" i="19"/>
  <c r="S700" i="19" s="1"/>
  <c r="W701" i="19"/>
  <c r="S701" i="19" s="1"/>
  <c r="W702" i="19"/>
  <c r="S702" i="19" s="1"/>
  <c r="W705" i="19"/>
  <c r="S705" i="19" s="1"/>
  <c r="W706" i="19"/>
  <c r="S706" i="19" s="1"/>
  <c r="W707" i="19"/>
  <c r="S707" i="19" s="1"/>
  <c r="W708" i="19"/>
  <c r="W710" i="19"/>
  <c r="S710" i="19" s="1"/>
  <c r="W712" i="19"/>
  <c r="S712" i="19" s="1"/>
  <c r="W713" i="19"/>
  <c r="S713" i="19" s="1"/>
  <c r="W714" i="19"/>
  <c r="S714" i="19" s="1"/>
  <c r="W716" i="19"/>
  <c r="S716" i="19" s="1"/>
  <c r="W717" i="19"/>
  <c r="S717" i="19" s="1"/>
  <c r="W718" i="19"/>
  <c r="S718" i="19" s="1"/>
  <c r="W719" i="19"/>
  <c r="S719" i="19" s="1"/>
  <c r="W720" i="19"/>
  <c r="S720" i="19" s="1"/>
  <c r="W722" i="19"/>
  <c r="S722" i="19" s="1"/>
  <c r="W724" i="19"/>
  <c r="S724" i="19" s="1"/>
  <c r="W725" i="19"/>
  <c r="W726" i="19"/>
  <c r="S726" i="19" s="1"/>
  <c r="W728" i="19"/>
  <c r="S728" i="19" s="1"/>
  <c r="W729" i="19"/>
  <c r="S729" i="19" s="1"/>
  <c r="W730" i="19"/>
  <c r="S730" i="19" s="1"/>
  <c r="W731" i="19"/>
  <c r="S731" i="19" s="1"/>
  <c r="W732" i="19"/>
  <c r="S732" i="19" s="1"/>
  <c r="W734" i="19"/>
  <c r="S734" i="19" s="1"/>
  <c r="W736" i="19"/>
  <c r="S736" i="19" s="1"/>
  <c r="W737" i="19"/>
  <c r="S737" i="19" s="1"/>
  <c r="W738" i="19"/>
  <c r="S738" i="19" s="1"/>
  <c r="W740" i="19"/>
  <c r="S740" i="19" s="1"/>
  <c r="W741" i="19"/>
  <c r="W742" i="19"/>
  <c r="S742" i="19" s="1"/>
  <c r="W744" i="19"/>
  <c r="S744" i="19" s="1"/>
  <c r="W746" i="19"/>
  <c r="S746" i="19" s="1"/>
  <c r="W748" i="19"/>
  <c r="S748" i="19" s="1"/>
  <c r="W749" i="19"/>
  <c r="S749" i="19" s="1"/>
  <c r="W750" i="19"/>
  <c r="S750" i="19" s="1"/>
  <c r="W752" i="19"/>
  <c r="S752" i="19" s="1"/>
  <c r="W753" i="19"/>
  <c r="S753" i="19" s="1"/>
  <c r="W754" i="19"/>
  <c r="S754" i="19" s="1"/>
  <c r="W755" i="19"/>
  <c r="S755" i="19" s="1"/>
  <c r="W758" i="19"/>
  <c r="S758" i="19" s="1"/>
  <c r="W760" i="19"/>
  <c r="S760" i="19" s="1"/>
  <c r="W761" i="19"/>
  <c r="S761" i="19" s="1"/>
  <c r="W762" i="19"/>
  <c r="S762" i="19" s="1"/>
  <c r="W764" i="19"/>
  <c r="S764" i="19" s="1"/>
  <c r="W765" i="19"/>
  <c r="S765" i="19" s="1"/>
  <c r="W766" i="19"/>
  <c r="S766" i="19" s="1"/>
  <c r="W767" i="19"/>
  <c r="S767" i="19" s="1"/>
  <c r="W768" i="19"/>
  <c r="S768" i="19" s="1"/>
  <c r="W770" i="19"/>
  <c r="S770" i="19" s="1"/>
  <c r="W772" i="19"/>
  <c r="S772" i="19" s="1"/>
  <c r="W773" i="19"/>
  <c r="W776" i="19"/>
  <c r="S776" i="19" s="1"/>
  <c r="W777" i="19"/>
  <c r="S777" i="19" s="1"/>
  <c r="W778" i="19"/>
  <c r="S778" i="19" s="1"/>
  <c r="W779" i="19"/>
  <c r="S779" i="19" s="1"/>
  <c r="W780" i="19"/>
  <c r="S780" i="19" s="1"/>
  <c r="W782" i="19"/>
  <c r="S782" i="19" s="1"/>
  <c r="W784" i="19"/>
  <c r="S784" i="19" s="1"/>
  <c r="W785" i="19"/>
  <c r="S785" i="19" s="1"/>
  <c r="W786" i="19"/>
  <c r="S786" i="19" s="1"/>
  <c r="W788" i="19"/>
  <c r="S788" i="19" s="1"/>
  <c r="W789" i="19"/>
  <c r="W790" i="19"/>
  <c r="S790" i="19" s="1"/>
  <c r="W791" i="19"/>
  <c r="S791" i="19" s="1"/>
  <c r="W792" i="19"/>
  <c r="S792" i="19" s="1"/>
  <c r="W794" i="19"/>
  <c r="S794" i="19" s="1"/>
  <c r="W796" i="19"/>
  <c r="S796" i="19" s="1"/>
  <c r="W797" i="19"/>
  <c r="S797" i="19" s="1"/>
  <c r="W798" i="19"/>
  <c r="S798" i="19" s="1"/>
  <c r="W801" i="19"/>
  <c r="S801" i="19" s="1"/>
  <c r="W802" i="19"/>
  <c r="S802" i="19" s="1"/>
  <c r="W803" i="19"/>
  <c r="S803" i="19" s="1"/>
  <c r="W804" i="19"/>
  <c r="W806" i="19"/>
  <c r="S806" i="19" s="1"/>
  <c r="W808" i="19"/>
  <c r="S808" i="19" s="1"/>
  <c r="W810" i="19"/>
  <c r="S810" i="19" s="1"/>
  <c r="W812" i="19"/>
  <c r="S812" i="19" s="1"/>
  <c r="W813" i="19"/>
  <c r="S813" i="19" s="1"/>
  <c r="W814" i="19"/>
  <c r="S814" i="19" s="1"/>
  <c r="W815" i="19"/>
  <c r="S815" i="19" s="1"/>
  <c r="W816" i="19"/>
  <c r="S816" i="19" s="1"/>
  <c r="W818" i="19"/>
  <c r="S818" i="19" s="1"/>
  <c r="W820" i="19"/>
  <c r="S820" i="19" s="1"/>
  <c r="W821" i="19"/>
  <c r="W824" i="19"/>
  <c r="S824" i="19" s="1"/>
  <c r="W825" i="19"/>
  <c r="S825" i="19" s="1"/>
  <c r="W826" i="19"/>
  <c r="S826" i="19" s="1"/>
  <c r="W827" i="19"/>
  <c r="S827" i="19" s="1"/>
  <c r="W828" i="19"/>
  <c r="S828" i="19" s="1"/>
  <c r="W830" i="19"/>
  <c r="S830" i="19" s="1"/>
  <c r="W832" i="19"/>
  <c r="S832" i="19" s="1"/>
  <c r="W833" i="19"/>
  <c r="S833" i="19" s="1"/>
  <c r="W834" i="19"/>
  <c r="S834" i="19" s="1"/>
  <c r="W836" i="19"/>
  <c r="S836" i="19" s="1"/>
  <c r="W837" i="19"/>
  <c r="W838" i="19"/>
  <c r="S838" i="19" s="1"/>
  <c r="W839" i="19"/>
  <c r="S839" i="19" s="1"/>
  <c r="W840" i="19"/>
  <c r="S840" i="19" s="1"/>
  <c r="W842" i="19"/>
  <c r="S842" i="19" s="1"/>
  <c r="W844" i="19"/>
  <c r="S844" i="19" s="1"/>
  <c r="W845" i="19"/>
  <c r="S845" i="19" s="1"/>
  <c r="W846" i="19"/>
  <c r="S846" i="19" s="1"/>
  <c r="W849" i="19"/>
  <c r="S849" i="19" s="1"/>
  <c r="W850" i="19"/>
  <c r="S850" i="19" s="1"/>
  <c r="W851" i="19"/>
  <c r="S851" i="19" s="1"/>
  <c r="W852" i="19"/>
  <c r="W854" i="19"/>
  <c r="S854" i="19" s="1"/>
  <c r="W856" i="19"/>
  <c r="S856" i="19" s="1"/>
  <c r="W857" i="19"/>
  <c r="S857" i="19" s="1"/>
  <c r="W858" i="19"/>
  <c r="S858" i="19" s="1"/>
  <c r="W860" i="19"/>
  <c r="S860" i="19" s="1"/>
  <c r="W861" i="19"/>
  <c r="S861" i="19" s="1"/>
  <c r="W862" i="19"/>
  <c r="S862" i="19" s="1"/>
  <c r="W863" i="19"/>
  <c r="S863" i="19" s="1"/>
  <c r="W864" i="19"/>
  <c r="S864" i="19" s="1"/>
  <c r="W866" i="19"/>
  <c r="S866" i="19" s="1"/>
  <c r="W868" i="19"/>
  <c r="S868" i="19" s="1"/>
  <c r="W869" i="19"/>
  <c r="W870" i="19"/>
  <c r="S870" i="19" s="1"/>
  <c r="W872" i="19"/>
  <c r="S872" i="19" s="1"/>
  <c r="W873" i="19"/>
  <c r="S873" i="19" s="1"/>
  <c r="W875" i="19"/>
  <c r="S875" i="19" s="1"/>
  <c r="W876" i="19"/>
  <c r="S876" i="19" s="1"/>
  <c r="W878" i="19"/>
  <c r="S878" i="19" s="1"/>
  <c r="W880" i="19"/>
  <c r="S880" i="19" s="1"/>
  <c r="W881" i="19"/>
  <c r="S881" i="19" s="1"/>
  <c r="W882" i="19"/>
  <c r="S882" i="19" s="1"/>
  <c r="W884" i="19"/>
  <c r="S884" i="19" s="1"/>
  <c r="W885" i="19"/>
  <c r="W886" i="19"/>
  <c r="S886" i="19" s="1"/>
  <c r="W887" i="19"/>
  <c r="S887" i="19" s="1"/>
  <c r="W888" i="19"/>
  <c r="S888" i="19" s="1"/>
  <c r="W890" i="19"/>
  <c r="S890" i="19" s="1"/>
  <c r="W892" i="19"/>
  <c r="S892" i="19" s="1"/>
  <c r="W893" i="19"/>
  <c r="S893" i="19" s="1"/>
  <c r="W894" i="19"/>
  <c r="S894" i="19" s="1"/>
  <c r="W896" i="19"/>
  <c r="S896" i="19" s="1"/>
  <c r="W897" i="19"/>
  <c r="S897" i="19" s="1"/>
  <c r="W898" i="19"/>
  <c r="S898" i="19" s="1"/>
  <c r="W899" i="19"/>
  <c r="S899" i="19" s="1"/>
  <c r="W900" i="19"/>
  <c r="W902" i="19"/>
  <c r="S902" i="19" s="1"/>
  <c r="W904" i="19"/>
  <c r="S904" i="19" s="1"/>
  <c r="W905" i="19"/>
  <c r="S905" i="19" s="1"/>
  <c r="W906" i="19"/>
  <c r="S906" i="19" s="1"/>
  <c r="W908" i="19"/>
  <c r="S908" i="19" s="1"/>
  <c r="W909" i="19"/>
  <c r="S909" i="19" s="1"/>
  <c r="W910" i="19"/>
  <c r="S910" i="19" s="1"/>
  <c r="W911" i="19"/>
  <c r="S911" i="19" s="1"/>
  <c r="W912" i="19"/>
  <c r="S912" i="19" s="1"/>
  <c r="W914" i="19"/>
  <c r="S914" i="19" s="1"/>
  <c r="W916" i="19"/>
  <c r="S916" i="19" s="1"/>
  <c r="W917" i="19"/>
  <c r="W920" i="19"/>
  <c r="S920" i="19" s="1"/>
  <c r="W921" i="19"/>
  <c r="S921" i="19" s="1"/>
  <c r="W922" i="19"/>
  <c r="S922" i="19" s="1"/>
  <c r="W923" i="19"/>
  <c r="S923" i="19" s="1"/>
  <c r="W924" i="19"/>
  <c r="S924" i="19" s="1"/>
  <c r="W926" i="19"/>
  <c r="S926" i="19" s="1"/>
  <c r="W928" i="19"/>
  <c r="S928" i="19" s="1"/>
  <c r="W929" i="19"/>
  <c r="S929" i="19" s="1"/>
  <c r="W930" i="19"/>
  <c r="S930" i="19" s="1"/>
  <c r="W932" i="19"/>
  <c r="S932" i="19" s="1"/>
  <c r="W933" i="19"/>
  <c r="W934" i="19"/>
  <c r="S934" i="19" s="1"/>
  <c r="W935" i="19"/>
  <c r="S935" i="19" s="1"/>
  <c r="W936" i="19"/>
  <c r="S936" i="19" s="1"/>
  <c r="W938" i="19"/>
  <c r="S938" i="19" s="1"/>
  <c r="W941" i="19"/>
  <c r="S941" i="19" s="1"/>
  <c r="W942" i="19"/>
  <c r="S942" i="19" s="1"/>
  <c r="W945" i="19"/>
  <c r="S945" i="19" s="1"/>
  <c r="W946" i="19"/>
  <c r="S946" i="19" s="1"/>
  <c r="W947" i="19"/>
  <c r="S947" i="19" s="1"/>
  <c r="W948" i="19"/>
  <c r="W950" i="19"/>
  <c r="S950" i="19" s="1"/>
  <c r="W952" i="19"/>
  <c r="S952" i="19" s="1"/>
  <c r="W953" i="19"/>
  <c r="S953" i="19" s="1"/>
  <c r="W954" i="19"/>
  <c r="S954" i="19" s="1"/>
  <c r="W956" i="19"/>
  <c r="S956" i="19" s="1"/>
  <c r="W957" i="19"/>
  <c r="S957" i="19" s="1"/>
  <c r="W958" i="19"/>
  <c r="S958" i="19" s="1"/>
  <c r="W959" i="19"/>
  <c r="S959" i="19" s="1"/>
  <c r="W960" i="19"/>
  <c r="S960" i="19" s="1"/>
  <c r="W962" i="19"/>
  <c r="S962" i="19" s="1"/>
  <c r="W964" i="19"/>
  <c r="S964" i="19" s="1"/>
  <c r="W965" i="19"/>
  <c r="W968" i="19"/>
  <c r="S968" i="19" s="1"/>
  <c r="W969" i="19"/>
  <c r="S969" i="19" s="1"/>
  <c r="W970" i="19"/>
  <c r="S970" i="19" s="1"/>
  <c r="W971" i="19"/>
  <c r="S971" i="19" s="1"/>
  <c r="W972" i="19"/>
  <c r="S972" i="19" s="1"/>
  <c r="W974" i="19"/>
  <c r="S974" i="19" s="1"/>
  <c r="W976" i="19"/>
  <c r="S976" i="19" s="1"/>
  <c r="W977" i="19"/>
  <c r="S977" i="19" s="1"/>
  <c r="W978" i="19"/>
  <c r="S978" i="19" s="1"/>
  <c r="W980" i="19"/>
  <c r="S980" i="19" s="1"/>
  <c r="W981" i="19"/>
  <c r="S981" i="19" s="1"/>
  <c r="W982" i="19"/>
  <c r="S982" i="19" s="1"/>
  <c r="W983" i="19"/>
  <c r="S983" i="19" s="1"/>
  <c r="W984" i="19"/>
  <c r="S984" i="19" s="1"/>
  <c r="W986" i="19"/>
  <c r="S986" i="19" s="1"/>
  <c r="W988" i="19"/>
  <c r="S988" i="19" s="1"/>
  <c r="W989" i="19"/>
  <c r="S989" i="19" s="1"/>
  <c r="W990" i="19"/>
  <c r="S990" i="19" s="1"/>
  <c r="W993" i="19"/>
  <c r="W994" i="19"/>
  <c r="S994" i="19" s="1"/>
  <c r="W995" i="19"/>
  <c r="S995" i="19" s="1"/>
  <c r="W996" i="19"/>
  <c r="S996" i="19" s="1"/>
  <c r="W998" i="19"/>
  <c r="S998" i="19" s="1"/>
  <c r="W1000" i="19"/>
  <c r="S1000" i="19" s="1"/>
  <c r="W1001" i="19"/>
  <c r="S1001" i="19" s="1"/>
  <c r="W1002" i="19"/>
  <c r="S1002" i="19" s="1"/>
  <c r="W1004" i="19"/>
  <c r="S1004" i="19" s="1"/>
  <c r="W1006" i="19"/>
  <c r="S1006" i="19" s="1"/>
  <c r="W1007" i="19"/>
  <c r="W1008" i="19"/>
  <c r="S1008" i="19" s="1"/>
  <c r="W1010" i="19"/>
  <c r="S1010" i="19" s="1"/>
  <c r="W1012" i="19"/>
  <c r="S1012" i="19" s="1"/>
  <c r="W1013" i="19"/>
  <c r="S1013" i="19" s="1"/>
  <c r="W1014" i="19"/>
  <c r="S1014" i="19" s="1"/>
  <c r="W1016" i="19"/>
  <c r="S1016" i="19" s="1"/>
  <c r="W1017" i="19"/>
  <c r="S1017" i="19" s="1"/>
  <c r="W1018" i="19"/>
  <c r="S1018" i="19" s="1"/>
  <c r="W1019" i="19"/>
  <c r="S1019" i="19" s="1"/>
  <c r="W1020" i="19"/>
  <c r="W1022" i="19"/>
  <c r="S1022" i="19" s="1"/>
  <c r="W1024" i="19"/>
  <c r="S1024" i="19" s="1"/>
  <c r="W1025" i="19"/>
  <c r="S1025" i="19" s="1"/>
  <c r="W1026" i="19"/>
  <c r="S1026" i="19" s="1"/>
  <c r="W1028" i="19"/>
  <c r="S1028" i="19" s="1"/>
  <c r="W1029" i="19"/>
  <c r="S1029" i="19" s="1"/>
  <c r="W1030" i="19"/>
  <c r="S1030" i="19" s="1"/>
  <c r="W1032" i="19"/>
  <c r="W1034" i="19"/>
  <c r="S1034" i="19" s="1"/>
  <c r="W1036" i="19"/>
  <c r="S1036" i="19" s="1"/>
  <c r="W1037" i="19"/>
  <c r="S1037" i="19" s="1"/>
  <c r="W1038" i="19"/>
  <c r="S1038" i="19" s="1"/>
  <c r="W1040" i="19"/>
  <c r="S1040" i="19" s="1"/>
  <c r="W1041" i="19"/>
  <c r="S1041" i="19" s="1"/>
  <c r="W1042" i="19"/>
  <c r="S1042" i="19" s="1"/>
  <c r="W1043" i="19"/>
  <c r="S1043" i="19" s="1"/>
  <c r="W1046" i="19"/>
  <c r="S1046" i="19" s="1"/>
  <c r="W1048" i="19"/>
  <c r="S1048" i="19" s="1"/>
  <c r="W1049" i="19"/>
  <c r="S1049" i="19" s="1"/>
  <c r="W1050" i="19"/>
  <c r="S1050" i="19" s="1"/>
  <c r="W1052" i="19"/>
  <c r="S1052" i="19" s="1"/>
  <c r="W1053" i="19"/>
  <c r="S1053" i="19" s="1"/>
  <c r="W1054" i="19"/>
  <c r="S1054" i="19" s="1"/>
  <c r="W1055" i="19"/>
  <c r="S1055" i="19" s="1"/>
  <c r="W1056" i="19"/>
  <c r="Y1056" i="19" s="1"/>
  <c r="W1058" i="19"/>
  <c r="S1058" i="19" s="1"/>
  <c r="W1060" i="19"/>
  <c r="S1060" i="19" s="1"/>
  <c r="W1061" i="19"/>
  <c r="S1061" i="19" s="1"/>
  <c r="W1064" i="19"/>
  <c r="S1064" i="19" s="1"/>
  <c r="W1065" i="19"/>
  <c r="S1065" i="19" s="1"/>
  <c r="W1066" i="19"/>
  <c r="S1066" i="19" s="1"/>
  <c r="W1067" i="19"/>
  <c r="S1067" i="19" s="1"/>
  <c r="W1068" i="19"/>
  <c r="W1070" i="19"/>
  <c r="S1070" i="19" s="1"/>
  <c r="W1072" i="19"/>
  <c r="S1072" i="19" s="1"/>
  <c r="W1073" i="19"/>
  <c r="S1073" i="19" s="1"/>
  <c r="W1074" i="19"/>
  <c r="S1074" i="19" s="1"/>
  <c r="W1076" i="19"/>
  <c r="S1076" i="19" s="1"/>
  <c r="W1077" i="19"/>
  <c r="S1077" i="19" s="1"/>
  <c r="W1078" i="19"/>
  <c r="S1078" i="19" s="1"/>
  <c r="W1079" i="19"/>
  <c r="S1079" i="19" s="1"/>
  <c r="W1080" i="19"/>
  <c r="W1082" i="19"/>
  <c r="S1082" i="19" s="1"/>
  <c r="W1084" i="19"/>
  <c r="S1084" i="19" s="1"/>
  <c r="W1085" i="19"/>
  <c r="S1085" i="19" s="1"/>
  <c r="W1086" i="19"/>
  <c r="S1086" i="19" s="1"/>
  <c r="W1089" i="19"/>
  <c r="S1089" i="19" s="1"/>
  <c r="W1090" i="19"/>
  <c r="S1090" i="19" s="1"/>
  <c r="W1091" i="19"/>
  <c r="S1091" i="19" s="1"/>
  <c r="W1092" i="19"/>
  <c r="W1094" i="19"/>
  <c r="S1094" i="19" s="1"/>
  <c r="W1096" i="19"/>
  <c r="S1096" i="19" s="1"/>
  <c r="W1098" i="19"/>
  <c r="S1098" i="19" s="1"/>
  <c r="W1100" i="19"/>
  <c r="S1100" i="19" s="1"/>
  <c r="W1101" i="19"/>
  <c r="S1101" i="19" s="1"/>
  <c r="W1102" i="19"/>
  <c r="S1102" i="19" s="1"/>
  <c r="W1103" i="19"/>
  <c r="S1103" i="19" s="1"/>
  <c r="W1104" i="19"/>
  <c r="W1106" i="19"/>
  <c r="S1106" i="19" s="1"/>
  <c r="W1108" i="19"/>
  <c r="S1108" i="19" s="1"/>
  <c r="W1109" i="19"/>
  <c r="S1109" i="19" s="1"/>
  <c r="W1112" i="19"/>
  <c r="S1112" i="19" s="1"/>
  <c r="W1113" i="19"/>
  <c r="S1113" i="19" s="1"/>
  <c r="W1114" i="19"/>
  <c r="S1114" i="19" s="1"/>
  <c r="W1115" i="19"/>
  <c r="S1115" i="19" s="1"/>
  <c r="W1116" i="19"/>
  <c r="W1118" i="19"/>
  <c r="S1118" i="19" s="1"/>
  <c r="W1120" i="19"/>
  <c r="S1120" i="19" s="1"/>
  <c r="W1121" i="19"/>
  <c r="S1121" i="19" s="1"/>
  <c r="W1122" i="19"/>
  <c r="S1122" i="19" s="1"/>
  <c r="W1124" i="19"/>
  <c r="S1124" i="19" s="1"/>
  <c r="W1125" i="19"/>
  <c r="S1125" i="19" s="1"/>
  <c r="W1126" i="19"/>
  <c r="S1126" i="19" s="1"/>
  <c r="W1127" i="19"/>
  <c r="S1127" i="19" s="1"/>
  <c r="W1128" i="19"/>
  <c r="W1130" i="19"/>
  <c r="S1130" i="19" s="1"/>
  <c r="W1132" i="19"/>
  <c r="S1132" i="19" s="1"/>
  <c r="W1133" i="19"/>
  <c r="S1133" i="19" s="1"/>
  <c r="W1134" i="19"/>
  <c r="S1134" i="19" s="1"/>
  <c r="W1137" i="19"/>
  <c r="S1137" i="19" s="1"/>
  <c r="W1138" i="19"/>
  <c r="S1138" i="19" s="1"/>
  <c r="W1139" i="19"/>
  <c r="S1139" i="19" s="1"/>
  <c r="W1140" i="19"/>
  <c r="W1142" i="19"/>
  <c r="S1142" i="19" s="1"/>
  <c r="W1144" i="19"/>
  <c r="S1144" i="19" s="1"/>
  <c r="W1145" i="19"/>
  <c r="S1145" i="19" s="1"/>
  <c r="W1146" i="19"/>
  <c r="S1146" i="19" s="1"/>
  <c r="W1148" i="19"/>
  <c r="S1148" i="19" s="1"/>
  <c r="W1150" i="19"/>
  <c r="S1150" i="19" s="1"/>
  <c r="W1151" i="19"/>
  <c r="S1151" i="19" s="1"/>
  <c r="W1152" i="19"/>
  <c r="W1154" i="19"/>
  <c r="S1154" i="19" s="1"/>
  <c r="W1156" i="19"/>
  <c r="S1156" i="19" s="1"/>
  <c r="W1157" i="19"/>
  <c r="S1157" i="19" s="1"/>
  <c r="W1158" i="19"/>
  <c r="S1158" i="19" s="1"/>
  <c r="W1160" i="19"/>
  <c r="S1160" i="19" s="1"/>
  <c r="W1161" i="19"/>
  <c r="S1161" i="19" s="1"/>
  <c r="W1163" i="19"/>
  <c r="S1163" i="19" s="1"/>
  <c r="W1164" i="19"/>
  <c r="W1166" i="19"/>
  <c r="S1166" i="19" s="1"/>
  <c r="W1168" i="19"/>
  <c r="S1168" i="19" s="1"/>
  <c r="W1169" i="19"/>
  <c r="S1169" i="19" s="1"/>
  <c r="W1170" i="19"/>
  <c r="S1170" i="19" s="1"/>
  <c r="W1172" i="19"/>
  <c r="S1172" i="19" s="1"/>
  <c r="W1173" i="19"/>
  <c r="S1173" i="19" s="1"/>
  <c r="W1174" i="19"/>
  <c r="S1174" i="19" s="1"/>
  <c r="W1176" i="19"/>
  <c r="W1178" i="19"/>
  <c r="S1178" i="19" s="1"/>
  <c r="W1180" i="19"/>
  <c r="S1180" i="19" s="1"/>
  <c r="W1181" i="19"/>
  <c r="S1181" i="19" s="1"/>
  <c r="W1182" i="19"/>
  <c r="S1182" i="19" s="1"/>
  <c r="W1184" i="19"/>
  <c r="S1184" i="19" s="1"/>
  <c r="W1185" i="19"/>
  <c r="S1185" i="19" s="1"/>
  <c r="W1186" i="19"/>
  <c r="S1186" i="19" s="1"/>
  <c r="W1187" i="19"/>
  <c r="S1187" i="19" s="1"/>
  <c r="W1190" i="19"/>
  <c r="S1190" i="19" s="1"/>
  <c r="W1192" i="19"/>
  <c r="S1192" i="19" s="1"/>
  <c r="W1193" i="19"/>
  <c r="S1193" i="19" s="1"/>
  <c r="W1194" i="19"/>
  <c r="S1194" i="19" s="1"/>
  <c r="W1196" i="19"/>
  <c r="S1196" i="19" s="1"/>
  <c r="W1197" i="19"/>
  <c r="S1197" i="19" s="1"/>
  <c r="W1198" i="19"/>
  <c r="S1198" i="19" s="1"/>
  <c r="W1199" i="19"/>
  <c r="S1199" i="19" s="1"/>
  <c r="W1200" i="19"/>
  <c r="W1202" i="19"/>
  <c r="S1202" i="19" s="1"/>
  <c r="W1204" i="19"/>
  <c r="S1204" i="19" s="1"/>
  <c r="W1205" i="19"/>
  <c r="S1205" i="19" s="1"/>
  <c r="W1208" i="19"/>
  <c r="S1208" i="19" s="1"/>
  <c r="W1209" i="19"/>
  <c r="S1209" i="19" s="1"/>
  <c r="W1210" i="19"/>
  <c r="S1210" i="19" s="1"/>
  <c r="W1211" i="19"/>
  <c r="S1211" i="19" s="1"/>
  <c r="W1212" i="19"/>
  <c r="W1214" i="19"/>
  <c r="S1214" i="19" s="1"/>
  <c r="W1216" i="19"/>
  <c r="S1216" i="19" s="1"/>
  <c r="W1217" i="19"/>
  <c r="S1217" i="19" s="1"/>
  <c r="W1218" i="19"/>
  <c r="S1218" i="19" s="1"/>
  <c r="W1220" i="19"/>
  <c r="S1220" i="19" s="1"/>
  <c r="W1221" i="19"/>
  <c r="S1221" i="19" s="1"/>
  <c r="W1222" i="19"/>
  <c r="S1222" i="19" s="1"/>
  <c r="W1223" i="19"/>
  <c r="S1223" i="19" s="1"/>
  <c r="W1224" i="19"/>
  <c r="W1226" i="19"/>
  <c r="S1226" i="19" s="1"/>
  <c r="W1229" i="19"/>
  <c r="S1229" i="19" s="1"/>
  <c r="W1230" i="19"/>
  <c r="S1230" i="19" s="1"/>
  <c r="W1233" i="19"/>
  <c r="S1233" i="19" s="1"/>
  <c r="W1234" i="19"/>
  <c r="S1234" i="19" s="1"/>
  <c r="W1235" i="19"/>
  <c r="S1235" i="19" s="1"/>
  <c r="W1236" i="19"/>
  <c r="W1238" i="19"/>
  <c r="S1238" i="19" s="1"/>
  <c r="W1240" i="19"/>
  <c r="S1240" i="19" s="1"/>
  <c r="W1242" i="19"/>
  <c r="S1242" i="19" s="1"/>
  <c r="W1244" i="19"/>
  <c r="S1244" i="19" s="1"/>
  <c r="W1245" i="19"/>
  <c r="S1245" i="19" s="1"/>
  <c r="W1246" i="19"/>
  <c r="S1246" i="19" s="1"/>
  <c r="W1247" i="19"/>
  <c r="S1247" i="19" s="1"/>
  <c r="W1248" i="19"/>
  <c r="Y1248" i="19" s="1"/>
  <c r="W1250" i="19"/>
  <c r="S1250" i="19" s="1"/>
  <c r="W1252" i="19"/>
  <c r="S1252" i="19" s="1"/>
  <c r="W1253" i="19"/>
  <c r="S1253" i="19" s="1"/>
  <c r="W1254" i="19"/>
  <c r="S1254" i="19" s="1"/>
  <c r="W1256" i="19"/>
  <c r="S1256" i="19" s="1"/>
  <c r="W1257" i="19"/>
  <c r="S1257" i="19" s="1"/>
  <c r="W1258" i="19"/>
  <c r="S1258" i="19" s="1"/>
  <c r="W1259" i="19"/>
  <c r="S1259" i="19" s="1"/>
  <c r="W1260" i="19"/>
  <c r="W1262" i="19"/>
  <c r="S1262" i="19" s="1"/>
  <c r="W1264" i="19"/>
  <c r="S1264" i="19" s="1"/>
  <c r="W1265" i="19"/>
  <c r="S1265" i="19" s="1"/>
  <c r="W1266" i="19"/>
  <c r="S1266" i="19" s="1"/>
  <c r="W1268" i="19"/>
  <c r="S1268" i="19" s="1"/>
  <c r="W1269" i="19"/>
  <c r="S1269" i="19" s="1"/>
  <c r="W1270" i="19"/>
  <c r="S1270" i="19" s="1"/>
  <c r="W1271" i="19"/>
  <c r="S1271" i="19" s="1"/>
  <c r="W1272" i="19"/>
  <c r="W1274" i="19"/>
  <c r="S1274" i="19" s="1"/>
  <c r="W1276" i="19"/>
  <c r="S1276" i="19" s="1"/>
  <c r="W1277" i="19"/>
  <c r="S1277" i="19" s="1"/>
  <c r="W1278" i="19"/>
  <c r="S1278" i="19" s="1"/>
  <c r="X4" i="19"/>
  <c r="X5" i="19"/>
  <c r="X6" i="19"/>
  <c r="X9" i="19"/>
  <c r="X11" i="19"/>
  <c r="X13" i="19"/>
  <c r="X14" i="19"/>
  <c r="X16" i="19"/>
  <c r="X17" i="19"/>
  <c r="X18" i="19"/>
  <c r="X20" i="19"/>
  <c r="X21" i="19"/>
  <c r="X22" i="19"/>
  <c r="X23" i="19"/>
  <c r="X24" i="19"/>
  <c r="X25" i="19"/>
  <c r="X28" i="19"/>
  <c r="X30" i="19"/>
  <c r="X33" i="19"/>
  <c r="X35" i="19"/>
  <c r="X36" i="19"/>
  <c r="X37" i="19"/>
  <c r="X38" i="19"/>
  <c r="X40" i="19"/>
  <c r="X41" i="19"/>
  <c r="X44" i="19"/>
  <c r="X46" i="19"/>
  <c r="X47" i="19"/>
  <c r="X48" i="19"/>
  <c r="X52" i="19"/>
  <c r="X53" i="19"/>
  <c r="X54" i="19"/>
  <c r="X57" i="19"/>
  <c r="X59" i="19"/>
  <c r="X61" i="19"/>
  <c r="X62" i="19"/>
  <c r="X64" i="19"/>
  <c r="X65" i="19"/>
  <c r="X66" i="19"/>
  <c r="X68" i="19"/>
  <c r="X69" i="19"/>
  <c r="X70" i="19"/>
  <c r="X71" i="19"/>
  <c r="X72" i="19"/>
  <c r="X73" i="19"/>
  <c r="X76" i="19"/>
  <c r="X78" i="19"/>
  <c r="X81" i="19"/>
  <c r="X83" i="19"/>
  <c r="X84" i="19"/>
  <c r="X85" i="19"/>
  <c r="X86" i="19"/>
  <c r="X88" i="19"/>
  <c r="X89" i="19"/>
  <c r="X90" i="19"/>
  <c r="X92" i="19"/>
  <c r="X94" i="19"/>
  <c r="X95" i="19"/>
  <c r="X96" i="19"/>
  <c r="X97" i="19"/>
  <c r="X100" i="19"/>
  <c r="X101" i="19"/>
  <c r="X102" i="19"/>
  <c r="X105" i="19"/>
  <c r="X107" i="19"/>
  <c r="X109" i="19"/>
  <c r="X110" i="19"/>
  <c r="X112" i="19"/>
  <c r="X113" i="19"/>
  <c r="X116" i="19"/>
  <c r="X118" i="19"/>
  <c r="X119" i="19"/>
  <c r="X120" i="19"/>
  <c r="X121" i="19"/>
  <c r="X122" i="19"/>
  <c r="X125" i="19"/>
  <c r="X127" i="19"/>
  <c r="X128" i="19"/>
  <c r="X129" i="19"/>
  <c r="X130" i="19"/>
  <c r="X132" i="19"/>
  <c r="X133" i="19"/>
  <c r="X136" i="19"/>
  <c r="X137" i="19"/>
  <c r="X138" i="19"/>
  <c r="X139" i="19"/>
  <c r="X141" i="19"/>
  <c r="X143" i="19"/>
  <c r="X144" i="19"/>
  <c r="X145" i="19"/>
  <c r="X146" i="19"/>
  <c r="X148" i="19"/>
  <c r="X149" i="19"/>
  <c r="X150" i="19"/>
  <c r="X151" i="19"/>
  <c r="X152" i="19"/>
  <c r="X153" i="19"/>
  <c r="X154" i="19"/>
  <c r="X155" i="19"/>
  <c r="X156" i="19"/>
  <c r="X157" i="19"/>
  <c r="X160" i="19"/>
  <c r="X161" i="19"/>
  <c r="X162" i="19"/>
  <c r="X165" i="19"/>
  <c r="X166" i="19"/>
  <c r="X167" i="19"/>
  <c r="X168" i="19"/>
  <c r="X169" i="19"/>
  <c r="X170" i="19"/>
  <c r="X171" i="19"/>
  <c r="X173" i="19"/>
  <c r="X176" i="19"/>
  <c r="X177" i="19"/>
  <c r="X178" i="19"/>
  <c r="X180" i="19"/>
  <c r="X181" i="19"/>
  <c r="X184" i="19"/>
  <c r="X185" i="19"/>
  <c r="X186" i="19"/>
  <c r="X189" i="19"/>
  <c r="X191" i="19"/>
  <c r="X192" i="19"/>
  <c r="X194" i="19"/>
  <c r="X197" i="19"/>
  <c r="X198" i="19"/>
  <c r="X200" i="19"/>
  <c r="X201" i="19"/>
  <c r="X202" i="19"/>
  <c r="X204" i="19"/>
  <c r="X205" i="19"/>
  <c r="X208" i="19"/>
  <c r="X209" i="19"/>
  <c r="X210" i="19"/>
  <c r="X213" i="19"/>
  <c r="X214" i="19"/>
  <c r="X215" i="19"/>
  <c r="X216" i="19"/>
  <c r="X217" i="19"/>
  <c r="X218" i="19"/>
  <c r="X219" i="19"/>
  <c r="X220" i="19"/>
  <c r="X221" i="19"/>
  <c r="X224" i="19"/>
  <c r="X225" i="19"/>
  <c r="X226" i="19"/>
  <c r="X227" i="19"/>
  <c r="X228" i="19"/>
  <c r="X229" i="19"/>
  <c r="X232" i="19"/>
  <c r="X233" i="19"/>
  <c r="X234" i="19"/>
  <c r="X237" i="19"/>
  <c r="X239" i="19"/>
  <c r="X240" i="19"/>
  <c r="X241" i="19"/>
  <c r="X242" i="19"/>
  <c r="X243" i="19"/>
  <c r="X245" i="19"/>
  <c r="X246" i="19"/>
  <c r="X248" i="19"/>
  <c r="X249" i="19"/>
  <c r="X250" i="19"/>
  <c r="X252" i="19"/>
  <c r="X253" i="19"/>
  <c r="X255" i="19"/>
  <c r="X256" i="19"/>
  <c r="X257" i="19"/>
  <c r="X258" i="19"/>
  <c r="X262" i="19"/>
  <c r="X263" i="19"/>
  <c r="X264" i="19"/>
  <c r="X265" i="19"/>
  <c r="X266" i="19"/>
  <c r="X268" i="19"/>
  <c r="X270" i="19"/>
  <c r="X273" i="19"/>
  <c r="X274" i="19"/>
  <c r="X275" i="19"/>
  <c r="X277" i="19"/>
  <c r="X278" i="19"/>
  <c r="X280" i="19"/>
  <c r="X281" i="19"/>
  <c r="X282" i="19"/>
  <c r="X283" i="19"/>
  <c r="X284" i="19"/>
  <c r="X285" i="19"/>
  <c r="X286" i="19"/>
  <c r="X288" i="19"/>
  <c r="X289" i="19"/>
  <c r="X290" i="19"/>
  <c r="X292" i="19"/>
  <c r="X294" i="19"/>
  <c r="X296" i="19"/>
  <c r="X297" i="19"/>
  <c r="X298" i="19"/>
  <c r="X299" i="19"/>
  <c r="X300" i="19"/>
  <c r="X301" i="19"/>
  <c r="X302" i="19"/>
  <c r="X305" i="19"/>
  <c r="X306" i="19"/>
  <c r="X308" i="19"/>
  <c r="X310" i="19"/>
  <c r="X311" i="19"/>
  <c r="X312" i="19"/>
  <c r="X313" i="19"/>
  <c r="X314" i="19"/>
  <c r="X316" i="19"/>
  <c r="X318" i="19"/>
  <c r="X321" i="19"/>
  <c r="X322" i="19"/>
  <c r="X323" i="19"/>
  <c r="X325" i="19"/>
  <c r="X326" i="19"/>
  <c r="X328" i="19"/>
  <c r="X329" i="19"/>
  <c r="X330" i="19"/>
  <c r="X332" i="19"/>
  <c r="X334" i="19"/>
  <c r="X336" i="19"/>
  <c r="X338" i="19"/>
  <c r="X340" i="19"/>
  <c r="X342" i="19"/>
  <c r="X344" i="19"/>
  <c r="X345" i="19"/>
  <c r="X346" i="19"/>
  <c r="X347" i="19"/>
  <c r="X349" i="19"/>
  <c r="X350" i="19"/>
  <c r="X353" i="19"/>
  <c r="X354" i="19"/>
  <c r="X356" i="19"/>
  <c r="X358" i="19"/>
  <c r="X359" i="19"/>
  <c r="X360" i="19"/>
  <c r="X361" i="19"/>
  <c r="X362" i="19"/>
  <c r="X364" i="19"/>
  <c r="X366" i="19"/>
  <c r="X369" i="19"/>
  <c r="X370" i="19"/>
  <c r="X371" i="19"/>
  <c r="X373" i="19"/>
  <c r="X374" i="19"/>
  <c r="X376" i="19"/>
  <c r="X377" i="19"/>
  <c r="X378" i="19"/>
  <c r="X380" i="19"/>
  <c r="X382" i="19"/>
  <c r="X384" i="19"/>
  <c r="X385" i="19"/>
  <c r="X386" i="19"/>
  <c r="X388" i="19"/>
  <c r="X390" i="19"/>
  <c r="X392" i="19"/>
  <c r="X393" i="19"/>
  <c r="X394" i="19"/>
  <c r="X395" i="19"/>
  <c r="X397" i="19"/>
  <c r="X398" i="19"/>
  <c r="X401" i="19"/>
  <c r="X402" i="19"/>
  <c r="X404" i="19"/>
  <c r="X406" i="19"/>
  <c r="X407" i="19"/>
  <c r="X408" i="19"/>
  <c r="X409" i="19"/>
  <c r="X410" i="19"/>
  <c r="X412" i="19"/>
  <c r="X414" i="19"/>
  <c r="X417" i="19"/>
  <c r="X418" i="19"/>
  <c r="X419" i="19"/>
  <c r="X421" i="19"/>
  <c r="X422" i="19"/>
  <c r="X423" i="19"/>
  <c r="X424" i="19"/>
  <c r="X425" i="19"/>
  <c r="X426" i="19"/>
  <c r="X428" i="19"/>
  <c r="X430" i="19"/>
  <c r="X432" i="19"/>
  <c r="X433" i="19"/>
  <c r="X434" i="19"/>
  <c r="X436" i="19"/>
  <c r="X438" i="19"/>
  <c r="X440" i="19"/>
  <c r="X441" i="19"/>
  <c r="X442" i="19"/>
  <c r="X443" i="19"/>
  <c r="X445" i="19"/>
  <c r="X446" i="19"/>
  <c r="X447" i="19"/>
  <c r="X449" i="19"/>
  <c r="X450" i="19"/>
  <c r="X452" i="19"/>
  <c r="X454" i="19"/>
  <c r="X456" i="19"/>
  <c r="X457" i="19"/>
  <c r="X458" i="19"/>
  <c r="X460" i="19"/>
  <c r="X462" i="19"/>
  <c r="X465" i="19"/>
  <c r="X466" i="19"/>
  <c r="X467" i="19"/>
  <c r="X469" i="19"/>
  <c r="X470" i="19"/>
  <c r="X472" i="19"/>
  <c r="X473" i="19"/>
  <c r="X474" i="19"/>
  <c r="X476" i="19"/>
  <c r="X478" i="19"/>
  <c r="X480" i="19"/>
  <c r="X482" i="19"/>
  <c r="X484" i="19"/>
  <c r="X486" i="19"/>
  <c r="X488" i="19"/>
  <c r="X489" i="19"/>
  <c r="X490" i="19"/>
  <c r="X491" i="19"/>
  <c r="X493" i="19"/>
  <c r="X494" i="19"/>
  <c r="X497" i="19"/>
  <c r="X498" i="19"/>
  <c r="X499" i="19"/>
  <c r="X500" i="19"/>
  <c r="X502" i="19"/>
  <c r="X503" i="19"/>
  <c r="X504" i="19"/>
  <c r="X505" i="19"/>
  <c r="X506" i="19"/>
  <c r="X508" i="19"/>
  <c r="X510" i="19"/>
  <c r="X511" i="19"/>
  <c r="X513" i="19"/>
  <c r="X514" i="19"/>
  <c r="X515" i="19"/>
  <c r="X517" i="19"/>
  <c r="X518" i="19"/>
  <c r="X519" i="19"/>
  <c r="X520" i="19"/>
  <c r="X521" i="19"/>
  <c r="X522" i="19"/>
  <c r="X524" i="19"/>
  <c r="X526" i="19"/>
  <c r="X528" i="19"/>
  <c r="X529" i="19"/>
  <c r="X530" i="19"/>
  <c r="X532" i="19"/>
  <c r="X534" i="19"/>
  <c r="X536" i="19"/>
  <c r="X537" i="19"/>
  <c r="X538" i="19"/>
  <c r="X539" i="19"/>
  <c r="X541" i="19"/>
  <c r="X542" i="19"/>
  <c r="X543" i="19"/>
  <c r="X545" i="19"/>
  <c r="X546" i="19"/>
  <c r="X548" i="19"/>
  <c r="X550" i="19"/>
  <c r="X551" i="19"/>
  <c r="X552" i="19"/>
  <c r="X553" i="19"/>
  <c r="X554" i="19"/>
  <c r="X556" i="19"/>
  <c r="X558" i="19"/>
  <c r="X561" i="19"/>
  <c r="X562" i="19"/>
  <c r="X563" i="19"/>
  <c r="X565" i="19"/>
  <c r="X566" i="19"/>
  <c r="X568" i="19"/>
  <c r="X569" i="19"/>
  <c r="X570" i="19"/>
  <c r="X572" i="19"/>
  <c r="X574" i="19"/>
  <c r="X576" i="19"/>
  <c r="X577" i="19"/>
  <c r="X578" i="19"/>
  <c r="X580" i="19"/>
  <c r="X582" i="19"/>
  <c r="X584" i="19"/>
  <c r="X585" i="19"/>
  <c r="X586" i="19"/>
  <c r="X587" i="19"/>
  <c r="X589" i="19"/>
  <c r="X590" i="19"/>
  <c r="X593" i="19"/>
  <c r="X594" i="19"/>
  <c r="X596" i="19"/>
  <c r="X598" i="19"/>
  <c r="X600" i="19"/>
  <c r="X601" i="19"/>
  <c r="X602" i="19"/>
  <c r="X603" i="19"/>
  <c r="X604" i="19"/>
  <c r="X606" i="19"/>
  <c r="X609" i="19"/>
  <c r="X610" i="19"/>
  <c r="X611" i="19"/>
  <c r="X613" i="19"/>
  <c r="X614" i="19"/>
  <c r="X616" i="19"/>
  <c r="X617" i="19"/>
  <c r="X618" i="19"/>
  <c r="X620" i="19"/>
  <c r="X622" i="19"/>
  <c r="X624" i="19"/>
  <c r="X626" i="19"/>
  <c r="X628" i="19"/>
  <c r="X630" i="19"/>
  <c r="X632" i="19"/>
  <c r="X633" i="19"/>
  <c r="X634" i="19"/>
  <c r="X635" i="19"/>
  <c r="X637" i="19"/>
  <c r="X638" i="19"/>
  <c r="X641" i="19"/>
  <c r="X642" i="19"/>
  <c r="X644" i="19"/>
  <c r="X646" i="19"/>
  <c r="X647" i="19"/>
  <c r="X648" i="19"/>
  <c r="X649" i="19"/>
  <c r="X650" i="19"/>
  <c r="X654" i="19"/>
  <c r="X658" i="19"/>
  <c r="X659" i="19"/>
  <c r="X661" i="19"/>
  <c r="X662" i="19"/>
  <c r="X664" i="19"/>
  <c r="X666" i="19"/>
  <c r="X668" i="19"/>
  <c r="X670" i="19"/>
  <c r="X672" i="19"/>
  <c r="X673" i="19"/>
  <c r="X676" i="19"/>
  <c r="X680" i="19"/>
  <c r="X681" i="19"/>
  <c r="X682" i="19"/>
  <c r="X683" i="19"/>
  <c r="X685" i="19"/>
  <c r="X686" i="19"/>
  <c r="X687" i="19"/>
  <c r="X689" i="19"/>
  <c r="X690" i="19"/>
  <c r="X694" i="19"/>
  <c r="X695" i="19"/>
  <c r="X696" i="19"/>
  <c r="X697" i="19"/>
  <c r="X698" i="19"/>
  <c r="X700" i="19"/>
  <c r="X702" i="19"/>
  <c r="X705" i="19"/>
  <c r="X706" i="19"/>
  <c r="X707" i="19"/>
  <c r="X709" i="19"/>
  <c r="X710" i="19"/>
  <c r="X712" i="19"/>
  <c r="X713" i="19"/>
  <c r="X714" i="19"/>
  <c r="X716" i="19"/>
  <c r="X718" i="19"/>
  <c r="X721" i="19"/>
  <c r="X722" i="19"/>
  <c r="X723" i="19"/>
  <c r="X726" i="19"/>
  <c r="X728" i="19"/>
  <c r="X729" i="19"/>
  <c r="X730" i="19"/>
  <c r="X731" i="19"/>
  <c r="X733" i="19"/>
  <c r="X734" i="19"/>
  <c r="X737" i="19"/>
  <c r="X738" i="19"/>
  <c r="X739" i="19"/>
  <c r="X742" i="19"/>
  <c r="X744" i="19"/>
  <c r="X745" i="19"/>
  <c r="X746" i="19"/>
  <c r="X748" i="19"/>
  <c r="X750" i="19"/>
  <c r="X751" i="19"/>
  <c r="X753" i="19"/>
  <c r="X754" i="19"/>
  <c r="X757" i="19"/>
  <c r="X758" i="19"/>
  <c r="X759" i="19"/>
  <c r="X760" i="19"/>
  <c r="X762" i="19"/>
  <c r="X764" i="19"/>
  <c r="X766" i="19"/>
  <c r="X768" i="19"/>
  <c r="X770" i="19"/>
  <c r="X776" i="19"/>
  <c r="X777" i="19"/>
  <c r="X778" i="19"/>
  <c r="X779" i="19"/>
  <c r="X781" i="19"/>
  <c r="X782" i="19"/>
  <c r="X785" i="19"/>
  <c r="X786" i="19"/>
  <c r="X788" i="19"/>
  <c r="X790" i="19"/>
  <c r="X791" i="19"/>
  <c r="X792" i="19"/>
  <c r="X793" i="19"/>
  <c r="X794" i="19"/>
  <c r="X796" i="19"/>
  <c r="X798" i="19"/>
  <c r="X799" i="19"/>
  <c r="X801" i="19"/>
  <c r="X802" i="19"/>
  <c r="X803" i="19"/>
  <c r="X805" i="19"/>
  <c r="X808" i="19"/>
  <c r="X810" i="19"/>
  <c r="X811" i="19"/>
  <c r="X814" i="19"/>
  <c r="X816" i="19"/>
  <c r="X817" i="19"/>
  <c r="X818" i="19"/>
  <c r="X825" i="19"/>
  <c r="X826" i="19"/>
  <c r="X827" i="19"/>
  <c r="X829" i="19"/>
  <c r="X830" i="19"/>
  <c r="X833" i="19"/>
  <c r="X834" i="19"/>
  <c r="X836" i="19"/>
  <c r="X838" i="19"/>
  <c r="X840" i="19"/>
  <c r="X841" i="19"/>
  <c r="X842" i="19"/>
  <c r="X844" i="19"/>
  <c r="X846" i="19"/>
  <c r="X849" i="19"/>
  <c r="X850" i="19"/>
  <c r="X851" i="19"/>
  <c r="X853" i="19"/>
  <c r="X854" i="19"/>
  <c r="X857" i="19"/>
  <c r="X858" i="19"/>
  <c r="X859" i="19"/>
  <c r="X860" i="19"/>
  <c r="X862" i="19"/>
  <c r="X864" i="19"/>
  <c r="X865" i="19"/>
  <c r="X866" i="19"/>
  <c r="X867" i="19"/>
  <c r="X868" i="19"/>
  <c r="X870" i="19"/>
  <c r="X873" i="19"/>
  <c r="X875" i="19"/>
  <c r="X877" i="19"/>
  <c r="X878" i="19"/>
  <c r="X881" i="19"/>
  <c r="X882" i="19"/>
  <c r="X884" i="19"/>
  <c r="X886" i="19"/>
  <c r="X888" i="19"/>
  <c r="X889" i="19"/>
  <c r="X890" i="19"/>
  <c r="X892" i="19"/>
  <c r="X894" i="19"/>
  <c r="X897" i="19"/>
  <c r="X898" i="19"/>
  <c r="X899" i="19"/>
  <c r="X901" i="19"/>
  <c r="X902" i="19"/>
  <c r="X905" i="19"/>
  <c r="X906" i="19"/>
  <c r="X908" i="19"/>
  <c r="X910" i="19"/>
  <c r="X912" i="19"/>
  <c r="X914" i="19"/>
  <c r="X916" i="19"/>
  <c r="X920" i="19"/>
  <c r="X922" i="19"/>
  <c r="X923" i="19"/>
  <c r="X925" i="19"/>
  <c r="X929" i="19"/>
  <c r="X930" i="19"/>
  <c r="X932" i="19"/>
  <c r="X934" i="19"/>
  <c r="X935" i="19"/>
  <c r="X937" i="19"/>
  <c r="X938" i="19"/>
  <c r="X939" i="19"/>
  <c r="X945" i="19"/>
  <c r="X946" i="19"/>
  <c r="X947" i="19"/>
  <c r="X949" i="19"/>
  <c r="X950" i="19"/>
  <c r="X951" i="19"/>
  <c r="X953" i="19"/>
  <c r="X956" i="19"/>
  <c r="X958" i="19"/>
  <c r="X960" i="19"/>
  <c r="X961" i="19"/>
  <c r="X962" i="19"/>
  <c r="X964" i="19"/>
  <c r="X968" i="19"/>
  <c r="X969" i="19"/>
  <c r="X970" i="19"/>
  <c r="X972" i="19"/>
  <c r="X973" i="19"/>
  <c r="X975" i="19"/>
  <c r="X976" i="19"/>
  <c r="X978" i="19"/>
  <c r="X980" i="19"/>
  <c r="X981" i="19"/>
  <c r="X982" i="19"/>
  <c r="X983" i="19"/>
  <c r="X984" i="19"/>
  <c r="X985" i="19"/>
  <c r="X988" i="19"/>
  <c r="X990" i="19"/>
  <c r="X994" i="19"/>
  <c r="X995" i="19"/>
  <c r="X996" i="19"/>
  <c r="X997" i="19"/>
  <c r="X998" i="19"/>
  <c r="X999" i="19"/>
  <c r="X1000" i="19"/>
  <c r="X1002" i="19"/>
  <c r="X1006" i="19"/>
  <c r="X1008" i="19"/>
  <c r="X1009" i="19"/>
  <c r="X1010" i="19"/>
  <c r="X1012" i="19"/>
  <c r="X1013" i="19"/>
  <c r="X1017" i="19"/>
  <c r="X1018" i="19"/>
  <c r="X1019" i="19"/>
  <c r="X1021" i="19"/>
  <c r="X1022" i="19"/>
  <c r="X1024" i="19"/>
  <c r="X1025" i="19"/>
  <c r="X1029" i="19"/>
  <c r="X1030" i="19"/>
  <c r="X1033" i="19"/>
  <c r="X1034" i="19"/>
  <c r="X1036" i="19"/>
  <c r="X1037" i="19"/>
  <c r="X1039" i="19"/>
  <c r="X1042" i="19"/>
  <c r="X1043" i="19"/>
  <c r="X1045" i="19"/>
  <c r="X1046" i="19"/>
  <c r="X1048" i="19"/>
  <c r="X1049" i="19"/>
  <c r="X1053" i="19"/>
  <c r="X1054" i="19"/>
  <c r="X1055" i="19"/>
  <c r="X1058" i="19"/>
  <c r="X1059" i="19"/>
  <c r="X1060" i="19"/>
  <c r="X1061" i="19"/>
  <c r="X1065" i="19"/>
  <c r="X1067" i="19"/>
  <c r="X1069" i="19"/>
  <c r="X1070" i="19"/>
  <c r="X1071" i="19"/>
  <c r="X1072" i="19"/>
  <c r="X1073" i="19"/>
  <c r="X1077" i="19"/>
  <c r="X1078" i="19"/>
  <c r="X1079" i="19"/>
  <c r="X1081" i="19"/>
  <c r="X1084" i="19"/>
  <c r="X1087" i="19"/>
  <c r="X1089" i="19"/>
  <c r="X1090" i="19"/>
  <c r="X1093" i="19"/>
  <c r="X1094" i="19"/>
  <c r="X1096" i="19"/>
  <c r="X1101" i="19"/>
  <c r="X1103" i="19"/>
  <c r="X1105" i="19"/>
  <c r="X1106" i="19"/>
  <c r="X1109" i="19"/>
  <c r="X1113" i="19"/>
  <c r="X1114" i="19"/>
  <c r="X1117" i="19"/>
  <c r="X1120" i="19"/>
  <c r="X1121" i="19"/>
  <c r="X1125" i="19"/>
  <c r="X1126" i="19"/>
  <c r="X1127" i="19"/>
  <c r="X1129" i="19"/>
  <c r="X1130" i="19"/>
  <c r="X1133" i="19"/>
  <c r="X1135" i="19"/>
  <c r="X1137" i="19"/>
  <c r="X1138" i="19"/>
  <c r="X1139" i="19"/>
  <c r="X1141" i="19"/>
  <c r="X1142" i="19"/>
  <c r="X1144" i="19"/>
  <c r="X1145" i="19"/>
  <c r="X1151" i="19"/>
  <c r="X1153" i="19"/>
  <c r="X1154" i="19"/>
  <c r="X1156" i="19"/>
  <c r="X1157" i="19"/>
  <c r="X1161" i="19"/>
  <c r="X1165" i="19"/>
  <c r="X1168" i="19"/>
  <c r="X1169" i="19"/>
  <c r="X1173" i="19"/>
  <c r="X1174" i="19"/>
  <c r="X1177" i="19"/>
  <c r="X1178" i="19"/>
  <c r="X1181" i="19"/>
  <c r="X1183" i="19"/>
  <c r="X1185" i="19"/>
  <c r="X1186" i="19"/>
  <c r="X1189" i="19"/>
  <c r="X1190" i="19"/>
  <c r="X1192" i="19"/>
  <c r="X1193" i="19"/>
  <c r="X1197" i="19"/>
  <c r="X1199" i="19"/>
  <c r="X1202" i="19"/>
  <c r="X1205" i="19"/>
  <c r="X1209" i="19"/>
  <c r="X1210" i="19"/>
  <c r="X1211" i="19"/>
  <c r="X1213" i="19"/>
  <c r="X1214" i="19"/>
  <c r="X1217" i="19"/>
  <c r="X1222" i="19"/>
  <c r="X1223" i="19"/>
  <c r="X1225" i="19"/>
  <c r="X1226" i="19"/>
  <c r="X1231" i="19"/>
  <c r="X1234" i="19"/>
  <c r="X1235" i="19"/>
  <c r="X1237" i="19"/>
  <c r="X1240" i="19"/>
  <c r="X1245" i="19"/>
  <c r="X1246" i="19"/>
  <c r="X1247" i="19"/>
  <c r="X1249" i="19"/>
  <c r="X1250" i="19"/>
  <c r="X1252" i="19"/>
  <c r="X1253" i="19"/>
  <c r="X1257" i="19"/>
  <c r="X1258" i="19"/>
  <c r="X1259" i="19"/>
  <c r="X1261" i="19"/>
  <c r="X1263" i="19"/>
  <c r="X1264" i="19"/>
  <c r="X1269" i="19"/>
  <c r="X1270" i="19"/>
  <c r="X1271" i="19"/>
  <c r="X1273" i="19"/>
  <c r="X1274" i="19"/>
  <c r="X1276" i="19"/>
  <c r="X1277" i="19"/>
  <c r="Y2" i="19"/>
  <c r="Y3" i="19"/>
  <c r="Y4" i="19"/>
  <c r="Y5" i="19"/>
  <c r="Y6" i="19"/>
  <c r="Y9" i="19"/>
  <c r="Y10" i="19"/>
  <c r="Y11" i="19"/>
  <c r="Y13" i="19"/>
  <c r="Y14" i="19"/>
  <c r="Y15" i="19"/>
  <c r="Y16" i="19"/>
  <c r="Y17" i="19"/>
  <c r="Y18" i="19"/>
  <c r="Y20" i="19"/>
  <c r="Y21" i="19"/>
  <c r="Y22" i="19"/>
  <c r="Y23" i="19"/>
  <c r="Y24" i="19"/>
  <c r="Y25" i="19"/>
  <c r="Y26" i="19"/>
  <c r="Y27" i="19"/>
  <c r="Y28" i="19"/>
  <c r="Y29" i="19"/>
  <c r="Y30" i="19"/>
  <c r="Y33" i="19"/>
  <c r="Y35" i="19"/>
  <c r="Y36" i="19"/>
  <c r="Y37" i="19"/>
  <c r="Y38" i="19"/>
  <c r="Y39" i="19"/>
  <c r="Y40" i="19"/>
  <c r="Y41" i="19"/>
  <c r="Y42" i="19"/>
  <c r="Y44" i="19"/>
  <c r="Y46" i="19"/>
  <c r="Y47" i="19"/>
  <c r="Y48" i="19"/>
  <c r="Y51" i="19"/>
  <c r="Y52" i="19"/>
  <c r="Y53" i="19"/>
  <c r="Y54" i="19"/>
  <c r="Y57" i="19"/>
  <c r="Y58" i="19"/>
  <c r="Y59" i="19"/>
  <c r="Y61" i="19"/>
  <c r="Y62" i="19"/>
  <c r="Y63" i="19"/>
  <c r="Y64" i="19"/>
  <c r="Y65" i="19"/>
  <c r="Y66" i="19"/>
  <c r="Y68" i="19"/>
  <c r="Y69" i="19"/>
  <c r="Y70" i="19"/>
  <c r="Y71" i="19"/>
  <c r="Y72" i="19"/>
  <c r="Y73" i="19"/>
  <c r="Y74" i="19"/>
  <c r="Y75" i="19"/>
  <c r="Y76" i="19"/>
  <c r="Y78" i="19"/>
  <c r="Y81" i="19"/>
  <c r="Y83" i="19"/>
  <c r="Y84" i="19"/>
  <c r="Y85" i="19"/>
  <c r="Y86" i="19"/>
  <c r="Y87" i="19"/>
  <c r="Y88" i="19"/>
  <c r="Y89" i="19"/>
  <c r="Y90" i="19"/>
  <c r="Y92" i="19"/>
  <c r="Y94" i="19"/>
  <c r="Y95" i="19"/>
  <c r="Y96" i="19"/>
  <c r="Y97" i="19"/>
  <c r="Y99" i="19"/>
  <c r="Y100" i="19"/>
  <c r="Y101" i="19"/>
  <c r="Y102" i="19"/>
  <c r="Y105" i="19"/>
  <c r="Y106" i="19"/>
  <c r="Y107" i="19"/>
  <c r="Y109" i="19"/>
  <c r="Y110" i="19"/>
  <c r="Y111" i="19"/>
  <c r="Y112" i="19"/>
  <c r="Y113" i="19"/>
  <c r="Y114" i="19"/>
  <c r="Y116" i="19"/>
  <c r="Y118" i="19"/>
  <c r="Y119" i="19"/>
  <c r="Y120" i="19"/>
  <c r="Y121" i="19"/>
  <c r="Y122" i="19"/>
  <c r="Y123" i="19"/>
  <c r="Y124" i="19"/>
  <c r="Y125" i="19"/>
  <c r="Y128" i="19"/>
  <c r="Y129" i="19"/>
  <c r="Y130" i="19"/>
  <c r="Y131" i="19"/>
  <c r="Y132" i="19"/>
  <c r="Y133" i="19"/>
  <c r="Y135" i="19"/>
  <c r="Y136" i="19"/>
  <c r="Y137" i="19"/>
  <c r="Y138" i="19"/>
  <c r="Y140" i="19"/>
  <c r="Y141" i="19"/>
  <c r="Y143" i="19"/>
  <c r="Y144" i="19"/>
  <c r="Y145" i="19"/>
  <c r="Y146" i="19"/>
  <c r="Y147" i="19"/>
  <c r="Y148" i="19"/>
  <c r="Y149" i="19"/>
  <c r="Y150" i="19"/>
  <c r="Y152" i="19"/>
  <c r="Y153" i="19"/>
  <c r="Y154" i="19"/>
  <c r="Y155" i="19"/>
  <c r="Y156" i="19"/>
  <c r="Y157" i="19"/>
  <c r="Y159" i="19"/>
  <c r="Y160" i="19"/>
  <c r="Y161" i="19"/>
  <c r="Y162" i="19"/>
  <c r="Y165" i="19"/>
  <c r="Y166" i="19"/>
  <c r="Y167" i="19"/>
  <c r="Y168" i="19"/>
  <c r="Y169" i="19"/>
  <c r="Y170" i="19"/>
  <c r="Y171" i="19"/>
  <c r="Y172" i="19"/>
  <c r="Y173" i="19"/>
  <c r="Y176" i="19"/>
  <c r="Y177" i="19"/>
  <c r="Y178" i="19"/>
  <c r="Y179" i="19"/>
  <c r="Y180" i="19"/>
  <c r="Y181" i="19"/>
  <c r="Y183" i="19"/>
  <c r="Y184" i="19"/>
  <c r="Y185" i="19"/>
  <c r="Y186" i="19"/>
  <c r="Y188" i="19"/>
  <c r="Y189" i="19"/>
  <c r="Y191" i="19"/>
  <c r="Y192" i="19"/>
  <c r="Y194" i="19"/>
  <c r="Y195" i="19"/>
  <c r="Y196" i="19"/>
  <c r="Y197" i="19"/>
  <c r="Y198" i="19"/>
  <c r="Y200" i="19"/>
  <c r="Y201" i="19"/>
  <c r="Y202" i="19"/>
  <c r="Y203" i="19"/>
  <c r="Y204" i="19"/>
  <c r="Y205" i="19"/>
  <c r="Y207" i="19"/>
  <c r="Y208" i="19"/>
  <c r="Y209" i="19"/>
  <c r="Y210" i="19"/>
  <c r="Y212" i="19"/>
  <c r="Y213" i="19"/>
  <c r="Y214" i="19"/>
  <c r="Y215" i="19"/>
  <c r="Y216" i="19"/>
  <c r="Y217" i="19"/>
  <c r="Y218" i="19"/>
  <c r="Y219" i="19"/>
  <c r="Y220" i="19"/>
  <c r="Y221" i="19"/>
  <c r="Y224" i="19"/>
  <c r="Y225" i="19"/>
  <c r="Y226" i="19"/>
  <c r="Y227" i="19"/>
  <c r="Y228" i="19"/>
  <c r="Y229" i="19"/>
  <c r="Y231" i="19"/>
  <c r="Y232" i="19"/>
  <c r="Y233" i="19"/>
  <c r="Y234" i="19"/>
  <c r="Y236" i="19"/>
  <c r="Y237" i="19"/>
  <c r="Y239" i="19"/>
  <c r="Y240" i="19"/>
  <c r="Y241" i="19"/>
  <c r="Y242" i="19"/>
  <c r="Y243" i="19"/>
  <c r="Y244" i="19"/>
  <c r="Y245" i="19"/>
  <c r="Y246" i="19"/>
  <c r="Y248" i="19"/>
  <c r="Y249" i="19"/>
  <c r="Y250" i="19"/>
  <c r="Y251" i="19"/>
  <c r="Y252" i="19"/>
  <c r="Y253" i="19"/>
  <c r="Y255" i="19"/>
  <c r="Y256" i="19"/>
  <c r="Y257" i="19"/>
  <c r="Y258" i="19"/>
  <c r="Y262" i="19"/>
  <c r="Y263" i="19"/>
  <c r="Y264" i="19"/>
  <c r="Y265" i="19"/>
  <c r="Y266" i="19"/>
  <c r="Y267" i="19"/>
  <c r="Y268" i="19"/>
  <c r="Y269" i="19"/>
  <c r="Y270" i="19"/>
  <c r="Y272" i="19"/>
  <c r="Y273" i="19"/>
  <c r="Y274" i="19"/>
  <c r="Y275" i="19"/>
  <c r="Y276" i="19"/>
  <c r="Y277" i="19"/>
  <c r="Y278" i="19"/>
  <c r="Y279" i="19"/>
  <c r="Y280" i="19"/>
  <c r="Y281" i="19"/>
  <c r="Y282" i="19"/>
  <c r="Y284" i="19"/>
  <c r="Y285" i="19"/>
  <c r="Y286" i="19"/>
  <c r="Y288" i="19"/>
  <c r="Y289" i="19"/>
  <c r="Y290" i="19"/>
  <c r="Y291" i="19"/>
  <c r="Y292" i="19"/>
  <c r="Y294" i="19"/>
  <c r="Y296" i="19"/>
  <c r="Y297" i="19"/>
  <c r="Y298" i="19"/>
  <c r="Y299" i="19"/>
  <c r="Y300" i="19"/>
  <c r="Y301" i="19"/>
  <c r="Y302" i="19"/>
  <c r="Y303" i="19"/>
  <c r="Y305" i="19"/>
  <c r="Y306" i="19"/>
  <c r="Y308" i="19"/>
  <c r="Y309" i="19"/>
  <c r="Y310" i="19"/>
  <c r="Y311" i="19"/>
  <c r="Y312" i="19"/>
  <c r="Y313" i="19"/>
  <c r="Y314" i="19"/>
  <c r="Y315" i="19"/>
  <c r="Y316" i="19"/>
  <c r="Y317" i="19"/>
  <c r="Y318" i="19"/>
  <c r="Y321" i="19"/>
  <c r="Y322" i="19"/>
  <c r="Y323" i="19"/>
  <c r="Y325" i="19"/>
  <c r="Y326" i="19"/>
  <c r="Y327" i="19"/>
  <c r="Y328" i="19"/>
  <c r="Y329" i="19"/>
  <c r="Y330" i="19"/>
  <c r="Y332" i="19"/>
  <c r="Y333" i="19"/>
  <c r="Y334" i="19"/>
  <c r="Y336" i="19"/>
  <c r="Y338" i="19"/>
  <c r="Y339" i="19"/>
  <c r="Y340" i="19"/>
  <c r="Y342" i="19"/>
  <c r="Y344" i="19"/>
  <c r="Y345" i="19"/>
  <c r="Y346" i="19"/>
  <c r="Y347" i="19"/>
  <c r="Y348" i="19"/>
  <c r="Y349" i="19"/>
  <c r="Y350" i="19"/>
  <c r="Y351" i="19"/>
  <c r="Y353" i="19"/>
  <c r="Y354" i="19"/>
  <c r="Y356" i="19"/>
  <c r="Y357" i="19"/>
  <c r="Y358" i="19"/>
  <c r="Y359" i="19"/>
  <c r="Y360" i="19"/>
  <c r="Y361" i="19"/>
  <c r="Y362" i="19"/>
  <c r="Y363" i="19"/>
  <c r="Y364" i="19"/>
  <c r="Y365" i="19"/>
  <c r="Y366" i="19"/>
  <c r="Y368" i="19"/>
  <c r="Y369" i="19"/>
  <c r="Y370" i="19"/>
  <c r="Y371" i="19"/>
  <c r="Y373" i="19"/>
  <c r="Y374" i="19"/>
  <c r="Y375" i="19"/>
  <c r="Y376" i="19"/>
  <c r="Y377" i="19"/>
  <c r="Y378" i="19"/>
  <c r="Y380" i="19"/>
  <c r="Y381" i="19"/>
  <c r="Y382" i="19"/>
  <c r="Y384" i="19"/>
  <c r="Y385" i="19"/>
  <c r="Y386" i="19"/>
  <c r="Y387" i="19"/>
  <c r="Y388" i="19"/>
  <c r="Y390" i="19"/>
  <c r="Y392" i="19"/>
  <c r="Y393" i="19"/>
  <c r="Y394" i="19"/>
  <c r="Y395" i="19"/>
  <c r="Y396" i="19"/>
  <c r="Y397" i="19"/>
  <c r="Y398" i="19"/>
  <c r="Y399" i="19"/>
  <c r="Y401" i="19"/>
  <c r="Y402" i="19"/>
  <c r="Y404" i="19"/>
  <c r="Y406" i="19"/>
  <c r="Y407" i="19"/>
  <c r="Y408" i="19"/>
  <c r="Y409" i="19"/>
  <c r="Y410" i="19"/>
  <c r="Y411" i="19"/>
  <c r="Y412" i="19"/>
  <c r="Y413" i="19"/>
  <c r="Y414" i="19"/>
  <c r="Y417" i="19"/>
  <c r="Y418" i="19"/>
  <c r="Y419" i="19"/>
  <c r="Y421" i="19"/>
  <c r="Y422" i="19"/>
  <c r="Y423" i="19"/>
  <c r="Y424" i="19"/>
  <c r="Y425" i="19"/>
  <c r="Y426" i="19"/>
  <c r="Y428" i="19"/>
  <c r="Y429" i="19"/>
  <c r="Y430" i="19"/>
  <c r="Y432" i="19"/>
  <c r="Y433" i="19"/>
  <c r="Y434" i="19"/>
  <c r="Y435" i="19"/>
  <c r="Y436" i="19"/>
  <c r="Y438" i="19"/>
  <c r="Y440" i="19"/>
  <c r="Y441" i="19"/>
  <c r="Y442" i="19"/>
  <c r="Y443" i="19"/>
  <c r="Y444" i="19"/>
  <c r="Y445" i="19"/>
  <c r="Y446" i="19"/>
  <c r="Y447" i="19"/>
  <c r="Y449" i="19"/>
  <c r="Y450" i="19"/>
  <c r="Y452" i="19"/>
  <c r="Y454" i="19"/>
  <c r="Y456" i="19"/>
  <c r="Y457" i="19"/>
  <c r="Y458" i="19"/>
  <c r="Y459" i="19"/>
  <c r="Y460" i="19"/>
  <c r="Y461" i="19"/>
  <c r="Y462" i="19"/>
  <c r="Y465" i="19"/>
  <c r="Y466" i="19"/>
  <c r="Y467" i="19"/>
  <c r="Y469" i="19"/>
  <c r="Y470" i="19"/>
  <c r="Y471" i="19"/>
  <c r="Y472" i="19"/>
  <c r="Y473" i="19"/>
  <c r="Y474" i="19"/>
  <c r="Y476" i="19"/>
  <c r="Y477" i="19"/>
  <c r="Y478" i="19"/>
  <c r="Y480" i="19"/>
  <c r="Y482" i="19"/>
  <c r="Y483" i="19"/>
  <c r="Y484" i="19"/>
  <c r="Y486" i="19"/>
  <c r="Y488" i="19"/>
  <c r="Y489" i="19"/>
  <c r="Y490" i="19"/>
  <c r="Y491" i="19"/>
  <c r="Y492" i="19"/>
  <c r="Y493" i="19"/>
  <c r="Y494" i="19"/>
  <c r="Y495" i="19"/>
  <c r="Y497" i="19"/>
  <c r="Y498" i="19"/>
  <c r="Y500" i="19"/>
  <c r="Y502" i="19"/>
  <c r="Y503" i="19"/>
  <c r="Y504" i="19"/>
  <c r="Y505" i="19"/>
  <c r="Y506" i="19"/>
  <c r="Y507" i="19"/>
  <c r="Y508" i="19"/>
  <c r="Y509" i="19"/>
  <c r="Y510" i="19"/>
  <c r="Y513" i="19"/>
  <c r="Y514" i="19"/>
  <c r="Y515" i="19"/>
  <c r="Y517" i="19"/>
  <c r="Y518" i="19"/>
  <c r="Y519" i="19"/>
  <c r="Y520" i="19"/>
  <c r="Y521" i="19"/>
  <c r="Y522" i="19"/>
  <c r="Y524" i="19"/>
  <c r="Y525" i="19"/>
  <c r="Y526" i="19"/>
  <c r="Y528" i="19"/>
  <c r="Y529" i="19"/>
  <c r="Y530" i="19"/>
  <c r="Y531" i="19"/>
  <c r="Y532" i="19"/>
  <c r="Y533" i="19"/>
  <c r="Y534" i="19"/>
  <c r="Y536" i="19"/>
  <c r="Y537" i="19"/>
  <c r="Y538" i="19"/>
  <c r="Y539" i="19"/>
  <c r="Y540" i="19"/>
  <c r="Y541" i="19"/>
  <c r="Y542" i="19"/>
  <c r="Y543" i="19"/>
  <c r="Y545" i="19"/>
  <c r="Y546" i="19"/>
  <c r="Y548" i="19"/>
  <c r="Y550" i="19"/>
  <c r="Y551" i="19"/>
  <c r="Y552" i="19"/>
  <c r="Y553" i="19"/>
  <c r="Y554" i="19"/>
  <c r="Y555" i="19"/>
  <c r="Y556" i="19"/>
  <c r="Y557" i="19"/>
  <c r="Y558" i="19"/>
  <c r="Y561" i="19"/>
  <c r="Y562" i="19"/>
  <c r="Y563" i="19"/>
  <c r="Y565" i="19"/>
  <c r="Y566" i="19"/>
  <c r="Y567" i="19"/>
  <c r="Y568" i="19"/>
  <c r="Y569" i="19"/>
  <c r="Y570" i="19"/>
  <c r="Y571" i="19"/>
  <c r="Y572" i="19"/>
  <c r="Y573" i="19"/>
  <c r="Y574" i="19"/>
  <c r="Y576" i="19"/>
  <c r="Y577" i="19"/>
  <c r="Y578" i="19"/>
  <c r="Y579" i="19"/>
  <c r="Y580" i="19"/>
  <c r="Y581" i="19"/>
  <c r="Y582" i="19"/>
  <c r="Y583" i="19"/>
  <c r="Y584" i="19"/>
  <c r="Y585" i="19"/>
  <c r="Y586" i="19"/>
  <c r="Y587" i="19"/>
  <c r="Y588" i="19"/>
  <c r="Y589" i="19"/>
  <c r="Y590" i="19"/>
  <c r="Y591" i="19"/>
  <c r="Y593" i="19"/>
  <c r="Y594" i="19"/>
  <c r="Y595" i="19"/>
  <c r="Y596" i="19"/>
  <c r="Y598" i="19"/>
  <c r="Y600" i="19"/>
  <c r="Y601" i="19"/>
  <c r="Y602" i="19"/>
  <c r="Y603" i="19"/>
  <c r="Y604" i="19"/>
  <c r="Y605" i="19"/>
  <c r="Y606" i="19"/>
  <c r="Y609" i="19"/>
  <c r="Y610" i="19"/>
  <c r="Y611" i="19"/>
  <c r="Y613" i="19"/>
  <c r="Y614" i="19"/>
  <c r="Y615" i="19"/>
  <c r="Y616" i="19"/>
  <c r="Y617" i="19"/>
  <c r="Y618" i="19"/>
  <c r="Y619" i="19"/>
  <c r="Y620" i="19"/>
  <c r="Y621" i="19"/>
  <c r="Y622" i="19"/>
  <c r="Y624" i="19"/>
  <c r="Y626" i="19"/>
  <c r="Y627" i="19"/>
  <c r="Y628" i="19"/>
  <c r="Y630" i="19"/>
  <c r="Y631" i="19"/>
  <c r="Y632" i="19"/>
  <c r="Y633" i="19"/>
  <c r="Y634" i="19"/>
  <c r="Y635" i="19"/>
  <c r="Y636" i="19"/>
  <c r="Y637" i="19"/>
  <c r="Y638" i="19"/>
  <c r="Y639" i="19"/>
  <c r="Y640" i="19"/>
  <c r="Y641" i="19"/>
  <c r="Y642" i="19"/>
  <c r="Y643" i="19"/>
  <c r="Y644" i="19"/>
  <c r="Y646" i="19"/>
  <c r="Y647" i="19"/>
  <c r="Y648" i="19"/>
  <c r="Y649" i="19"/>
  <c r="Y650" i="19"/>
  <c r="Y651" i="19"/>
  <c r="Y653" i="19"/>
  <c r="Y654" i="19"/>
  <c r="Y656" i="19"/>
  <c r="Y658" i="19"/>
  <c r="Y659" i="19"/>
  <c r="Y661" i="19"/>
  <c r="Y662" i="19"/>
  <c r="Y663" i="19"/>
  <c r="Y664" i="19"/>
  <c r="Y665" i="19"/>
  <c r="Y666" i="19"/>
  <c r="Y668" i="19"/>
  <c r="Y669" i="19"/>
  <c r="Y670" i="19"/>
  <c r="Y671" i="19"/>
  <c r="Y672" i="19"/>
  <c r="Y673" i="19"/>
  <c r="Y675" i="19"/>
  <c r="Y676" i="19"/>
  <c r="Y677" i="19"/>
  <c r="Y678" i="19"/>
  <c r="Y680" i="19"/>
  <c r="Y681" i="19"/>
  <c r="Y682" i="19"/>
  <c r="Y683" i="19"/>
  <c r="Y684" i="19"/>
  <c r="Y685" i="19"/>
  <c r="Y686" i="19"/>
  <c r="Y687" i="19"/>
  <c r="Y688" i="19"/>
  <c r="Y689" i="19"/>
  <c r="Y690" i="19"/>
  <c r="Y694" i="19"/>
  <c r="Y695" i="19"/>
  <c r="Y696" i="19"/>
  <c r="Y697" i="19"/>
  <c r="Y698" i="19"/>
  <c r="Y699" i="19"/>
  <c r="Y700" i="19"/>
  <c r="Y701" i="19"/>
  <c r="Y702" i="19"/>
  <c r="Y705" i="19"/>
  <c r="Y706" i="19"/>
  <c r="Y708" i="19"/>
  <c r="Y709" i="19"/>
  <c r="Y710" i="19"/>
  <c r="Y711" i="19"/>
  <c r="Y712" i="19"/>
  <c r="Y713" i="19"/>
  <c r="Y714" i="19"/>
  <c r="Y716" i="19"/>
  <c r="Y717" i="19"/>
  <c r="Y718" i="19"/>
  <c r="Y719" i="19"/>
  <c r="Y720" i="19"/>
  <c r="Y721" i="19"/>
  <c r="Y722" i="19"/>
  <c r="Y723" i="19"/>
  <c r="Y725" i="19"/>
  <c r="Y726" i="19"/>
  <c r="Y728" i="19"/>
  <c r="Y729" i="19"/>
  <c r="Y730" i="19"/>
  <c r="Y731" i="19"/>
  <c r="Y732" i="19"/>
  <c r="Y733" i="19"/>
  <c r="Y734" i="19"/>
  <c r="Y735" i="19"/>
  <c r="Y736" i="19"/>
  <c r="Y737" i="19"/>
  <c r="Y738" i="19"/>
  <c r="Y742" i="19"/>
  <c r="Y744" i="19"/>
  <c r="Y745" i="19"/>
  <c r="Y746" i="19"/>
  <c r="Y747" i="19"/>
  <c r="Y748" i="19"/>
  <c r="Y749" i="19"/>
  <c r="Y750" i="19"/>
  <c r="Y752" i="19"/>
  <c r="Y753" i="19"/>
  <c r="Y754" i="19"/>
  <c r="Y757" i="19"/>
  <c r="Y758" i="19"/>
  <c r="Y759" i="19"/>
  <c r="Y760" i="19"/>
  <c r="Y761" i="19"/>
  <c r="Y762" i="19"/>
  <c r="Y764" i="19"/>
  <c r="Y765" i="19"/>
  <c r="Y766" i="19"/>
  <c r="Y767" i="19"/>
  <c r="Y768" i="19"/>
  <c r="Y770" i="19"/>
  <c r="Y771" i="19"/>
  <c r="Y773" i="19"/>
  <c r="Y776" i="19"/>
  <c r="Y777" i="19"/>
  <c r="Y778" i="19"/>
  <c r="Y779" i="19"/>
  <c r="Y780" i="19"/>
  <c r="Y781" i="19"/>
  <c r="Y782" i="19"/>
  <c r="Y783" i="19"/>
  <c r="Y784" i="19"/>
  <c r="Y785" i="19"/>
  <c r="Y786" i="19"/>
  <c r="Y788" i="19"/>
  <c r="Y790" i="19"/>
  <c r="Y791" i="19"/>
  <c r="Y792" i="19"/>
  <c r="Y793" i="19"/>
  <c r="Y794" i="19"/>
  <c r="Y795" i="19"/>
  <c r="Y796" i="19"/>
  <c r="Y797" i="19"/>
  <c r="Y798" i="19"/>
  <c r="Y801" i="19"/>
  <c r="Y802" i="19"/>
  <c r="Y803" i="19"/>
  <c r="Y804" i="19"/>
  <c r="Y805" i="19"/>
  <c r="Y807" i="19"/>
  <c r="Y808" i="19"/>
  <c r="Y810" i="19"/>
  <c r="Y812" i="19"/>
  <c r="Y813" i="19"/>
  <c r="Y814" i="19"/>
  <c r="Y815" i="19"/>
  <c r="Y816" i="19"/>
  <c r="Y817" i="19"/>
  <c r="Y818" i="19"/>
  <c r="Y819" i="19"/>
  <c r="Y820" i="19"/>
  <c r="Y821" i="19"/>
  <c r="Y822" i="19"/>
  <c r="Y825" i="19"/>
  <c r="Y826" i="19"/>
  <c r="Y827" i="19"/>
  <c r="Y828" i="19"/>
  <c r="Y829" i="19"/>
  <c r="Y830" i="19"/>
  <c r="Y831" i="19"/>
  <c r="Y832" i="19"/>
  <c r="Y833" i="19"/>
  <c r="Y834" i="19"/>
  <c r="Y836" i="19"/>
  <c r="Y838" i="19"/>
  <c r="Y840" i="19"/>
  <c r="Y841" i="19"/>
  <c r="Y842" i="19"/>
  <c r="Y843" i="19"/>
  <c r="Y844" i="19"/>
  <c r="Y845" i="19"/>
  <c r="Y846" i="19"/>
  <c r="Y849" i="19"/>
  <c r="Y850" i="19"/>
  <c r="Y851" i="19"/>
  <c r="Y852" i="19"/>
  <c r="Y853" i="19"/>
  <c r="Y854" i="19"/>
  <c r="Y855" i="19"/>
  <c r="Y857" i="19"/>
  <c r="Y858" i="19"/>
  <c r="Y860" i="19"/>
  <c r="Y861" i="19"/>
  <c r="Y862" i="19"/>
  <c r="Y863" i="19"/>
  <c r="Y864" i="19"/>
  <c r="Y865" i="19"/>
  <c r="Y866" i="19"/>
  <c r="Y867" i="19"/>
  <c r="Y868" i="19"/>
  <c r="Y869" i="19"/>
  <c r="Y870" i="19"/>
  <c r="Y872" i="19"/>
  <c r="Y873" i="19"/>
  <c r="Y875" i="19"/>
  <c r="Y876" i="19"/>
  <c r="Y877" i="19"/>
  <c r="Y878" i="19"/>
  <c r="Y879" i="19"/>
  <c r="Y880" i="19"/>
  <c r="Y881" i="19"/>
  <c r="Y882" i="19"/>
  <c r="Y884" i="19"/>
  <c r="Y886" i="19"/>
  <c r="Y888" i="19"/>
  <c r="Y889" i="19"/>
  <c r="Y890" i="19"/>
  <c r="Y891" i="19"/>
  <c r="Y892" i="19"/>
  <c r="Y893" i="19"/>
  <c r="Y894" i="19"/>
  <c r="Y896" i="19"/>
  <c r="Y897" i="19"/>
  <c r="Y898" i="19"/>
  <c r="Y899" i="19"/>
  <c r="Y900" i="19"/>
  <c r="Y901" i="19"/>
  <c r="Y902" i="19"/>
  <c r="Y903" i="19"/>
  <c r="Y905" i="19"/>
  <c r="Y906" i="19"/>
  <c r="Y908" i="19"/>
  <c r="Y909" i="19"/>
  <c r="Y910" i="19"/>
  <c r="Y911" i="19"/>
  <c r="Y912" i="19"/>
  <c r="Y914" i="19"/>
  <c r="Y915" i="19"/>
  <c r="Y916" i="19"/>
  <c r="Y917" i="19"/>
  <c r="Y920" i="19"/>
  <c r="Y922" i="19"/>
  <c r="Y923" i="19"/>
  <c r="Y924" i="19"/>
  <c r="Y925" i="19"/>
  <c r="Y926" i="19"/>
  <c r="Y927" i="19"/>
  <c r="Y928" i="19"/>
  <c r="Y929" i="19"/>
  <c r="Y930" i="19"/>
  <c r="Y932" i="19"/>
  <c r="Y934" i="19"/>
  <c r="Y935" i="19"/>
  <c r="Y937" i="19"/>
  <c r="Y938" i="19"/>
  <c r="Y939" i="19"/>
  <c r="Y941" i="19"/>
  <c r="Y942" i="19"/>
  <c r="Y945" i="19"/>
  <c r="Y946" i="19"/>
  <c r="Y947" i="19"/>
  <c r="Y948" i="19"/>
  <c r="Y949" i="19"/>
  <c r="Y950" i="19"/>
  <c r="Y951" i="19"/>
  <c r="Y952" i="19"/>
  <c r="Y953" i="19"/>
  <c r="Y954" i="19"/>
  <c r="Y956" i="19"/>
  <c r="Y957" i="19"/>
  <c r="Y958" i="19"/>
  <c r="Y959" i="19"/>
  <c r="Y960" i="19"/>
  <c r="Y961" i="19"/>
  <c r="Y962" i="19"/>
  <c r="Y963" i="19"/>
  <c r="Y964" i="19"/>
  <c r="Y965" i="19"/>
  <c r="Y966" i="19"/>
  <c r="Y968" i="19"/>
  <c r="Y969" i="19"/>
  <c r="Y970" i="19"/>
  <c r="Y972" i="19"/>
  <c r="Y973" i="19"/>
  <c r="Y974" i="19"/>
  <c r="Y975" i="19"/>
  <c r="Y976" i="19"/>
  <c r="Y977" i="19"/>
  <c r="Y978" i="19"/>
  <c r="Y980" i="19"/>
  <c r="Y981" i="19"/>
  <c r="Y982" i="19"/>
  <c r="Y983" i="19"/>
  <c r="Y984" i="19"/>
  <c r="Y985" i="19"/>
  <c r="Y987" i="19"/>
  <c r="Y988" i="19"/>
  <c r="Y989" i="19"/>
  <c r="Y990" i="19"/>
  <c r="Y992" i="19"/>
  <c r="Y994" i="19"/>
  <c r="Y995" i="19"/>
  <c r="Y996" i="19"/>
  <c r="Y997" i="19"/>
  <c r="Y998" i="19"/>
  <c r="Y999" i="19"/>
  <c r="Y1000" i="19"/>
  <c r="Y1001" i="19"/>
  <c r="Y1002" i="19"/>
  <c r="Y1003" i="19"/>
  <c r="Y1006" i="19"/>
  <c r="Y1008" i="19"/>
  <c r="Y1010" i="19"/>
  <c r="Y1011" i="19"/>
  <c r="Y1012" i="19"/>
  <c r="Y1013" i="19"/>
  <c r="Y1014" i="19"/>
  <c r="Y1015" i="19"/>
  <c r="Y1016" i="19"/>
  <c r="Y1017" i="19"/>
  <c r="Y1018" i="19"/>
  <c r="Y1020" i="19"/>
  <c r="Y1022" i="19"/>
  <c r="Y1024" i="19"/>
  <c r="Y1025" i="19"/>
  <c r="Y1026" i="19"/>
  <c r="Y1028" i="19"/>
  <c r="Y1029" i="19"/>
  <c r="Y1030" i="19"/>
  <c r="Y1032" i="19"/>
  <c r="Y1033" i="19"/>
  <c r="Y1034" i="19"/>
  <c r="Y1037" i="19"/>
  <c r="Y1038" i="19"/>
  <c r="Y1040" i="19"/>
  <c r="Y1041" i="19"/>
  <c r="Y1042" i="19"/>
  <c r="Y1043" i="19"/>
  <c r="Y1045" i="19"/>
  <c r="Y1046" i="19"/>
  <c r="Y1048" i="19"/>
  <c r="Y1049" i="19"/>
  <c r="Y1050" i="19"/>
  <c r="Y1052" i="19"/>
  <c r="Y1053" i="19"/>
  <c r="Y1054" i="19"/>
  <c r="Y1055" i="19"/>
  <c r="Y1058" i="19"/>
  <c r="Y1060" i="19"/>
  <c r="Y1061" i="19"/>
  <c r="Y1064" i="19"/>
  <c r="Y1065" i="19"/>
  <c r="Y1066" i="19"/>
  <c r="Y1067" i="19"/>
  <c r="Y1068" i="19"/>
  <c r="Y1069" i="19"/>
  <c r="Y1070" i="19"/>
  <c r="Y1072" i="19"/>
  <c r="Y1073" i="19"/>
  <c r="Y1074" i="19"/>
  <c r="Y1076" i="19"/>
  <c r="Y1077" i="19"/>
  <c r="Y1078" i="19"/>
  <c r="Y1079" i="19"/>
  <c r="Y1080" i="19"/>
  <c r="Y1081" i="19"/>
  <c r="Y1082" i="19"/>
  <c r="Y1084" i="19"/>
  <c r="Y1086" i="19"/>
  <c r="Y1089" i="19"/>
  <c r="Y1090" i="19"/>
  <c r="Y1091" i="19"/>
  <c r="Y1092" i="19"/>
  <c r="Y1093" i="19"/>
  <c r="Y1094" i="19"/>
  <c r="Y1096" i="19"/>
  <c r="Y1098" i="19"/>
  <c r="Y1100" i="19"/>
  <c r="Y1101" i="19"/>
  <c r="Y1103" i="19"/>
  <c r="Y1104" i="19"/>
  <c r="Y1105" i="19"/>
  <c r="Y1106" i="19"/>
  <c r="Y1108" i="19"/>
  <c r="Y1109" i="19"/>
  <c r="Y1112" i="19"/>
  <c r="Y1113" i="19"/>
  <c r="Y1114" i="19"/>
  <c r="Y1115" i="19"/>
  <c r="Y1116" i="19"/>
  <c r="Y1117" i="19"/>
  <c r="Y1120" i="19"/>
  <c r="Y1121" i="19"/>
  <c r="Y1122" i="19"/>
  <c r="Y1124" i="19"/>
  <c r="Y1125" i="19"/>
  <c r="Y1126" i="19"/>
  <c r="Y1127" i="19"/>
  <c r="Y1128" i="19"/>
  <c r="Y1129" i="19"/>
  <c r="Y1130" i="19"/>
  <c r="Y1132" i="19"/>
  <c r="Y1133" i="19"/>
  <c r="Y1137" i="19"/>
  <c r="Y1138" i="19"/>
  <c r="Y1139" i="19"/>
  <c r="Y1140" i="19"/>
  <c r="Y1141" i="19"/>
  <c r="Y1142" i="19"/>
  <c r="Y1144" i="19"/>
  <c r="Y1145" i="19"/>
  <c r="Y1146" i="19"/>
  <c r="Y1147" i="19"/>
  <c r="Y1148" i="19"/>
  <c r="Y1151" i="19"/>
  <c r="Y1152" i="19"/>
  <c r="Y1153" i="19"/>
  <c r="Y1154" i="19"/>
  <c r="Y1156" i="19"/>
  <c r="Y1157" i="19"/>
  <c r="Y1158" i="19"/>
  <c r="Y1160" i="19"/>
  <c r="Y1161" i="19"/>
  <c r="Y1163" i="19"/>
  <c r="Y1164" i="19"/>
  <c r="Y1165" i="19"/>
  <c r="Y1168" i="19"/>
  <c r="Y1169" i="19"/>
  <c r="Y1170" i="19"/>
  <c r="Y1172" i="19"/>
  <c r="Y1173" i="19"/>
  <c r="Y1174" i="19"/>
  <c r="Y1176" i="19"/>
  <c r="Y1177" i="19"/>
  <c r="Y1178" i="19"/>
  <c r="Y1180" i="19"/>
  <c r="Y1181" i="19"/>
  <c r="Y1182" i="19"/>
  <c r="Y1184" i="19"/>
  <c r="Y1185" i="19"/>
  <c r="Y1186" i="19"/>
  <c r="Y1187" i="19"/>
  <c r="Y1189" i="19"/>
  <c r="Y1190" i="19"/>
  <c r="Y1191" i="19"/>
  <c r="Y1192" i="19"/>
  <c r="Y1193" i="19"/>
  <c r="Y1194" i="19"/>
  <c r="Y1196" i="19"/>
  <c r="Y1197" i="19"/>
  <c r="Y1199" i="19"/>
  <c r="Y1200" i="19"/>
  <c r="Y1202" i="19"/>
  <c r="Y1203" i="19"/>
  <c r="Y1204" i="19"/>
  <c r="Y1205" i="19"/>
  <c r="Y1208" i="19"/>
  <c r="Y1209" i="19"/>
  <c r="Y1210" i="19"/>
  <c r="Y1211" i="19"/>
  <c r="Y1212" i="19"/>
  <c r="Y1213" i="19"/>
  <c r="Y1214" i="19"/>
  <c r="Y1215" i="19"/>
  <c r="Y1217" i="19"/>
  <c r="Y1218" i="19"/>
  <c r="Y1220" i="19"/>
  <c r="Y1221" i="19"/>
  <c r="Y1222" i="19"/>
  <c r="Y1223" i="19"/>
  <c r="Y1224" i="19"/>
  <c r="Y1225" i="19"/>
  <c r="Y1226" i="19"/>
  <c r="Y1227" i="19"/>
  <c r="Y1229" i="19"/>
  <c r="Y1230" i="19"/>
  <c r="Y1234" i="19"/>
  <c r="Y1235" i="19"/>
  <c r="Y1236" i="19"/>
  <c r="Y1237" i="19"/>
  <c r="Y1238" i="19"/>
  <c r="Y1239" i="19"/>
  <c r="Y1240" i="19"/>
  <c r="Y1242" i="19"/>
  <c r="Y1244" i="19"/>
  <c r="Y1245" i="19"/>
  <c r="Y1246" i="19"/>
  <c r="Y1247" i="19"/>
  <c r="Y1249" i="19"/>
  <c r="Y1250" i="19"/>
  <c r="Y1251" i="19"/>
  <c r="Y1252" i="19"/>
  <c r="Y1253" i="19"/>
  <c r="Y1254" i="19"/>
  <c r="Y1256" i="19"/>
  <c r="Y1257" i="19"/>
  <c r="Y1258" i="19"/>
  <c r="Y1259" i="19"/>
  <c r="Y1260" i="19"/>
  <c r="Y1261" i="19"/>
  <c r="Y1262" i="19"/>
  <c r="Y1263" i="19"/>
  <c r="Y1264" i="19"/>
  <c r="Y1266" i="19"/>
  <c r="Y1268" i="19"/>
  <c r="Y1269" i="19"/>
  <c r="Y1270" i="19"/>
  <c r="Y1271" i="19"/>
  <c r="Y1272" i="19"/>
  <c r="Y1273" i="19"/>
  <c r="Y1274" i="19"/>
  <c r="Y1275" i="19"/>
  <c r="Y1276" i="19"/>
  <c r="Y1277" i="19"/>
  <c r="Y1278" i="19"/>
  <c r="H12" i="25"/>
  <c r="H11" i="25"/>
  <c r="H10" i="25"/>
  <c r="H9" i="25"/>
  <c r="H8" i="25"/>
  <c r="H7" i="25"/>
  <c r="H6" i="25"/>
  <c r="H5" i="25"/>
  <c r="F2" i="22" a="1"/>
  <c r="F2" i="22" s="1"/>
  <c r="F3" i="22" a="1"/>
  <c r="F3" i="22" s="1"/>
  <c r="F33" i="24"/>
  <c r="E8" i="24"/>
  <c r="C2" i="25" s="1" a="1"/>
  <c r="C2" i="25" s="1"/>
  <c r="T6" i="24"/>
  <c r="S104" i="19" l="1"/>
  <c r="X104" i="19"/>
  <c r="Y104" i="19"/>
  <c r="S80" i="19"/>
  <c r="Y80" i="19"/>
  <c r="X80" i="19"/>
  <c r="S56" i="19"/>
  <c r="X56" i="19"/>
  <c r="Y56" i="19"/>
  <c r="S32" i="19"/>
  <c r="X32" i="19"/>
  <c r="Y32" i="19"/>
  <c r="S8" i="19"/>
  <c r="X8" i="19"/>
  <c r="Y8" i="19"/>
  <c r="S1241" i="19"/>
  <c r="X1241" i="19"/>
  <c r="Y1241" i="19"/>
  <c r="S1228" i="19"/>
  <c r="X1228" i="19"/>
  <c r="Y1228" i="19"/>
  <c r="S1175" i="19"/>
  <c r="X1175" i="19"/>
  <c r="Y1175" i="19"/>
  <c r="S1162" i="19"/>
  <c r="Y1162" i="19"/>
  <c r="X1162" i="19"/>
  <c r="S1149" i="19"/>
  <c r="Y1149" i="19"/>
  <c r="X1149" i="19"/>
  <c r="S1136" i="19"/>
  <c r="Y1136" i="19"/>
  <c r="S1110" i="19"/>
  <c r="Y1110" i="19"/>
  <c r="S1097" i="19"/>
  <c r="X1097" i="19"/>
  <c r="Y1097" i="19"/>
  <c r="S1031" i="19"/>
  <c r="Y1031" i="19"/>
  <c r="X1031" i="19"/>
  <c r="S1005" i="19"/>
  <c r="Y1005" i="19"/>
  <c r="X1005" i="19"/>
  <c r="S940" i="19"/>
  <c r="X940" i="19"/>
  <c r="Y940" i="19"/>
  <c r="S874" i="19"/>
  <c r="Y874" i="19"/>
  <c r="X874" i="19"/>
  <c r="S848" i="19"/>
  <c r="Y848" i="19"/>
  <c r="S809" i="19"/>
  <c r="Y809" i="19"/>
  <c r="X809" i="19"/>
  <c r="S743" i="19"/>
  <c r="X743" i="19"/>
  <c r="Y743" i="19"/>
  <c r="S704" i="19"/>
  <c r="Y704" i="19"/>
  <c r="S599" i="19"/>
  <c r="X599" i="19"/>
  <c r="Y599" i="19"/>
  <c r="S455" i="19"/>
  <c r="X455" i="19"/>
  <c r="Y455" i="19"/>
  <c r="S230" i="19"/>
  <c r="Y230" i="19"/>
  <c r="X230" i="19"/>
  <c r="S182" i="19"/>
  <c r="X182" i="19"/>
  <c r="Y182" i="19"/>
  <c r="S134" i="19"/>
  <c r="Y134" i="19"/>
  <c r="X134" i="19"/>
  <c r="Y1233" i="19"/>
  <c r="Y1216" i="19"/>
  <c r="Y839" i="19"/>
  <c r="Y608" i="19"/>
  <c r="Y431" i="19"/>
  <c r="Y320" i="19"/>
  <c r="Y238" i="19"/>
  <c r="Y158" i="19"/>
  <c r="Y77" i="19"/>
  <c r="X1221" i="19"/>
  <c r="X1150" i="19"/>
  <c r="X1132" i="19"/>
  <c r="X1115" i="19"/>
  <c r="X977" i="19"/>
  <c r="X942" i="19"/>
  <c r="X926" i="19"/>
  <c r="X891" i="19"/>
  <c r="X843" i="19"/>
  <c r="X795" i="19"/>
  <c r="X761" i="19"/>
  <c r="X663" i="19"/>
  <c r="X579" i="19"/>
  <c r="X483" i="19"/>
  <c r="X207" i="19"/>
  <c r="X124" i="19"/>
  <c r="X12" i="19"/>
  <c r="Y1118" i="19"/>
  <c r="Y986" i="19"/>
  <c r="Y904" i="19"/>
  <c r="Y824" i="19"/>
  <c r="Y755" i="19"/>
  <c r="Y674" i="19"/>
  <c r="Y416" i="19"/>
  <c r="X1166" i="19"/>
  <c r="X627" i="19"/>
  <c r="X399" i="19"/>
  <c r="X351" i="19"/>
  <c r="X291" i="19"/>
  <c r="X279" i="19"/>
  <c r="X135" i="19"/>
  <c r="X123" i="19"/>
  <c r="X111" i="19"/>
  <c r="X39" i="19"/>
  <c r="Y592" i="19"/>
  <c r="Y400" i="19"/>
  <c r="Y222" i="19"/>
  <c r="X1251" i="19"/>
  <c r="X1216" i="19"/>
  <c r="X335" i="19"/>
  <c r="W1267" i="19"/>
  <c r="S1267" i="19" s="1"/>
  <c r="W1123" i="19"/>
  <c r="X1123" i="19" s="1"/>
  <c r="W835" i="19"/>
  <c r="S835" i="19" s="1"/>
  <c r="W691" i="19"/>
  <c r="S691" i="19" s="1"/>
  <c r="W547" i="19"/>
  <c r="S547" i="19" s="1"/>
  <c r="W403" i="19"/>
  <c r="S403" i="19" s="1"/>
  <c r="W259" i="19"/>
  <c r="X259" i="19" s="1"/>
  <c r="W115" i="19"/>
  <c r="X115" i="19" s="1"/>
  <c r="W1232" i="19"/>
  <c r="W1206" i="19"/>
  <c r="Y1206" i="19" s="1"/>
  <c r="W1088" i="19"/>
  <c r="Y1088" i="19" s="1"/>
  <c r="W1062" i="19"/>
  <c r="X1062" i="19" s="1"/>
  <c r="W944" i="19"/>
  <c r="S944" i="19" s="1"/>
  <c r="W918" i="19"/>
  <c r="Y918" i="19" s="1"/>
  <c r="W800" i="19"/>
  <c r="S800" i="19" s="1"/>
  <c r="W774" i="19"/>
  <c r="S774" i="19" s="1"/>
  <c r="Y740" i="19"/>
  <c r="Y1102" i="19"/>
  <c r="Y971" i="19"/>
  <c r="Y512" i="19"/>
  <c r="Y142" i="19"/>
  <c r="X1233" i="19"/>
  <c r="X1215" i="19"/>
  <c r="X1198" i="19"/>
  <c r="X1180" i="19"/>
  <c r="X1163" i="19"/>
  <c r="X1041" i="19"/>
  <c r="X954" i="19"/>
  <c r="X904" i="19"/>
  <c r="X872" i="19"/>
  <c r="X856" i="19"/>
  <c r="X824" i="19"/>
  <c r="X807" i="19"/>
  <c r="X711" i="19"/>
  <c r="X591" i="19"/>
  <c r="X495" i="19"/>
  <c r="X363" i="19"/>
  <c r="X303" i="19"/>
  <c r="X231" i="19"/>
  <c r="X203" i="19"/>
  <c r="X174" i="19"/>
  <c r="X147" i="19"/>
  <c r="X51" i="19"/>
  <c r="Y1265" i="19"/>
  <c r="Y1198" i="19"/>
  <c r="Y1085" i="19"/>
  <c r="Y724" i="19"/>
  <c r="Y657" i="19"/>
  <c r="Y496" i="19"/>
  <c r="Y287" i="19"/>
  <c r="Y60" i="19"/>
  <c r="X1265" i="19"/>
  <c r="X1108" i="19"/>
  <c r="X1091" i="19"/>
  <c r="X987" i="19"/>
  <c r="X921" i="19"/>
  <c r="X903" i="19"/>
  <c r="X887" i="19"/>
  <c r="X855" i="19"/>
  <c r="X839" i="19"/>
  <c r="X820" i="19"/>
  <c r="X806" i="19"/>
  <c r="X772" i="19"/>
  <c r="X675" i="19"/>
  <c r="X639" i="19"/>
  <c r="X411" i="19"/>
  <c r="X333" i="19"/>
  <c r="X276" i="19"/>
  <c r="X159" i="19"/>
  <c r="X108" i="19"/>
  <c r="X93" i="19"/>
  <c r="W261" i="19"/>
  <c r="W117" i="19"/>
  <c r="Y527" i="19"/>
  <c r="Y887" i="19"/>
  <c r="Y806" i="19"/>
  <c r="Y383" i="19"/>
  <c r="Y206" i="19"/>
  <c r="Y126" i="19"/>
  <c r="Y45" i="19"/>
  <c r="X1229" i="19"/>
  <c r="X1004" i="19"/>
  <c r="X952" i="19"/>
  <c r="X936" i="19"/>
  <c r="X819" i="19"/>
  <c r="X771" i="19"/>
  <c r="X755" i="19"/>
  <c r="X740" i="19"/>
  <c r="X724" i="19"/>
  <c r="X692" i="19"/>
  <c r="X674" i="19"/>
  <c r="X657" i="19"/>
  <c r="X555" i="19"/>
  <c r="X507" i="19"/>
  <c r="X459" i="19"/>
  <c r="X315" i="19"/>
  <c r="X287" i="19"/>
  <c r="X244" i="19"/>
  <c r="X172" i="19"/>
  <c r="X131" i="19"/>
  <c r="X77" i="19"/>
  <c r="X63" i="19"/>
  <c r="Y1166" i="19"/>
  <c r="Y1036" i="19"/>
  <c r="Y575" i="19"/>
  <c r="Y479" i="19"/>
  <c r="X1262" i="19"/>
  <c r="X1227" i="19"/>
  <c r="X1191" i="19"/>
  <c r="X915" i="19"/>
  <c r="X651" i="19"/>
  <c r="X375" i="19"/>
  <c r="X183" i="19"/>
  <c r="X75" i="19"/>
  <c r="X3" i="19"/>
  <c r="Y707" i="19"/>
  <c r="Y352" i="19"/>
  <c r="Y190" i="19"/>
  <c r="X1085" i="19"/>
  <c r="X60" i="19"/>
  <c r="X45" i="19"/>
  <c r="W1201" i="19"/>
  <c r="W1057" i="19"/>
  <c r="W913" i="19"/>
  <c r="W769" i="19"/>
  <c r="W625" i="19"/>
  <c r="W481" i="19"/>
  <c r="W337" i="19"/>
  <c r="W193" i="19"/>
  <c r="W49" i="19"/>
  <c r="Y1150" i="19"/>
  <c r="Y1004" i="19"/>
  <c r="Y772" i="19"/>
  <c r="Y692" i="19"/>
  <c r="Y560" i="19"/>
  <c r="Y448" i="19"/>
  <c r="Y254" i="19"/>
  <c r="X1102" i="19"/>
  <c r="X963" i="19"/>
  <c r="X879" i="19"/>
  <c r="X831" i="19"/>
  <c r="X783" i="19"/>
  <c r="X735" i="19"/>
  <c r="X720" i="19"/>
  <c r="X567" i="19"/>
  <c r="X471" i="19"/>
  <c r="X357" i="19"/>
  <c r="X327" i="19"/>
  <c r="X196" i="19"/>
  <c r="X87" i="19"/>
  <c r="X29" i="19"/>
  <c r="X15" i="19"/>
  <c r="Y1019" i="19"/>
  <c r="Y936" i="19"/>
  <c r="Y623" i="19"/>
  <c r="Y544" i="19"/>
  <c r="Y174" i="19"/>
  <c r="Y108" i="19"/>
  <c r="Y12" i="19"/>
  <c r="X1275" i="19"/>
  <c r="X1239" i="19"/>
  <c r="X1204" i="19"/>
  <c r="X1187" i="19"/>
  <c r="X1118" i="19"/>
  <c r="X1066" i="19"/>
  <c r="X812" i="19"/>
  <c r="X615" i="19"/>
  <c r="X387" i="19"/>
  <c r="X339" i="19"/>
  <c r="X267" i="19"/>
  <c r="X195" i="19"/>
  <c r="X126" i="19"/>
  <c r="X114" i="19"/>
  <c r="X42" i="19"/>
  <c r="Y856" i="19"/>
  <c r="Y464" i="19"/>
  <c r="Y1134" i="19"/>
  <c r="Y921" i="19"/>
  <c r="Y335" i="19"/>
  <c r="Y93" i="19"/>
  <c r="X1238" i="19"/>
  <c r="X1203" i="19"/>
  <c r="X1082" i="19"/>
  <c r="X1011" i="19"/>
  <c r="X927" i="19"/>
  <c r="X747" i="19"/>
  <c r="X699" i="19"/>
  <c r="X531" i="19"/>
  <c r="X435" i="19"/>
  <c r="X309" i="19"/>
  <c r="X251" i="19"/>
  <c r="X222" i="19"/>
  <c r="X179" i="19"/>
  <c r="X99" i="19"/>
  <c r="X27" i="19"/>
  <c r="S1272" i="19"/>
  <c r="X1272" i="19"/>
  <c r="Y1135" i="19"/>
  <c r="Y607" i="19"/>
  <c r="X979" i="19"/>
  <c r="X919" i="19"/>
  <c r="X679" i="19"/>
  <c r="X631" i="19"/>
  <c r="X571" i="19"/>
  <c r="X439" i="19"/>
  <c r="X379" i="19"/>
  <c r="S1188" i="19"/>
  <c r="X1188" i="19"/>
  <c r="S1140" i="19"/>
  <c r="X1140" i="19"/>
  <c r="S1092" i="19"/>
  <c r="X1092" i="19"/>
  <c r="S581" i="19"/>
  <c r="X581" i="19"/>
  <c r="S485" i="19"/>
  <c r="X485" i="19"/>
  <c r="S372" i="19"/>
  <c r="X372" i="19"/>
  <c r="Y372" i="19"/>
  <c r="S164" i="19"/>
  <c r="X164" i="19"/>
  <c r="S319" i="19"/>
  <c r="Y319" i="19"/>
  <c r="S175" i="19"/>
  <c r="Y175" i="19"/>
  <c r="S127" i="19"/>
  <c r="Y127" i="19"/>
  <c r="S1206" i="19"/>
  <c r="X1206" i="19"/>
  <c r="S1062" i="19"/>
  <c r="X800" i="19"/>
  <c r="Y1159" i="19"/>
  <c r="Y367" i="19"/>
  <c r="Y355" i="19"/>
  <c r="Y343" i="19"/>
  <c r="X991" i="19"/>
  <c r="X931" i="19"/>
  <c r="X871" i="19"/>
  <c r="X691" i="19"/>
  <c r="X643" i="19"/>
  <c r="X451" i="19"/>
  <c r="S1236" i="19"/>
  <c r="X1236" i="19"/>
  <c r="S1007" i="19"/>
  <c r="X1007" i="19"/>
  <c r="Y1007" i="19"/>
  <c r="S660" i="19"/>
  <c r="X660" i="19"/>
  <c r="Y660" i="19"/>
  <c r="S1056" i="19"/>
  <c r="X1056" i="19"/>
  <c r="S549" i="19"/>
  <c r="X549" i="19"/>
  <c r="Y549" i="19"/>
  <c r="S420" i="19"/>
  <c r="X420" i="19"/>
  <c r="Y420" i="19"/>
  <c r="S260" i="19"/>
  <c r="X260" i="19"/>
  <c r="S50" i="19"/>
  <c r="X50" i="19"/>
  <c r="S307" i="19"/>
  <c r="Y307" i="19"/>
  <c r="S271" i="19"/>
  <c r="Y271" i="19"/>
  <c r="S199" i="19"/>
  <c r="Y199" i="19"/>
  <c r="S151" i="19"/>
  <c r="Y151" i="19"/>
  <c r="S79" i="19"/>
  <c r="Y79" i="19"/>
  <c r="S1232" i="19"/>
  <c r="X1232" i="19"/>
  <c r="S918" i="19"/>
  <c r="X918" i="19"/>
  <c r="Y1232" i="19"/>
  <c r="Y1171" i="19"/>
  <c r="Y1027" i="19"/>
  <c r="Y655" i="19"/>
  <c r="Y391" i="19"/>
  <c r="Y379" i="19"/>
  <c r="X763" i="19"/>
  <c r="X583" i="19"/>
  <c r="X523" i="19"/>
  <c r="X391" i="19"/>
  <c r="X307" i="19"/>
  <c r="X175" i="19"/>
  <c r="S1200" i="19"/>
  <c r="X1200" i="19"/>
  <c r="S1152" i="19"/>
  <c r="X1152" i="19"/>
  <c r="S1104" i="19"/>
  <c r="X1104" i="19"/>
  <c r="S677" i="19"/>
  <c r="X677" i="19"/>
  <c r="S645" i="19"/>
  <c r="X645" i="19"/>
  <c r="Y645" i="19"/>
  <c r="S516" i="19"/>
  <c r="X516" i="19"/>
  <c r="Y516" i="19"/>
  <c r="S453" i="19"/>
  <c r="X453" i="19"/>
  <c r="Y453" i="19"/>
  <c r="S324" i="19"/>
  <c r="X324" i="19"/>
  <c r="Y324" i="19"/>
  <c r="S82" i="19"/>
  <c r="X82" i="19"/>
  <c r="S283" i="19"/>
  <c r="Y283" i="19"/>
  <c r="S187" i="19"/>
  <c r="Y187" i="19"/>
  <c r="S139" i="19"/>
  <c r="Y139" i="19"/>
  <c r="S103" i="19"/>
  <c r="Y103" i="19"/>
  <c r="S43" i="19"/>
  <c r="Y43" i="19"/>
  <c r="S19" i="19"/>
  <c r="Y19" i="19"/>
  <c r="X944" i="19"/>
  <c r="X774" i="19"/>
  <c r="Y1267" i="19"/>
  <c r="Y1255" i="19"/>
  <c r="Y1243" i="19"/>
  <c r="Y1231" i="19"/>
  <c r="Y1219" i="19"/>
  <c r="Y1207" i="19"/>
  <c r="Y1195" i="19"/>
  <c r="Y1183" i="19"/>
  <c r="Y1039" i="19"/>
  <c r="Y691" i="19"/>
  <c r="Y679" i="19"/>
  <c r="Y667" i="19"/>
  <c r="Y415" i="19"/>
  <c r="X1243" i="19"/>
  <c r="X1195" i="19"/>
  <c r="X1147" i="19"/>
  <c r="X1099" i="19"/>
  <c r="X1051" i="19"/>
  <c r="X943" i="19"/>
  <c r="X883" i="19"/>
  <c r="X703" i="19"/>
  <c r="X463" i="19"/>
  <c r="X319" i="19"/>
  <c r="S1020" i="19"/>
  <c r="X1020" i="19"/>
  <c r="S773" i="19"/>
  <c r="X773" i="19"/>
  <c r="S756" i="19"/>
  <c r="X756" i="19"/>
  <c r="S741" i="19"/>
  <c r="X741" i="19"/>
  <c r="Y741" i="19"/>
  <c r="S725" i="19"/>
  <c r="X725" i="19"/>
  <c r="S708" i="19"/>
  <c r="X708" i="19"/>
  <c r="S693" i="19"/>
  <c r="X693" i="19"/>
  <c r="Y693" i="19"/>
  <c r="S468" i="19"/>
  <c r="X468" i="19"/>
  <c r="Y468" i="19"/>
  <c r="S212" i="19"/>
  <c r="X212" i="19"/>
  <c r="S31" i="19"/>
  <c r="Y31" i="19"/>
  <c r="Y1051" i="19"/>
  <c r="Y739" i="19"/>
  <c r="Y727" i="19"/>
  <c r="Y715" i="19"/>
  <c r="Y703" i="19"/>
  <c r="Y451" i="19"/>
  <c r="Y439" i="19"/>
  <c r="Y427" i="19"/>
  <c r="Y260" i="19"/>
  <c r="Y50" i="19"/>
  <c r="X1003" i="19"/>
  <c r="X823" i="19"/>
  <c r="X655" i="19"/>
  <c r="X595" i="19"/>
  <c r="X199" i="19"/>
  <c r="X43" i="19"/>
  <c r="S1248" i="19"/>
  <c r="X1248" i="19"/>
  <c r="S1068" i="19"/>
  <c r="X1068" i="19"/>
  <c r="S789" i="19"/>
  <c r="X789" i="19"/>
  <c r="Y789" i="19"/>
  <c r="S1179" i="19"/>
  <c r="Y1179" i="19"/>
  <c r="S1167" i="19"/>
  <c r="Y1167" i="19"/>
  <c r="S1155" i="19"/>
  <c r="Y1155" i="19"/>
  <c r="S1143" i="19"/>
  <c r="Y1143" i="19"/>
  <c r="S1131" i="19"/>
  <c r="Y1131" i="19"/>
  <c r="S1119" i="19"/>
  <c r="Y1119" i="19"/>
  <c r="S1107" i="19"/>
  <c r="Y1107" i="19"/>
  <c r="S1095" i="19"/>
  <c r="Y1095" i="19"/>
  <c r="S1083" i="19"/>
  <c r="Y1083" i="19"/>
  <c r="S1071" i="19"/>
  <c r="Y1071" i="19"/>
  <c r="S1059" i="19"/>
  <c r="Y1059" i="19"/>
  <c r="S1047" i="19"/>
  <c r="Y1047" i="19"/>
  <c r="S1035" i="19"/>
  <c r="Y1035" i="19"/>
  <c r="S1023" i="19"/>
  <c r="Y1023" i="19"/>
  <c r="S992" i="19"/>
  <c r="X992" i="19"/>
  <c r="S966" i="19"/>
  <c r="X966" i="19"/>
  <c r="S822" i="19"/>
  <c r="X822" i="19"/>
  <c r="S678" i="19"/>
  <c r="X678" i="19"/>
  <c r="S665" i="19"/>
  <c r="X665" i="19"/>
  <c r="S652" i="19"/>
  <c r="Y652" i="19"/>
  <c r="X652" i="19"/>
  <c r="S564" i="19"/>
  <c r="X564" i="19"/>
  <c r="Y564" i="19"/>
  <c r="S341" i="19"/>
  <c r="X341" i="19"/>
  <c r="S98" i="19"/>
  <c r="X98" i="19"/>
  <c r="S211" i="19"/>
  <c r="Y211" i="19"/>
  <c r="Y1063" i="19"/>
  <c r="Y787" i="19"/>
  <c r="Y775" i="19"/>
  <c r="Y763" i="19"/>
  <c r="Y751" i="19"/>
  <c r="Y463" i="19"/>
  <c r="X955" i="19"/>
  <c r="X895" i="19"/>
  <c r="X715" i="19"/>
  <c r="X535" i="19"/>
  <c r="X475" i="19"/>
  <c r="X211" i="19"/>
  <c r="S1164" i="19"/>
  <c r="X1164" i="19"/>
  <c r="S1116" i="19"/>
  <c r="X1116" i="19"/>
  <c r="S821" i="19"/>
  <c r="X821" i="19"/>
  <c r="S804" i="19"/>
  <c r="X804" i="19"/>
  <c r="S597" i="19"/>
  <c r="X597" i="19"/>
  <c r="Y597" i="19"/>
  <c r="S437" i="19"/>
  <c r="X437" i="19"/>
  <c r="S293" i="19"/>
  <c r="X293" i="19"/>
  <c r="S331" i="19"/>
  <c r="Y331" i="19"/>
  <c r="S235" i="19"/>
  <c r="Y235" i="19"/>
  <c r="S91" i="19"/>
  <c r="Y91" i="19"/>
  <c r="Y835" i="19"/>
  <c r="Y811" i="19"/>
  <c r="Y799" i="19"/>
  <c r="Y774" i="19"/>
  <c r="Y499" i="19"/>
  <c r="Y487" i="19"/>
  <c r="Y475" i="19"/>
  <c r="Y437" i="19"/>
  <c r="X1255" i="19"/>
  <c r="X1207" i="19"/>
  <c r="X1159" i="19"/>
  <c r="X1111" i="19"/>
  <c r="X1063" i="19"/>
  <c r="X1015" i="19"/>
  <c r="X775" i="19"/>
  <c r="X607" i="19"/>
  <c r="X415" i="19"/>
  <c r="X343" i="19"/>
  <c r="X235" i="19"/>
  <c r="S1212" i="19"/>
  <c r="X1212" i="19"/>
  <c r="S1032" i="19"/>
  <c r="X1032" i="19"/>
  <c r="S917" i="19"/>
  <c r="X917" i="19"/>
  <c r="S900" i="19"/>
  <c r="X900" i="19"/>
  <c r="S885" i="19"/>
  <c r="X885" i="19"/>
  <c r="Y885" i="19"/>
  <c r="S869" i="19"/>
  <c r="X869" i="19"/>
  <c r="S852" i="19"/>
  <c r="X852" i="19"/>
  <c r="S837" i="19"/>
  <c r="X837" i="19"/>
  <c r="Y837" i="19"/>
  <c r="S1021" i="19"/>
  <c r="Y1021" i="19"/>
  <c r="S1009" i="19"/>
  <c r="Y1009" i="19"/>
  <c r="S612" i="19"/>
  <c r="X612" i="19"/>
  <c r="Y612" i="19"/>
  <c r="S389" i="19"/>
  <c r="X389" i="19"/>
  <c r="Y1062" i="19"/>
  <c r="Y823" i="19"/>
  <c r="Y1087" i="19"/>
  <c r="Y883" i="19"/>
  <c r="Y871" i="19"/>
  <c r="Y859" i="19"/>
  <c r="Y847" i="19"/>
  <c r="Y511" i="19"/>
  <c r="X907" i="19"/>
  <c r="X667" i="19"/>
  <c r="X547" i="19"/>
  <c r="X79" i="19"/>
  <c r="S1260" i="19"/>
  <c r="X1260" i="19"/>
  <c r="S1080" i="19"/>
  <c r="X1080" i="19"/>
  <c r="S933" i="19"/>
  <c r="X933" i="19"/>
  <c r="Y933" i="19"/>
  <c r="S993" i="19"/>
  <c r="X993" i="19"/>
  <c r="Y993" i="19"/>
  <c r="S629" i="19"/>
  <c r="X629" i="19"/>
  <c r="S501" i="19"/>
  <c r="X501" i="19"/>
  <c r="Y501" i="19"/>
  <c r="S34" i="19"/>
  <c r="X34" i="19"/>
  <c r="S247" i="19"/>
  <c r="Y247" i="19"/>
  <c r="S67" i="19"/>
  <c r="Y67" i="19"/>
  <c r="Y1075" i="19"/>
  <c r="Y1099" i="19"/>
  <c r="Y944" i="19"/>
  <c r="Y931" i="19"/>
  <c r="Y919" i="19"/>
  <c r="Y907" i="19"/>
  <c r="Y895" i="19"/>
  <c r="Y547" i="19"/>
  <c r="Y535" i="19"/>
  <c r="Y523" i="19"/>
  <c r="Y485" i="19"/>
  <c r="Y164" i="19"/>
  <c r="Y98" i="19"/>
  <c r="X847" i="19"/>
  <c r="X787" i="19"/>
  <c r="X727" i="19"/>
  <c r="X619" i="19"/>
  <c r="X487" i="19"/>
  <c r="X427" i="19"/>
  <c r="X355" i="19"/>
  <c r="X247" i="19"/>
  <c r="X91" i="19"/>
  <c r="S1176" i="19"/>
  <c r="X1176" i="19"/>
  <c r="S1128" i="19"/>
  <c r="X1128" i="19"/>
  <c r="S965" i="19"/>
  <c r="X965" i="19"/>
  <c r="S948" i="19"/>
  <c r="X948" i="19"/>
  <c r="S533" i="19"/>
  <c r="X533" i="19"/>
  <c r="S405" i="19"/>
  <c r="X405" i="19"/>
  <c r="Y405" i="19"/>
  <c r="S2" i="19"/>
  <c r="X2" i="19"/>
  <c r="S295" i="19"/>
  <c r="Y295" i="19"/>
  <c r="S223" i="19"/>
  <c r="Y223" i="19"/>
  <c r="S163" i="19"/>
  <c r="Y163" i="19"/>
  <c r="S115" i="19"/>
  <c r="Y115" i="19"/>
  <c r="S55" i="19"/>
  <c r="Y55" i="19"/>
  <c r="S7" i="19"/>
  <c r="Y7" i="19"/>
  <c r="S1088" i="19"/>
  <c r="X1088" i="19"/>
  <c r="Y1111" i="19"/>
  <c r="Y991" i="19"/>
  <c r="Y979" i="19"/>
  <c r="Y967" i="19"/>
  <c r="Y955" i="19"/>
  <c r="Y943" i="19"/>
  <c r="Y559" i="19"/>
  <c r="Y293" i="19"/>
  <c r="X1267" i="19"/>
  <c r="X1219" i="19"/>
  <c r="X1171" i="19"/>
  <c r="X1075" i="19"/>
  <c r="X1027" i="19"/>
  <c r="X967" i="19"/>
  <c r="X559" i="19"/>
  <c r="X367" i="19"/>
  <c r="X103" i="19"/>
  <c r="S1224" i="19"/>
  <c r="X1224" i="19"/>
  <c r="S1044" i="19"/>
  <c r="X1044" i="19"/>
  <c r="X1278" i="19"/>
  <c r="X1266" i="19"/>
  <c r="X1254" i="19"/>
  <c r="X1242" i="19"/>
  <c r="X1230" i="19"/>
  <c r="X1218" i="19"/>
  <c r="X1194" i="19"/>
  <c r="X1182" i="19"/>
  <c r="X1170" i="19"/>
  <c r="X1158" i="19"/>
  <c r="X1146" i="19"/>
  <c r="X1134" i="19"/>
  <c r="X1122" i="19"/>
  <c r="X1110" i="19"/>
  <c r="X1098" i="19"/>
  <c r="X1086" i="19"/>
  <c r="X1074" i="19"/>
  <c r="X1050" i="19"/>
  <c r="X1038" i="19"/>
  <c r="X1026" i="19"/>
  <c r="X1014" i="19"/>
  <c r="X1001" i="19"/>
  <c r="X989" i="19"/>
  <c r="X941" i="19"/>
  <c r="X893" i="19"/>
  <c r="X845" i="19"/>
  <c r="X797" i="19"/>
  <c r="X749" i="19"/>
  <c r="X701" i="19"/>
  <c r="X653" i="19"/>
  <c r="X605" i="19"/>
  <c r="X557" i="19"/>
  <c r="X509" i="19"/>
  <c r="X461" i="19"/>
  <c r="X413" i="19"/>
  <c r="X365" i="19"/>
  <c r="X317" i="19"/>
  <c r="X269" i="19"/>
  <c r="X928" i="19"/>
  <c r="X880" i="19"/>
  <c r="X832" i="19"/>
  <c r="X784" i="19"/>
  <c r="X736" i="19"/>
  <c r="X688" i="19"/>
  <c r="X640" i="19"/>
  <c r="X592" i="19"/>
  <c r="X544" i="19"/>
  <c r="X496" i="19"/>
  <c r="X448" i="19"/>
  <c r="X400" i="19"/>
  <c r="X352" i="19"/>
  <c r="X304" i="19"/>
  <c r="X986" i="19"/>
  <c r="X974" i="19"/>
  <c r="X254" i="19"/>
  <c r="X206" i="19"/>
  <c r="X158" i="19"/>
  <c r="X74" i="19"/>
  <c r="X26" i="19"/>
  <c r="X924" i="19"/>
  <c r="X876" i="19"/>
  <c r="X828" i="19"/>
  <c r="X780" i="19"/>
  <c r="X732" i="19"/>
  <c r="X684" i="19"/>
  <c r="X636" i="19"/>
  <c r="X588" i="19"/>
  <c r="X540" i="19"/>
  <c r="X492" i="19"/>
  <c r="X444" i="19"/>
  <c r="X396" i="19"/>
  <c r="X348" i="19"/>
  <c r="X971" i="19"/>
  <c r="X959" i="19"/>
  <c r="X911" i="19"/>
  <c r="X863" i="19"/>
  <c r="X815" i="19"/>
  <c r="X767" i="19"/>
  <c r="X719" i="19"/>
  <c r="X671" i="19"/>
  <c r="X623" i="19"/>
  <c r="X575" i="19"/>
  <c r="X527" i="19"/>
  <c r="X479" i="19"/>
  <c r="X431" i="19"/>
  <c r="X383" i="19"/>
  <c r="X238" i="19"/>
  <c r="X190" i="19"/>
  <c r="X142" i="19"/>
  <c r="X106" i="19"/>
  <c r="X58" i="19"/>
  <c r="X10" i="19"/>
  <c r="Y304" i="19"/>
  <c r="X957" i="19"/>
  <c r="X909" i="19"/>
  <c r="X861" i="19"/>
  <c r="X813" i="19"/>
  <c r="X765" i="19"/>
  <c r="X717" i="19"/>
  <c r="X669" i="19"/>
  <c r="X621" i="19"/>
  <c r="X573" i="19"/>
  <c r="X525" i="19"/>
  <c r="X477" i="19"/>
  <c r="X429" i="19"/>
  <c r="X381" i="19"/>
  <c r="X1268" i="19"/>
  <c r="X1256" i="19"/>
  <c r="X1244" i="19"/>
  <c r="X1220" i="19"/>
  <c r="X1208" i="19"/>
  <c r="X1196" i="19"/>
  <c r="X1184" i="19"/>
  <c r="X1172" i="19"/>
  <c r="X1160" i="19"/>
  <c r="X1148" i="19"/>
  <c r="X1136" i="19"/>
  <c r="X1124" i="19"/>
  <c r="X1112" i="19"/>
  <c r="X1100" i="19"/>
  <c r="X1076" i="19"/>
  <c r="X1064" i="19"/>
  <c r="X1052" i="19"/>
  <c r="X1040" i="19"/>
  <c r="X1028" i="19"/>
  <c r="X1016" i="19"/>
  <c r="X896" i="19"/>
  <c r="X848" i="19"/>
  <c r="X752" i="19"/>
  <c r="X704" i="19"/>
  <c r="X656" i="19"/>
  <c r="X608" i="19"/>
  <c r="X560" i="19"/>
  <c r="X512" i="19"/>
  <c r="X464" i="19"/>
  <c r="X416" i="19"/>
  <c r="X368" i="19"/>
  <c r="X320" i="19"/>
  <c r="X272" i="19"/>
  <c r="X236" i="19"/>
  <c r="X188" i="19"/>
  <c r="X140" i="19"/>
  <c r="H2" i="25"/>
  <c r="G2" i="25"/>
  <c r="I1" i="24"/>
  <c r="F13" i="25"/>
  <c r="E19" i="25"/>
  <c r="F19" i="25" s="1"/>
  <c r="G19" i="25" s="1"/>
  <c r="H19" i="25" s="1"/>
  <c r="E18" i="25"/>
  <c r="F18" i="25" s="1"/>
  <c r="G18" i="25" s="1"/>
  <c r="H18" i="25" s="1"/>
  <c r="E17" i="25"/>
  <c r="F17" i="25" s="1"/>
  <c r="G17" i="25" s="1"/>
  <c r="H17" i="25" s="1"/>
  <c r="E16" i="25"/>
  <c r="F16" i="25" s="1"/>
  <c r="G16" i="25" s="1"/>
  <c r="H16" i="25" s="1"/>
  <c r="F15" i="25"/>
  <c r="G15" i="25" s="1"/>
  <c r="H15" i="25" s="1"/>
  <c r="H4" i="25"/>
  <c r="F8" i="24"/>
  <c r="A6" i="29"/>
  <c r="B6" i="29" s="1"/>
  <c r="Y800" i="19" l="1"/>
  <c r="Y259" i="19"/>
  <c r="S193" i="19"/>
  <c r="Y193" i="19"/>
  <c r="X193" i="19"/>
  <c r="X835" i="19"/>
  <c r="X403" i="19"/>
  <c r="Y403" i="19"/>
  <c r="S259" i="19"/>
  <c r="S337" i="19"/>
  <c r="Y337" i="19"/>
  <c r="X337" i="19"/>
  <c r="S481" i="19"/>
  <c r="Y481" i="19"/>
  <c r="X481" i="19"/>
  <c r="S625" i="19"/>
  <c r="Y625" i="19"/>
  <c r="X625" i="19"/>
  <c r="S769" i="19"/>
  <c r="X769" i="19"/>
  <c r="Y769" i="19"/>
  <c r="S913" i="19"/>
  <c r="X913" i="19"/>
  <c r="Y913" i="19"/>
  <c r="S1057" i="19"/>
  <c r="X1057" i="19"/>
  <c r="Y1057" i="19"/>
  <c r="S1201" i="19"/>
  <c r="X1201" i="19"/>
  <c r="Y1201" i="19"/>
  <c r="S1123" i="19"/>
  <c r="Y1123" i="19"/>
  <c r="S117" i="19"/>
  <c r="X117" i="19"/>
  <c r="Y117" i="19"/>
  <c r="S261" i="19"/>
  <c r="X261" i="19"/>
  <c r="Y261" i="19"/>
  <c r="S49" i="19"/>
  <c r="X49" i="19"/>
  <c r="Y49" i="19"/>
  <c r="H13"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2"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3" xr16:uid="{AF060DF9-D803-4C2E-B878-2B7588D1C48D}" name="Query - Dimensions" description="Connection to the 'Dimensions' query in the workbook." type="100" refreshedVersion="7" minRefreshableVersion="5" saveData="1">
    <extLst>
      <ext xmlns:x15="http://schemas.microsoft.com/office/spreadsheetml/2010/11/main" uri="{DE250136-89BD-433C-8126-D09CA5730AF9}">
        <x15:connection id="a3d00903-1674-4a39-bb0c-858c126a06fa"/>
      </ext>
    </extLst>
  </connection>
  <connection id="4"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5"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6"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7"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ext>
    </extLst>
  </connection>
  <connection id="8"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9"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ext>
    </extLst>
  </connection>
  <connection id="10"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1"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ext>
    </extLst>
  </connection>
  <connection id="12"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13"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ext>
    </extLst>
  </connection>
  <connection id="14"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15"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16"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MonthSales  2].[Final Quantity in Order + Manual].&amp;[100],[MonthSales  2].[Final Quantity in Order + Manual].&amp;[150],[MonthSales  2].[Final Quantity in Order + Manual].&amp;[250],[MonthSales  2].[Final Quantity in Order + Manual].&amp;[300],[MonthSales  2].[Final Quantity in Order + Manual].&amp;[350],[MonthSales  2].[Final Quantity in Order + Manual].&amp;[450],[MonthSales  2].[Final Quantity in Order + Manual].&amp;[50],[MonthSales  2].[Final Quantity in Order + Manual].&amp;[500]}"/>
    <s v="{[Summary].[Final Quantity in Order + Manual].&amp;[100],[Summary].[Final Quantity in Order + Manual].&amp;[150],[Summary].[Final Quantity in Order + Manual].&amp;[250],[Summary].[Final Quantity in Order + Manual].&amp;[300],[Summary].[Final Quantity in Order + Manual].&amp;[350],[Summary].[Final Quantity in Order + Manual].&amp;[450],[Summary].[Final Quantity in Order + Manual].&amp;[50],[Summary].[Final Quantity in Order + Manual].&amp;[500]}"/>
    <s v="{[Inventory].[Main Manufacturer].&amp;[Pavee]}"/>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<sst xmlns="http://schemas.openxmlformats.org/spreadsheetml/2006/main" count="3903" uniqueCount="1489">
  <si>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</si>
  <si>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</si>
  <si>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</si>
  <si>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</si>
  <si>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</si>
  <si>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</si>
  <si>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</si>
  <si>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</si>
  <si>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</si>
  <si>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</si>
  <si>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</si>
  <si>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</si>
  <si>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</si>
  <si>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</si>
  <si>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</si>
  <si>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</si>
  <si>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</si>
  <si>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</si>
  <si>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</si>
  <si>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</si>
  <si>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</si>
  <si>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</si>
  <si>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</si>
  <si>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</si>
  <si>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</si>
  <si>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</si>
  <si>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</si>
  <si>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</si>
  <si>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</si>
  <si>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</si>
  <si>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</si>
  <si>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</si>
  <si>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</si>
  <si>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</si>
  <si>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</si>
  <si>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</si>
  <si>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</si>
  <si>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</si>
  <si>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</si>
  <si>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</si>
  <si>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</si>
  <si>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</si>
  <si>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</si>
  <si>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</si>
  <si>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</si>
  <si>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</si>
  <si>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</si>
  <si>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</si>
  <si>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</si>
  <si>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</si>
  <si>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</si>
  <si>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</si>
  <si>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</si>
  <si>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</si>
  <si>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</si>
  <si>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</si>
  <si>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</si>
  <si>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</si>
  <si>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</si>
  <si>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</si>
  <si>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</si>
  <si>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</si>
  <si>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</si>
  <si>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</si>
  <si>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</si>
  <si>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</si>
  <si>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</si>
  <si>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</si>
  <si>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</si>
  <si>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</si>
  <si>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</si>
  <si>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</si>
  <si>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</si>
  <si>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</si>
  <si>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</si>
  <si>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</si>
  <si>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</si>
  <si>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</si>
  <si>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</si>
  <si>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</si>
  <si>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</si>
  <si>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</si>
  <si>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</si>
  <si>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</si>
  <si>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</si>
  <si>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</si>
  <si>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</si>
  <si>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</si>
  <si>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</si>
  <si>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</si>
  <si>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</si>
  <si>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</si>
  <si>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</si>
  <si>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</si>
  <si>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</si>
  <si>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</si>
  <si>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</si>
  <si>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</si>
  <si>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</si>
  <si>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</si>
  <si>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</si>
  <si>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</si>
  <si>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</si>
  <si>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</si>
  <si>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</si>
  <si>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</si>
  <si>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</si>
  <si>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</si>
  <si>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</si>
  <si>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</si>
  <si>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</si>
  <si>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</si>
  <si>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</si>
  <si>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</si>
  <si>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</si>
  <si>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</si>
  <si>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</si>
  <si>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</si>
  <si>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</si>
  <si>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</si>
  <si>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</si>
  <si>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</si>
  <si>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</si>
  <si>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</si>
  <si>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</si>
  <si>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</si>
  <si>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</si>
  <si>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</si>
  <si>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</si>
  <si>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</si>
  <si>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</si>
  <si>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</si>
  <si>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</si>
  <si>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</si>
  <si>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</si>
  <si>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</si>
  <si>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</si>
  <si>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</si>
  <si>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</si>
  <si>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</si>
  <si>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</si>
  <si>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</si>
  <si>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</si>
  <si>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</si>
  <si>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</si>
  <si>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</si>
  <si>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</si>
  <si>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</si>
  <si>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</si>
  <si>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</si>
  <si>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</si>
  <si>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</si>
  <si>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</si>
  <si>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</si>
  <si>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</si>
  <si>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</si>
  <si>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</si>
  <si>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</si>
  <si>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</si>
  <si>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</si>
  <si>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</si>
  <si>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</si>
  <si>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</si>
  <si>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</si>
  <si>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</si>
  <si>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</si>
  <si>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</si>
  <si>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</si>
  <si>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</si>
  <si>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</si>
  <si>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</si>
  <si>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</si>
  <si>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</si>
  <si>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</si>
  <si>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</si>
  <si>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</si>
  <si>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</si>
  <si>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</si>
  <si>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</si>
  <si>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</si>
  <si>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</si>
  <si>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</si>
  <si>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</si>
  <si>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</si>
  <si>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</si>
  <si>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</si>
  <si>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</si>
  <si>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</si>
  <si>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</si>
  <si>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</si>
  <si>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</si>
  <si>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</si>
  <si>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</si>
  <si>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</si>
  <si>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</si>
  <si>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</si>
  <si>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</si>
  <si>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</si>
  <si>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</si>
  <si>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</si>
  <si>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</si>
  <si>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</si>
  <si>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</si>
  <si>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</si>
  <si>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</si>
  <si>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</si>
  <si>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</si>
  <si>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</si>
  <si>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</si>
  <si>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</si>
  <si>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</si>
  <si>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</si>
  <si>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</si>
  <si>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</si>
  <si>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</si>
  <si>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</si>
  <si>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</si>
  <si>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</si>
  <si>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</si>
  <si>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</si>
  <si>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</si>
  <si>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</si>
  <si>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</si>
  <si>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</si>
  <si>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</si>
  <si>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</si>
  <si>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</si>
  <si>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</si>
  <si>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</si>
  <si>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</si>
  <si>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</si>
  <si>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</si>
  <si>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</si>
  <si>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</si>
  <si>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</si>
  <si>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</si>
  <si>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</si>
  <si>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</si>
  <si>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</si>
  <si>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</si>
  <si>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</si>
  <si>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</si>
  <si>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</si>
  <si>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</si>
  <si>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</si>
  <si>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</si>
  <si>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</si>
  <si>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</si>
  <si>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</si>
  <si>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</si>
  <si>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</si>
  <si>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</si>
  <si>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</si>
  <si>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</si>
  <si>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</si>
  <si>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</si>
  <si>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</si>
  <si>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</si>
  <si>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</si>
  <si>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</si>
  <si>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</si>
  <si>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</si>
  <si>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</si>
  <si>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</si>
  <si>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</si>
  <si>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</si>
  <si>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</si>
  <si>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</si>
  <si>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</si>
  <si>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</si>
  <si>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</si>
  <si>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</si>
  <si>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</si>
  <si>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</si>
  <si>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</si>
  <si>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</si>
  <si>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</si>
  <si>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</si>
  <si>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</si>
  <si>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</si>
  <si>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</si>
  <si>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</si>
  <si>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</si>
  <si>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</si>
  <si>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</si>
  <si>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</si>
  <si>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</si>
  <si>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</si>
  <si>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</si>
  <si>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</si>
  <si>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</si>
  <si>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</si>
  <si>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</si>
  <si>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</si>
  <si>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</si>
  <si>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</si>
  <si>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</si>
  <si>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</si>
  <si>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</si>
  <si>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</si>
  <si>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</si>
  <si>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</si>
  <si>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</si>
  <si>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</si>
  <si>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</si>
  <si>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</si>
  <si>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</si>
  <si>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</si>
  <si>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</si>
  <si>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</si>
  <si>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</si>
  <si>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</si>
  <si>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</si>
  <si>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</si>
  <si>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</si>
  <si>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</si>
  <si>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</si>
  <si>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</si>
  <si>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</si>
  <si>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</si>
  <si>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</si>
  <si>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</si>
  <si>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</si>
  <si>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</si>
  <si>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</si>
  <si>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</si>
  <si>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</si>
  <si>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</si>
  <si>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</si>
  <si>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</si>
  <si>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</si>
  <si>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</si>
  <si>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</si>
  <si>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</si>
  <si>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</si>
  <si>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</si>
  <si>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</si>
  <si>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</si>
  <si>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</si>
  <si>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</si>
  <si>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</si>
  <si>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</si>
  <si>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</si>
  <si>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</si>
  <si>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</si>
  <si>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</si>
  <si>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</si>
  <si>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</si>
  <si>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</si>
  <si>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</si>
  <si>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</si>
  <si>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</si>
  <si>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</si>
  <si>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</si>
  <si>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</si>
  <si>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</si>
  <si>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</si>
  <si>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</si>
  <si>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</si>
  <si>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</si>
  <si>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</si>
  <si>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</si>
  <si>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</si>
  <si>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</si>
  <si>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</si>
  <si>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</si>
  <si>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</si>
  <si>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</si>
  <si>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</si>
  <si>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</si>
  <si>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</si>
  <si>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</si>
  <si>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</si>
  <si>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</si>
  <si>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</si>
  <si>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</si>
  <si>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</si>
  <si>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</si>
  <si>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</si>
  <si>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</si>
  <si>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</si>
  <si>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</si>
  <si>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</si>
  <si>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</si>
  <si>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</si>
  <si>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</si>
  <si>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</si>
  <si>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</si>
  <si>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</si>
  <si>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</si>
  <si>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</si>
  <si>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</si>
  <si>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</si>
  <si>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</si>
  <si>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</si>
  <si>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</si>
  <si>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</si>
  <si>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</si>
  <si>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</si>
  <si>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</si>
  <si>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</si>
  <si>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</si>
  <si>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</si>
  <si>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</si>
  <si>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</si>
  <si>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</si>
  <si>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</si>
  <si>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</si>
  <si>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</si>
  <si>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</si>
  <si>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</si>
  <si>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</si>
  <si>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</si>
  <si>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</si>
  <si>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</si>
  <si>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</si>
  <si>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</si>
  <si>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</si>
  <si>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</si>
  <si>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</si>
  <si>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</si>
  <si>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</si>
  <si>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</si>
  <si>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</si>
  <si>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</si>
  <si>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</si>
  <si>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</si>
  <si>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</si>
  <si>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</si>
  <si>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</si>
  <si>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</si>
  <si>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</si>
  <si>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</si>
  <si>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</si>
  <si>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</si>
  <si>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</si>
  <si>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</si>
  <si>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</si>
  <si>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</si>
  <si>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</si>
  <si>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</si>
  <si>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</si>
  <si>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</si>
  <si>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</si>
  <si>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</si>
  <si>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</si>
  <si>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</si>
  <si>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</si>
  <si>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</si>
  <si>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</si>
  <si>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</si>
  <si>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</si>
  <si>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</si>
  <si>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</si>
  <si>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</si>
  <si>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</si>
  <si>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</si>
  <si>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</si>
  <si>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</si>
  <si>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</si>
  <si>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</si>
  <si>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</si>
  <si>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</si>
  <si>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</si>
  <si>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</si>
  <si>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</si>
  <si>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</si>
  <si>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</si>
  <si>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</si>
  <si>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</si>
  <si>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</si>
  <si>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</si>
  <si>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</si>
  <si>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</si>
  <si>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</si>
  <si>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</si>
  <si>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</si>
  <si>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</si>
  <si>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</si>
  <si>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</si>
  <si>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</si>
  <si>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</si>
  <si>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</si>
  <si>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</si>
  <si>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</si>
  <si>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</si>
  <si>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</si>
  <si>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</si>
  <si>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</si>
  <si>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</si>
  <si>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</si>
  <si>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</si>
  <si>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</si>
  <si>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</si>
  <si>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</si>
  <si>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</si>
  <si>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</si>
  <si>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</si>
  <si>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</si>
  <si>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</si>
  <si>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</si>
  <si>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</si>
  <si>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</si>
  <si>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</si>
  <si>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</si>
  <si>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</si>
  <si>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</si>
  <si>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</si>
  <si>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</si>
  <si>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</si>
  <si>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</si>
  <si>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</si>
  <si>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</si>
  <si>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</si>
  <si>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</si>
  <si>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</si>
  <si>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</si>
  <si>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</si>
  <si>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</si>
  <si>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</si>
  <si>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</si>
  <si>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</si>
  <si>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</si>
  <si>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</si>
  <si>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</si>
  <si>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</si>
  <si>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</si>
  <si>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</si>
  <si>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</si>
  <si>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</si>
  <si>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</si>
  <si>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</si>
  <si>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</si>
  <si>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</si>
  <si>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</si>
  <si>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</si>
  <si>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</si>
  <si>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</si>
  <si>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</si>
  <si>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</si>
  <si>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</si>
  <si>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</si>
  <si>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</si>
  <si>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</si>
  <si>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</si>
  <si>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</si>
  <si>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</si>
  <si>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</si>
  <si>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</si>
  <si>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</si>
  <si>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</si>
  <si>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</si>
  <si>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</si>
  <si>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</si>
  <si>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</si>
  <si>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</si>
  <si>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</si>
  <si>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</si>
  <si>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</si>
  <si>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</si>
  <si>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</si>
  <si>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</si>
  <si>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</si>
  <si>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</si>
  <si>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</si>
  <si>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</si>
  <si>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</si>
  <si>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</si>
  <si>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</si>
  <si>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</si>
  <si>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</si>
  <si>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</si>
  <si>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</si>
  <si>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</si>
  <si>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</si>
  <si>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</si>
  <si>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</si>
  <si>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</si>
  <si>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</si>
  <si>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</si>
  <si>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</si>
  <si>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</si>
  <si>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</si>
  <si>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</si>
  <si>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</si>
  <si>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</si>
  <si>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</si>
  <si>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</si>
  <si>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</si>
  <si>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</si>
  <si>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</si>
  <si>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</si>
  <si>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</si>
  <si>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</si>
  <si>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</si>
  <si>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</si>
  <si>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</si>
  <si>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</si>
  <si>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</si>
  <si>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</si>
  <si>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</si>
  <si>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</si>
  <si>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</si>
  <si>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</si>
  <si>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</si>
  <si>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</si>
  <si>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</si>
  <si>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</si>
  <si>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</si>
  <si>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</si>
  <si>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</si>
  <si>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</si>
  <si>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</si>
  <si>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</si>
  <si>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</si>
  <si>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</si>
  <si>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</si>
  <si>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</si>
  <si>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</si>
  <si>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</si>
  <si>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</si>
  <si>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</si>
  <si>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</si>
  <si>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</si>
  <si>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</si>
  <si>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</si>
  <si>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</si>
  <si>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</si>
  <si>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</si>
  <si>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</si>
  <si>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</si>
  <si>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</si>
  <si>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</si>
  <si>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</si>
  <si>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</si>
  <si>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</si>
  <si>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</si>
  <si>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</si>
  <si>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</si>
  <si>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</si>
  <si>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</si>
  <si>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</si>
  <si>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</si>
  <si>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</si>
  <si>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</si>
  <si>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</si>
  <si>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</si>
  <si>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</si>
  <si>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</si>
  <si>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</si>
  <si>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</si>
  <si>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</si>
  <si>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</si>
  <si>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</si>
  <si>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</si>
  <si>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</si>
  <si>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</si>
  <si>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</si>
  <si>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</si>
  <si>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</si>
  <si>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</si>
  <si>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</si>
  <si>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</si>
  <si>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</si>
  <si>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</si>
  <si>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</si>
  <si>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</si>
  <si>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</si>
  <si>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</si>
  <si>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</si>
  <si>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</si>
  <si>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</si>
  <si>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</si>
  <si>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</si>
  <si>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</si>
  <si>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</si>
  <si>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</si>
  <si>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</si>
  <si>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</si>
  <si>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</si>
  <si>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</si>
  <si>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</si>
  <si>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</si>
  <si>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</si>
  <si>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</si>
  <si>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</si>
  <si>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</si>
  <si>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</si>
  <si>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</si>
  <si>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</si>
  <si>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</si>
  <si>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</si>
  <si>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</si>
  <si>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</si>
  <si>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</si>
  <si>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</si>
  <si>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</si>
  <si>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</si>
  <si>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</si>
  <si>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</si>
  <si>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</si>
  <si>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</si>
  <si>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</si>
  <si>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</si>
  <si>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</si>
  <si>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</si>
  <si>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</si>
  <si>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</si>
  <si>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</si>
  <si>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</si>
  <si>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</si>
  <si>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</si>
  <si>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</si>
  <si>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</si>
  <si>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</si>
  <si>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</si>
  <si>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</si>
  <si>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</si>
  <si>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</si>
  <si>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</si>
  <si>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</si>
  <si>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</si>
  <si>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</si>
  <si>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</si>
  <si>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</si>
  <si>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</si>
  <si>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</si>
  <si>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</si>
  <si>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</si>
  <si>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</si>
  <si>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</si>
  <si>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</si>
  <si>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</si>
  <si>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</si>
  <si>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</si>
  <si>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</si>
  <si>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</si>
  <si>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</si>
  <si>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</si>
  <si>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</si>
  <si>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</si>
  <si>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</si>
  <si>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</si>
  <si>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</si>
  <si>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</si>
  <si>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</si>
  <si>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</si>
  <si>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</si>
  <si>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</si>
  <si>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</si>
  <si>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</si>
  <si>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</si>
  <si>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</si>
  <si>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</si>
  <si>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</si>
  <si>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</si>
  <si>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</si>
  <si>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</si>
  <si>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</si>
  <si>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</si>
  <si>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</si>
  <si>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</si>
  <si>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</si>
  <si>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</si>
  <si>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</si>
  <si>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</si>
  <si>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</si>
  <si>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</si>
  <si>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</si>
  <si>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</si>
  <si>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</si>
  <si>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</si>
  <si>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</si>
  <si>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</si>
  <si>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</si>
  <si>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</si>
  <si>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</si>
  <si>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</si>
  <si>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</si>
  <si>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</si>
  <si>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</si>
  <si>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</si>
  <si>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</si>
  <si>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</si>
  <si>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</si>
  <si>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</si>
  <si>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</si>
  <si>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</si>
  <si>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</si>
  <si>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</si>
  <si>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</si>
  <si>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</si>
  <si>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</si>
  <si>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</si>
  <si>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</si>
  <si>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</si>
  <si>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</si>
  <si>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</si>
  <si>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</si>
  <si>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</si>
  <si>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</si>
  <si>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</si>
  <si>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</si>
  <si>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</si>
  <si>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</si>
  <si>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</si>
  <si>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</si>
  <si>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</si>
  <si>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</si>
  <si>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</si>
  <si>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</si>
  <si>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</si>
  <si>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</si>
  <si>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</si>
  <si>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</si>
  <si>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</si>
  <si>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</si>
  <si>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</si>
  <si>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</si>
  <si>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</si>
  <si>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</si>
  <si>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</si>
  <si>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</si>
  <si>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</si>
  <si>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</si>
  <si>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</si>
  <si>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</si>
  <si>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</si>
  <si>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</si>
  <si>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</si>
  <si>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</si>
  <si>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</si>
  <si>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</si>
  <si>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</si>
  <si>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</si>
  <si>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</si>
  <si>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</si>
  <si>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</si>
  <si>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</si>
  <si>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</si>
  <si>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</si>
  <si>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</si>
  <si>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</si>
  <si>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</si>
  <si>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</si>
  <si>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</si>
  <si>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</si>
  <si>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</si>
  <si>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</si>
  <si>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</si>
  <si>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</si>
  <si>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</si>
  <si>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</si>
  <si>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</si>
  <si>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</si>
  <si>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</si>
  <si>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</si>
  <si>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</si>
  <si>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</si>
  <si>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</si>
  <si>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</si>
  <si>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</si>
  <si>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</si>
  <si>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</si>
  <si>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</si>
  <si>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</si>
  <si>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</si>
  <si>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</si>
  <si>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</si>
  <si>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</si>
  <si>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</si>
  <si>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</si>
  <si>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</si>
  <si>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</si>
  <si>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</si>
  <si>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</si>
  <si>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</si>
  <si>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</si>
  <si>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</si>
  <si>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</si>
  <si>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</si>
  <si>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</si>
  <si>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</si>
  <si>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</si>
  <si>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</si>
  <si>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</si>
  <si>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</si>
  <si>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</si>
  <si>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</si>
  <si>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</si>
  <si>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</si>
  <si>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</si>
  <si>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</si>
  <si>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</si>
  <si>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</si>
  <si>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</si>
  <si>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</si>
  <si>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</si>
  <si>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</si>
  <si>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</si>
  <si>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</si>
  <si>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</si>
  <si>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</si>
  <si>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</si>
  <si>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</si>
  <si>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</si>
  <si>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</si>
  <si>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</si>
  <si>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</si>
  <si>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</si>
  <si>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</si>
  <si>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</si>
  <si>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</si>
  <si>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</si>
  <si>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</si>
  <si>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</si>
  <si>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</si>
  <si>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</si>
  <si>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</si>
  <si>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</si>
  <si>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</si>
  <si>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</si>
  <si>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</si>
  <si>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</si>
  <si>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</si>
  <si>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</si>
  <si>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</si>
  <si>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</si>
  <si>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</si>
  <si>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</si>
  <si>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</si>
  <si>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</si>
  <si>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</si>
  <si>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</si>
  <si>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</si>
  <si>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</si>
  <si>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</si>
  <si>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</si>
  <si>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</si>
  <si>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</si>
  <si>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</si>
  <si>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</si>
  <si>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</si>
  <si>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</si>
  <si>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</si>
  <si>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</si>
  <si>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</si>
  <si>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</si>
  <si>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</si>
  <si>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</si>
  <si>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</si>
  <si>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</si>
  <si>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</si>
  <si>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</si>
  <si>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</si>
  <si>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</si>
  <si>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</si>
  <si>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</si>
  <si>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</si>
  <si>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</si>
  <si>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</si>
  <si>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</si>
  <si>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</si>
  <si>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</si>
  <si>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</si>
  <si>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</si>
  <si>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</si>
  <si>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</si>
  <si>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</si>
  <si>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</si>
  <si>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</si>
  <si>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</si>
  <si>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</si>
  <si>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</si>
  <si>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</si>
  <si>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</si>
  <si>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</si>
  <si>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</si>
  <si>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</si>
  <si>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</si>
  <si>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</si>
  <si>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</si>
  <si>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</si>
  <si>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</si>
  <si>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</si>
  <si>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</si>
  <si>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</si>
  <si>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</si>
  <si>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</si>
  <si>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</si>
  <si>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</si>
  <si>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</si>
  <si>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</si>
  <si>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</si>
  <si>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</si>
  <si>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</si>
  <si>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</si>
  <si>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</si>
  <si>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</si>
  <si>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</si>
  <si>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</si>
  <si>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</si>
  <si>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</si>
  <si>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</si>
  <si>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</si>
  <si>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</si>
  <si>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</si>
  <si>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</si>
  <si>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</si>
  <si>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</si>
  <si>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</si>
  <si>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</si>
  <si>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</si>
  <si>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</si>
  <si>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</si>
  <si>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</si>
  <si>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</si>
  <si>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</si>
  <si>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</si>
  <si>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</si>
  <si>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</si>
  <si>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</si>
  <si>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</si>
  <si>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</si>
  <si>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</si>
  <si>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</si>
  <si>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</si>
  <si>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</si>
  <si>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</si>
  <si>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</si>
  <si>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</si>
  <si>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</si>
  <si>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</si>
  <si>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</si>
  <si>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</si>
  <si>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</si>
  <si>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</si>
  <si>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</si>
  <si>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</si>
  <si>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</si>
  <si>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</si>
  <si>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</si>
  <si>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</si>
  <si>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</si>
  <si>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</si>
  <si>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</si>
  <si>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</si>
  <si>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</si>
  <si>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</si>
  <si>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</si>
  <si>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</si>
  <si>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</si>
  <si>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</si>
  <si>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</si>
  <si>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</si>
  <si>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</si>
  <si>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</si>
  <si>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</si>
  <si>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</si>
  <si>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</si>
  <si>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</si>
  <si>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</si>
  <si>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</si>
  <si>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</si>
  <si>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</si>
  <si>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</si>
  <si>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</si>
  <si>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</si>
  <si>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</si>
  <si>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</si>
  <si>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</si>
  <si>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</si>
  <si>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</si>
  <si>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</si>
  <si>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</si>
  <si>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</si>
  <si>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</si>
  <si>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</si>
  <si>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</si>
  <si>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</si>
  <si>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</si>
  <si>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</si>
  <si>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</si>
  <si>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</si>
  <si>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</si>
  <si>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</si>
  <si>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</si>
  <si>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</si>
  <si>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</si>
  <si>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</si>
  <si>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</si>
  <si>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</si>
  <si>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</si>
  <si>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</si>
  <si>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</si>
  <si>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</si>
  <si>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</si>
  <si>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</si>
  <si>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</si>
  <si>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</si>
  <si>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</si>
  <si>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</si>
  <si>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</si>
  <si>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</si>
  <si>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</si>
  <si>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</si>
  <si>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</si>
  <si>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</si>
  <si>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</si>
  <si>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</si>
  <si>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</si>
  <si>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</si>
  <si>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</si>
  <si>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</si>
  <si>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</si>
  <si>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</si>
  <si>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</si>
  <si>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</si>
  <si>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</si>
  <si>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</si>
  <si>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</si>
  <si>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</si>
  <si>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</si>
  <si>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</si>
  <si>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</si>
  <si>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</si>
  <si>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</si>
  <si>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</si>
  <si>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</si>
  <si>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</si>
  <si>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</si>
  <si>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</si>
  <si>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</si>
  <si>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</si>
  <si>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</si>
  <si>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</si>
  <si>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</si>
  <si>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</si>
  <si>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</si>
  <si>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</si>
  <si>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</si>
  <si>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</si>
  <si>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</si>
  <si>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</si>
  <si>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</si>
  <si>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</si>
  <si>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</si>
  <si>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</si>
  <si>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</si>
  <si>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</si>
  <si>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</si>
  <si>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</si>
  <si>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</si>
  <si>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</si>
  <si>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</si>
  <si>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</si>
  <si>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</si>
  <si>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</si>
  <si>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</si>
  <si>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</si>
  <si>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</si>
  <si>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</si>
  <si>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</si>
  <si>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</si>
  <si>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</si>
  <si>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</si>
  <si>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</si>
  <si>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</si>
  <si>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</si>
  <si>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</si>
  <si>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</si>
  <si>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</si>
  <si>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</si>
  <si>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</si>
  <si>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</si>
  <si>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</si>
  <si>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</si>
  <si>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</si>
  <si>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</si>
  <si>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</si>
  <si>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</si>
  <si>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</si>
  <si>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</si>
  <si>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</si>
  <si>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</si>
  <si>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</si>
  <si>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</si>
  <si>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</si>
  <si>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</si>
  <si>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</si>
  <si>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</si>
  <si>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</si>
  <si>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</si>
  <si>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</si>
  <si>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</si>
  <si>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</si>
  <si>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</si>
  <si>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</si>
  <si>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</si>
  <si>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</si>
  <si>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</si>
  <si>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</si>
  <si>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</si>
  <si>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</si>
  <si>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</si>
  <si>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</si>
  <si>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</si>
  <si>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</si>
  <si>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</si>
  <si>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</si>
  <si>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</si>
  <si>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</si>
  <si>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</si>
  <si>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</si>
  <si>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</si>
  <si>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</si>
  <si>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</si>
  <si>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</si>
  <si>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</si>
  <si>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</si>
  <si>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</si>
  <si>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</si>
  <si>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</si>
  <si>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</si>
  <si>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</si>
  <si>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</si>
  <si>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</si>
  <si>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</si>
  <si>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</si>
  <si>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</si>
  <si>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</si>
  <si>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</si>
  <si>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</si>
  <si>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</si>
  <si>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</si>
  <si>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</si>
  <si>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</si>
  <si>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</si>
  <si>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</si>
  <si>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</si>
  <si>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</si>
  <si>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</si>
  <si>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</si>
  <si>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</si>
  <si>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</si>
  <si>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</si>
  <si>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</si>
  <si>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</si>
  <si>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</si>
  <si>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</si>
  <si>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</si>
  <si>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</si>
  <si>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</si>
  <si>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</si>
  <si>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</si>
  <si>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</si>
  <si>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</si>
  <si>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</si>
  <si>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</si>
  <si>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</si>
  <si>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</si>
  <si>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</si>
  <si>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</si>
  <si>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</si>
  <si>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</si>
  <si>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</si>
  <si>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</si>
  <si>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</si>
  <si>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</si>
  <si>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</si>
  <si>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</si>
  <si>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</si>
  <si>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</si>
  <si>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</si>
  <si>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</si>
  <si>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</si>
  <si>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</si>
  <si>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</si>
  <si>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</si>
  <si>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</si>
  <si>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</si>
  <si>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</si>
  <si>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</si>
  <si>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</si>
  <si>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</si>
  <si>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</si>
  <si>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</si>
  <si>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</si>
  <si>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</si>
  <si>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</si>
  <si>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</si>
  <si>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</si>
  <si>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</si>
  <si>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</si>
  <si>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</si>
  <si>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</si>
  <si>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</si>
  <si>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</si>
  <si>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</si>
  <si>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</si>
  <si>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</si>
  <si>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</si>
  <si>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</si>
  <si>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</si>
  <si>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</si>
  <si>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</si>
  <si>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</si>
  <si>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</si>
  <si>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</si>
  <si>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</si>
  <si>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</si>
  <si>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</si>
  <si>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</si>
  <si>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</si>
  <si>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</si>
  <si>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</si>
  <si>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</si>
  <si>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</si>
  <si>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</si>
  <si>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</si>
  <si>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</si>
  <si>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</si>
  <si>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</si>
  <si>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</si>
  <si>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</si>
  <si>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</si>
  <si>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</si>
  <si>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</si>
  <si>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</si>
  <si>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</si>
  <si>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</si>
  <si>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</si>
  <si>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</si>
  <si>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</si>
  <si>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</si>
  <si>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</si>
  <si>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</si>
  <si>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</si>
  <si>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</si>
  <si>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</si>
  <si>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</si>
  <si>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</si>
  <si>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</si>
  <si>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</si>
  <si>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</si>
  <si>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</si>
  <si>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</si>
  <si>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</si>
  <si>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</si>
  <si>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</si>
  <si>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</si>
  <si>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</si>
  <si>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</si>
  <si>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</si>
  <si>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</si>
  <si>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</si>
  <si>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</si>
  <si>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</si>
  <si>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</si>
  <si>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</si>
  <si>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</si>
  <si>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</si>
  <si>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</si>
  <si>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/001TOP</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</si>
  <si>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</si>
  <si>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</si>
  <si>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</si>
  <si>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</si>
  <si>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</si>
  <si>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</si>
  <si>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</si>
  <si>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</si>
  <si>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</si>
  <si>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</si>
  <si>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</si>
  <si>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</si>
  <si>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</si>
  <si>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(Y)</t>
  </si>
  <si>
    <t>CURRENT CURRENCY</t>
  </si>
  <si>
    <t>Incoming</t>
  </si>
  <si>
    <t>Stock + FBA</t>
  </si>
  <si>
    <t>/001BC</t>
  </si>
  <si>
    <t>/001BP</t>
  </si>
  <si>
    <t>/001CS</t>
  </si>
  <si>
    <t>/001GS</t>
  </si>
  <si>
    <t>/001GL</t>
  </si>
  <si>
    <t xml:space="preserve">Prospected Month
Cover </t>
  </si>
  <si>
    <t>USER 
ADDITION</t>
  </si>
  <si>
    <t>Final Quantity in Order + Manual</t>
  </si>
  <si>
    <t>Sum of Final Quantity in Order + Manual</t>
  </si>
  <si>
    <t xml:space="preserve">Total Quantity + incoming
</t>
  </si>
  <si>
    <t xml:space="preserve">TOTAL SKU </t>
  </si>
  <si>
    <t>500</t>
  </si>
  <si>
    <t>12-080-ROPE CHAIN</t>
  </si>
  <si>
    <t>700</t>
  </si>
  <si>
    <t>39 120</t>
  </si>
  <si>
    <t>5055806915565</t>
  </si>
  <si>
    <t>13 040 50CM</t>
  </si>
  <si>
    <t>5055806920156</t>
  </si>
  <si>
    <t>GX 08 S.FLAT SP. PAVE 080 36CM + 5cm EXTENDER</t>
  </si>
  <si>
    <t>5055806920026</t>
  </si>
  <si>
    <t>410</t>
  </si>
  <si>
    <t>450</t>
  </si>
  <si>
    <t>Unit Cost</t>
  </si>
  <si>
    <t>Tax Rate</t>
  </si>
  <si>
    <t>PO220203-22/002CHR</t>
  </si>
  <si>
    <t>Row Labels</t>
  </si>
  <si>
    <t>Grand Total</t>
  </si>
  <si>
    <t>USD</t>
  </si>
  <si>
    <t>PRICE</t>
  </si>
  <si>
    <t>CURRENCY</t>
  </si>
  <si>
    <t>Sum of Custom</t>
  </si>
  <si>
    <t>BC Total</t>
  </si>
  <si>
    <t>Biamet Bis Total</t>
  </si>
  <si>
    <t>Cavinato Dino Total</t>
  </si>
  <si>
    <t>Costa Sergio Total</t>
  </si>
  <si>
    <t>GandS Total</t>
  </si>
  <si>
    <t>Pavee Total</t>
  </si>
  <si>
    <t>Manufacturer Summary: Prices in GBP</t>
  </si>
  <si>
    <t>5055806914506</t>
  </si>
  <si>
    <t>5055806915541</t>
  </si>
  <si>
    <t>GX 08 S.FLAT SP. PAVE 150 45CM</t>
  </si>
  <si>
    <t>5055806920064</t>
  </si>
  <si>
    <t>/003BIA</t>
  </si>
  <si>
    <t>/002CHR</t>
  </si>
  <si>
    <t>/001FAN</t>
  </si>
  <si>
    <t>/001MS</t>
  </si>
  <si>
    <t>/002MAR</t>
  </si>
  <si>
    <t>073 S.FLAT 120 50CM</t>
  </si>
  <si>
    <t>5055806917552</t>
  </si>
  <si>
    <t>08 S.FLAT SP. PAVE 150 50CM</t>
  </si>
  <si>
    <t>5055806919983</t>
  </si>
  <si>
    <t>GX 08 S.FLAT SP. PAVE 200 36CM + 5cm EXTENDER</t>
  </si>
  <si>
    <t>5055806920088</t>
  </si>
  <si>
    <t>Pr</t>
  </si>
  <si>
    <t>15</t>
  </si>
  <si>
    <t>20.8</t>
  </si>
  <si>
    <t>EE2</t>
  </si>
  <si>
    <t>5055806914995</t>
  </si>
  <si>
    <t>15CE1126</t>
  </si>
  <si>
    <t>5055806914629</t>
  </si>
  <si>
    <t>20</t>
  </si>
  <si>
    <t>15CE1118</t>
  </si>
  <si>
    <t>5055806914636</t>
  </si>
  <si>
    <t>NE48E607</t>
  </si>
  <si>
    <t>5055806914643</t>
  </si>
  <si>
    <t>30</t>
  </si>
  <si>
    <t>15AE 2321</t>
  </si>
  <si>
    <t>5055806916746</t>
  </si>
  <si>
    <t>18.6</t>
  </si>
  <si>
    <t>15CE 733</t>
  </si>
  <si>
    <t>5055806916814</t>
  </si>
  <si>
    <t>17.6</t>
  </si>
  <si>
    <t>15CE 653</t>
  </si>
  <si>
    <t>5055806916838</t>
  </si>
  <si>
    <t>15.3, 15.9</t>
  </si>
  <si>
    <t>15CI 243</t>
  </si>
  <si>
    <t>5055806916609</t>
  </si>
  <si>
    <t>4.9</t>
  </si>
  <si>
    <t>15CE 373</t>
  </si>
  <si>
    <t>5055806916630</t>
  </si>
  <si>
    <t>7.3</t>
  </si>
  <si>
    <t>15CP564</t>
  </si>
  <si>
    <t>5055806917262</t>
  </si>
  <si>
    <t>22.5</t>
  </si>
  <si>
    <t>15CP 411</t>
  </si>
  <si>
    <t>5055806916531</t>
  </si>
  <si>
    <t>23.3</t>
  </si>
  <si>
    <t>SRR 02, SSR 02</t>
  </si>
  <si>
    <t>5055806917828</t>
  </si>
  <si>
    <t>50</t>
  </si>
  <si>
    <t>5055806916418</t>
  </si>
  <si>
    <t>57.6</t>
  </si>
  <si>
    <t>5055806917859</t>
  </si>
  <si>
    <t>60.2</t>
  </si>
  <si>
    <t>15AR 3093 / 15AR3093</t>
  </si>
  <si>
    <t>5055806916432</t>
  </si>
  <si>
    <t>51.2</t>
  </si>
  <si>
    <t>5055806916449</t>
  </si>
  <si>
    <t>52.5</t>
  </si>
  <si>
    <t>5055806917880</t>
  </si>
  <si>
    <t>56.3</t>
  </si>
  <si>
    <t>5055806917897</t>
  </si>
  <si>
    <t>58.9</t>
  </si>
  <si>
    <t>5055806917903</t>
  </si>
  <si>
    <t>GP 7021-0074AA-01 / NE52E346</t>
  </si>
  <si>
    <t>5055806917972</t>
  </si>
  <si>
    <t>8</t>
  </si>
  <si>
    <t>/002PAV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</si>
</sst>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1"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s>
  <fills count="52">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94">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4" fillId="9" borderId="3" xfId="0" applyFont="1" applyFill="1" applyBorder="1" applyAlignment="1">
      <alignment horizontal="center" vertical="center"/>
    </xf>
    <xf numFmtId="0" fontId="3" fillId="0" borderId="3" xfId="0" applyFont="1" applyBorder="1"/>
    <xf numFmtId="0" fontId="6" fillId="10" borderId="4" xfId="0" applyFont="1" applyFill="1" applyBorder="1" applyAlignment="1">
      <alignment horizontal="center" vertical="center"/>
    </xf>
    <xf numFmtId="0" fontId="8" fillId="0" borderId="3" xfId="0" applyFont="1" applyBorder="1"/>
    <xf numFmtId="0" fontId="9" fillId="6" borderId="3" xfId="0" applyFont="1" applyFill="1" applyBorder="1" applyAlignment="1">
      <alignment horizontal="center" vertical="center"/>
    </xf>
    <xf numFmtId="14" fontId="9" fillId="6" borderId="3" xfId="0" applyNumberFormat="1" applyFont="1" applyFill="1" applyBorder="1" applyAlignment="1">
      <alignment horizontal="center" vertical="center"/>
    </xf>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7" fillId="11" borderId="3" xfId="0" applyFont="1" applyFill="1" applyBorder="1"/>
    <xf numFmtId="0" fontId="7" fillId="2" borderId="3" xfId="0" applyFont="1" applyFill="1" applyBorder="1"/>
    <xf numFmtId="0" fontId="0" fillId="12" borderId="3" xfId="0" applyFill="1" applyBorder="1"/>
    <xf numFmtId="2" fontId="4" fillId="9" borderId="3" xfId="0" applyNumberFormat="1" applyFont="1" applyFill="1" applyBorder="1" applyAlignment="1">
      <alignment horizontal="center" vertical="center"/>
    </xf>
    <xf numFmtId="2" fontId="9" fillId="6" borderId="3" xfId="0" applyNumberFormat="1" applyFont="1" applyFill="1" applyBorder="1" applyAlignment="1">
      <alignment horizontal="center" vertical="center"/>
    </xf>
    <xf numFmtId="2" fontId="6" fillId="10" borderId="4" xfId="0" applyNumberFormat="1" applyFont="1" applyFill="1" applyBorder="1" applyAlignment="1">
      <alignment horizontal="center" vertical="center"/>
    </xf>
    <xf numFmtId="2" fontId="8" fillId="0" borderId="3" xfId="0" applyNumberFormat="1" applyFont="1" applyBorder="1"/>
    <xf numFmtId="2" fontId="0" fillId="12" borderId="3" xfId="0" applyNumberFormat="1" applyFill="1"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9" fillId="15" borderId="3" xfId="0" applyFont="1" applyFill="1" applyBorder="1" applyAlignment="1">
      <alignment horizontal="center" vertical="center" wrapText="1"/>
    </xf>
    <xf numFmtId="0" fontId="9" fillId="15" borderId="3" xfId="0" applyFont="1" applyFill="1" applyBorder="1" applyAlignment="1">
      <alignment horizontal="center" vertical="center"/>
    </xf>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2" fontId="7" fillId="2" borderId="3" xfId="0" applyNumberFormat="1" applyFont="1" applyFill="1" applyBorder="1"/>
    <xf numFmtId="0" fontId="1" fillId="48" borderId="0" xfId="0" applyFont="1" applyFill="1" applyAlignment="1">
      <alignment vertical="center" wrapText="1"/>
    </xf>
    <xf numFmtId="0" fontId="3" fillId="49" borderId="0" xfId="0" applyFont="1" applyFill="1"/>
    <xf numFmtId="0" fontId="4" fillId="9" borderId="0" xfId="0" applyFont="1" applyFill="1" applyAlignment="1">
      <alignment wrapText="1"/>
    </xf>
    <xf numFmtId="0" fontId="3" fillId="2"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7" borderId="12"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lignment horizontal="center"/>
    </xf>
    <xf numFmtId="0" fontId="29" fillId="0" borderId="3" xfId="0" applyFont="1" applyBorder="1" applyAlignment="1">
      <alignment horizontal="center" vertical="center" wrapText="1"/>
    </xf>
    <xf numFmtId="0" fontId="30" fillId="51" borderId="0" xfId="0" applyFont="1" applyFill="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19">
    <dxf>
      <numFmt numFmtId="165" formatCode="0.0"/>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numFmt numFmtId="0" formatCode="General"/>
    </dxf>
    <dxf>
      <alignment horizontal="general" vertical="center" textRotation="0" indent="0" justifyLastLine="0" shrinkToFit="0" readingOrder="0"/>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ichStyles" Target="richData/richStyles.xml"/><Relationship Id="rId21" Type="http://schemas.openxmlformats.org/officeDocument/2006/relationships/styles" Target="styles.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84" Type="http://schemas.openxmlformats.org/officeDocument/2006/relationships/customXml" Target="../customXml/item53.xml"/><Relationship Id="rId16" Type="http://schemas.microsoft.com/office/2007/relationships/slicerCache" Target="slicerCaches/slicerCache1.xml"/><Relationship Id="rId11" Type="http://schemas.openxmlformats.org/officeDocument/2006/relationships/pivotCacheDefinition" Target="pivotCache/pivotCacheDefinition2.xml"/><Relationship Id="rId32" Type="http://schemas.openxmlformats.org/officeDocument/2006/relationships/customXml" Target="../customXml/item1.xml"/><Relationship Id="rId37" Type="http://schemas.openxmlformats.org/officeDocument/2006/relationships/customXml" Target="../customXml/item6.xml"/><Relationship Id="rId53" Type="http://schemas.openxmlformats.org/officeDocument/2006/relationships/customXml" Target="../customXml/item22.xml"/><Relationship Id="rId58" Type="http://schemas.openxmlformats.org/officeDocument/2006/relationships/customXml" Target="../customXml/item27.xml"/><Relationship Id="rId74" Type="http://schemas.openxmlformats.org/officeDocument/2006/relationships/customXml" Target="../customXml/item43.xml"/><Relationship Id="rId79" Type="http://schemas.openxmlformats.org/officeDocument/2006/relationships/customXml" Target="../customXml/item48.xml"/><Relationship Id="rId5" Type="http://schemas.openxmlformats.org/officeDocument/2006/relationships/worksheet" Target="worksheets/sheet5.xml"/><Relationship Id="rId19" Type="http://schemas.openxmlformats.org/officeDocument/2006/relationships/theme" Target="theme/theme1.xml"/><Relationship Id="rId14" Type="http://schemas.openxmlformats.org/officeDocument/2006/relationships/pivotCacheDefinition" Target="pivotCache/pivotCacheDefinition5.xml"/><Relationship Id="rId22" Type="http://schemas.openxmlformats.org/officeDocument/2006/relationships/sharedStrings" Target="sharedStrings.xml"/><Relationship Id="rId27" Type="http://schemas.microsoft.com/office/2017/06/relationships/rdSupportingPropertyBagStructure" Target="richData/rdsupportingpropertybagstructure.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77" Type="http://schemas.openxmlformats.org/officeDocument/2006/relationships/customXml" Target="../customXml/item46.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80" Type="http://schemas.openxmlformats.org/officeDocument/2006/relationships/customXml" Target="../customXml/item49.xml"/><Relationship Id="rId85" Type="http://schemas.openxmlformats.org/officeDocument/2006/relationships/customXml" Target="../customXml/item54.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microsoft.com/office/2007/relationships/slicerCache" Target="slicerCaches/slicerCache2.xml"/><Relationship Id="rId25" Type="http://schemas.microsoft.com/office/2017/06/relationships/rdRichValueStructure" Target="richData/rdrichvaluestructure.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connections" Target="connections.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75" Type="http://schemas.openxmlformats.org/officeDocument/2006/relationships/customXml" Target="../customXml/item44.xml"/><Relationship Id="rId83" Type="http://schemas.openxmlformats.org/officeDocument/2006/relationships/customXml" Target="../customXml/item5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sheetMetadata" Target="metadata.xml"/><Relationship Id="rId28" Type="http://schemas.microsoft.com/office/2017/06/relationships/rdSupportingPropertyBag" Target="richData/rdsupportingpropertybag.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openxmlformats.org/officeDocument/2006/relationships/customXml" Target="../customXml/item42.xml"/><Relationship Id="rId78" Type="http://schemas.openxmlformats.org/officeDocument/2006/relationships/customXml" Target="../customXml/item47.xml"/><Relationship Id="rId81" Type="http://schemas.openxmlformats.org/officeDocument/2006/relationships/customXml" Target="../customXml/item50.xml"/><Relationship Id="rId86"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microsoft.com/office/2007/relationships/slicerCache" Target="slicerCaches/slicerCache3.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6" Type="http://schemas.openxmlformats.org/officeDocument/2006/relationships/customXml" Target="../customXml/item45.xml"/><Relationship Id="rId7" Type="http://schemas.openxmlformats.org/officeDocument/2006/relationships/worksheet" Target="worksheets/sheet7.xml"/><Relationship Id="rId71" Type="http://schemas.openxmlformats.org/officeDocument/2006/relationships/customXml" Target="../customXml/item40.xml"/><Relationship Id="rId2" Type="http://schemas.openxmlformats.org/officeDocument/2006/relationships/worksheet" Target="worksheets/sheet2.xml"/><Relationship Id="rId29" Type="http://schemas.microsoft.com/office/2017/06/relationships/rdRichValueTypes" Target="richData/rdRichValueTypes.xml"/><Relationship Id="rId24" Type="http://schemas.microsoft.com/office/2017/06/relationships/rdRichValue" Target="richData/rdrichvalue.xml"/><Relationship Id="rId40" Type="http://schemas.openxmlformats.org/officeDocument/2006/relationships/customXml" Target="../customXml/item9.xml"/><Relationship Id="rId45" Type="http://schemas.openxmlformats.org/officeDocument/2006/relationships/customXml" Target="../customXml/item14.xml"/><Relationship Id="rId66" Type="http://schemas.openxmlformats.org/officeDocument/2006/relationships/customXml" Target="../customXml/item35.xml"/><Relationship Id="rId61" Type="http://schemas.openxmlformats.org/officeDocument/2006/relationships/customXml" Target="../customXml/item30.xml"/><Relationship Id="rId82" Type="http://schemas.openxmlformats.org/officeDocument/2006/relationships/customXml" Target="../customXml/item5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image" Target="../media/image9.svg"/></Relationships>
</file>

<file path=xl/drawings/_rels/drawing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161925</xdr:colOff>
          <xdr:row>0</xdr:row>
          <xdr:rowOff>0</xdr:rowOff>
        </xdr:from>
        <xdr:to>
          <xdr:col>29</xdr:col>
          <xdr:colOff>523875</xdr:colOff>
          <xdr:row>0</xdr:row>
          <xdr:rowOff>752475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7</xdr:row>
          <xdr:rowOff>0</xdr:rowOff>
        </xdr:from>
        <xdr:to>
          <xdr:col>30</xdr:col>
          <xdr:colOff>19050</xdr:colOff>
          <xdr:row>11</xdr:row>
          <xdr:rowOff>133350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45</xdr:row>
          <xdr:rowOff>95250</xdr:rowOff>
        </xdr:from>
        <xdr:to>
          <xdr:col>3</xdr:col>
          <xdr:colOff>28575</xdr:colOff>
          <xdr:row>49</xdr:row>
          <xdr:rowOff>123825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5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5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5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5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5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5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5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5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5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5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180975</xdr:colOff>
      <xdr:row>14</xdr:row>
      <xdr:rowOff>85725</xdr:rowOff>
    </xdr:from>
    <xdr:to>
      <xdr:col>7</xdr:col>
      <xdr:colOff>147488</xdr:colOff>
      <xdr:row>18</xdr:row>
      <xdr:rowOff>123824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58225" y="4467225"/>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553200"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6.648569675926" backgroundQuery="1" createdVersion="7" refreshedVersion="7" minRefreshableVersion="3" recordCount="0" supportSubquery="1" supportAdvancedDrill="1" xr:uid="{BA41EF05-D89D-43B1-8101-E860671F76AE}">
  <cacheSource type="external" connectionId="16"/>
  <cacheFields count="9">
    <cacheField name="[Inventory].[Assigned Item SKU].[Assigned Item SKU]" caption="Assigned Item SKU" numFmtId="0" hierarchy="2" level="1">
      <sharedItems count="20">
        <s v="PAV-S925-EAR-CRAW-005"/>
        <s v="PAV-S925-HOOP-BALI-002-020"/>
        <s v="PAV-S925-HOOP-BALI-003-015"/>
        <s v="PAV-S925-HOOP-BALI-004-030"/>
        <s v="S925-WHI-EAR-CRAW-008-WH"/>
        <s v="S925-WHI-EAR-DROP-011"/>
        <s v="S925-WHI-EAR-DROP-013"/>
        <s v="S925-WHI-EAR-STUD-011"/>
        <s v="S925-WHI-EAR-STUD-014"/>
        <s v="S925-WHI-PEN-LOC-007"/>
        <s v="S925-WHI-PEN-STAR-001"/>
        <s v="S925-WHI-RIN-CEL-006-K"/>
        <s v="S925-WHI-RIN-CEL-006-Q"/>
        <s v="S925-WHI-RIN-CEL-006-S"/>
        <s v="S925-WHI-RIN-GEM-001-L"/>
        <s v="S925-WHI-RIN-GEM-001-M"/>
        <s v="S925-WHI-RIN-GEM-001-P"/>
        <s v="S925-WHI-RIN-GEM-001-R"/>
        <s v="S925-WHI-RIN-GEM-001-S"/>
        <s v="S925-YEL-EAR-STUD-PERL-001-7to8"/>
      </sharedItems>
    </cacheField>
    <cacheField name="[Inventory].[EAN].[EAN]" caption="EAN" numFmtId="0" hierarchy="5" level="1">
      <sharedItems count="20">
        <s v="5055806914995"/>
        <s v="5055806914629"/>
        <s v="5055806914636"/>
        <s v="5055806914643"/>
        <s v="5055806916746"/>
        <s v="5055806916814"/>
        <s v="5055806916838"/>
        <s v="5055806916609"/>
        <s v="5055806916630"/>
        <s v="5055806917262"/>
        <s v="5055806916531"/>
        <s v="5055806917828"/>
        <s v="5055806916418"/>
        <s v="5055806917859"/>
        <s v="5055806916432"/>
        <s v="5055806916449"/>
        <s v="5055806917880"/>
        <s v="5055806917897"/>
        <s v="5055806917903"/>
        <s v="5055806917972"/>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2" level="1">
      <sharedItems containsSemiMixedTypes="0" containsNonDate="0" containsString="0"/>
    </cacheField>
    <cacheField name="[Inventory].[Main Manufacturer Item ID].[Main Manufacturer Item ID]" caption="Main Manufacturer Item ID" numFmtId="0" hierarchy="4" level="1">
      <sharedItems count="14">
        <s v="EE2"/>
        <s v="15CE1126"/>
        <s v="15CE1118"/>
        <s v="NE48E607"/>
        <s v="15AE 2321"/>
        <s v="15CE 733"/>
        <s v="15CE 653"/>
        <s v="15CI 243"/>
        <s v="15CE 373"/>
        <s v="15CP564"/>
        <s v="15CP 411"/>
        <s v="SRR 02, SSR 02"/>
        <s v="15AR 3093 / 15AR3093"/>
        <s v="GP 7021-0074AA-01 / NE52E346"/>
      </sharedItems>
    </cacheField>
    <cacheField name="[Inventory].[Units].[Units]" caption="Units" numFmtId="0" hierarchy="7" level="1">
      <sharedItems count="2">
        <s v="Pr"/>
        <s v="Pc"/>
      </sharedItems>
    </cacheField>
    <cacheField name="[Dimensions].[(Y)].[(Y)]" caption="(Y)" numFmtId="0" hierarchy="1" level="1">
      <sharedItems count="19">
        <s v="20.8"/>
        <s v="20"/>
        <s v="15"/>
        <s v="30"/>
        <s v="18.6"/>
        <s v="17.6"/>
        <s v="15.3, 15.9"/>
        <s v="4.9"/>
        <s v="7.3"/>
        <s v="22.5"/>
        <s v="23.3"/>
        <s v="50"/>
        <s v="57.6"/>
        <s v="60.2"/>
        <s v="51.2"/>
        <s v="52.5"/>
        <s v="56.3"/>
        <s v="58.9"/>
        <s v="8"/>
      </sharedItems>
    </cacheField>
    <cacheField name="[Measures].[Sum of Final Quantity in Order + Manual]" caption="Sum of Final Quantity in Order + Manual" numFmtId="0" hierarchy="67" level="32767"/>
    <cacheField name="[MonthSales  2].[Final Quantity in Order + Manual].[Final Quantity in Order + Manual]" caption="Final Quantity in Order + Manual" numFmtId="0" hierarchy="34" level="1">
      <sharedItems containsSemiMixedTypes="0" containsNonDate="0" containsString="0"/>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2" memberValueDatatype="130" unbalanced="0">
      <fieldsUsage count="2">
        <fieldUsage x="-1"/>
        <fieldUsage x="6"/>
      </fieldsUsage>
    </cacheHierarchy>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8"/>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6.648571527781" backgroundQuery="1" createdVersion="7" refreshedVersion="7" minRefreshableVersion="3" recordCount="0" supportSubquery="1" supportAdvancedDrill="1" xr:uid="{FF0FC7A4-69B3-4C81-9F96-B5CBF8100AE8}">
  <cacheSource type="external" connectionId="16"/>
  <cacheFields count="8">
    <cacheField name="[Inventory].[Assigned Item SKU].[Assigned Item SKU]" caption="Assigned Item SKU" numFmtId="0" hierarchy="2" level="1">
      <sharedItems count="20">
        <s v="PAV-S925-EAR-CRAW-005"/>
        <s v="PAV-S925-HOOP-BALI-002-020"/>
        <s v="PAV-S925-HOOP-BALI-003-015"/>
        <s v="PAV-S925-HOOP-BALI-004-030"/>
        <s v="S925-WHI-EAR-CRAW-008-WH"/>
        <s v="S925-WHI-EAR-DROP-011"/>
        <s v="S925-WHI-EAR-DROP-013"/>
        <s v="S925-WHI-EAR-STUD-011"/>
        <s v="S925-WHI-EAR-STUD-014"/>
        <s v="S925-WHI-PEN-LOC-007"/>
        <s v="S925-WHI-PEN-STAR-001"/>
        <s v="S925-WHI-RIN-CEL-006-K"/>
        <s v="S925-WHI-RIN-CEL-006-Q"/>
        <s v="S925-WHI-RIN-CEL-006-S"/>
        <s v="S925-WHI-RIN-GEM-001-L"/>
        <s v="S925-WHI-RIN-GEM-001-M"/>
        <s v="S925-WHI-RIN-GEM-001-P"/>
        <s v="S925-WHI-RIN-GEM-001-R"/>
        <s v="S925-WHI-RIN-GEM-001-S"/>
        <s v="S925-YEL-EAR-STUD-PERL-001-7to8"/>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2" level="1">
      <sharedItems containsSemiMixedTypes="0" containsNonDate="0" containsString="0"/>
    </cacheField>
    <cacheField name="[Inventory].[Manufacturer's Currency].[Manufacturer's Currency]" caption="Manufacturer's Currency" numFmtId="0" hierarchy="9" level="1">
      <sharedItems count="1">
        <s v="USD"/>
      </sharedItems>
    </cacheField>
    <cacheField name="[Inventory].[Total Price EUR].[Total Price EUR]" caption="Total Price EUR" numFmtId="0" hierarchy="10" level="1">
      <sharedItems containsSemiMixedTypes="0" containsString="0" containsNumber="1" minValue="2.9205999999999999" maxValue="6.5303000000000004" count="12">
        <n v="3.0771000000000002"/>
        <n v="4.4584000000000001"/>
        <n v="3.3073999999999999"/>
        <n v="6.5303000000000004"/>
        <n v="3.2612999999999999"/>
        <n v="3.6297000000000001"/>
        <n v="3.3258000000000001"/>
        <n v="3.9980000000000002"/>
        <n v="3.1507999999999998"/>
        <n v="4.3662999999999998"/>
        <n v="4.5045000000000002"/>
        <n v="2.9205999999999999"/>
      </sharedItems>
    </cacheField>
    <cacheField name="[Inventory].[Total Price USD].[Total Price USD]" caption="Total Price USD" numFmtId="0" hierarchy="11" level="1">
      <sharedItems containsSemiMixedTypes="0" containsString="0" containsNumber="1" minValue="3.2985000000000002" maxValue="7.3753000000000002" count="12">
        <n v="3.4752999999999998"/>
        <n v="5.0353000000000003"/>
        <n v="3.7353000000000001"/>
        <n v="7.3753000000000002"/>
        <n v="3.6833"/>
        <n v="4.0993000000000004"/>
        <n v="3.7561"/>
        <n v="4.5152999999999999"/>
        <n v="3.5585"/>
        <n v="4.9313000000000002"/>
        <n v="5.0872999999999999"/>
        <n v="3.2985000000000002"/>
      </sharedItems>
    </cacheField>
    <cacheField name="[Measures].[Sum of Final Quantity in Order + Manual]" caption="Sum of Final Quantity in Order + Manual" numFmtId="0" hierarchy="67" level="32767"/>
    <cacheField name="[MonthSales  2].[Final Quantity in Order + Manual].[Final Quantity in Order + Manual]" caption="Final Quantity in Order + Manual" numFmtId="0" hierarchy="34" level="1">
      <sharedItems containsSemiMixedTypes="0" containsNonDate="0" containsString="0"/>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6.648575115738" backgroundQuery="1" createdVersion="7" refreshedVersion="7" minRefreshableVersion="3" recordCount="0" supportSubquery="1" supportAdvancedDrill="1" xr:uid="{BCCC3CD1-4827-4193-A426-CDEB3C45671E}">
  <cacheSource type="external" connectionId="16"/>
  <cacheFields count="5">
    <cacheField name="[Summary].[Main Manufacturer].[Main Manufacturer]" caption="Main Manufacturer" numFmtId="0" hierarchy="48" level="1">
      <sharedItems count="6">
        <s v="BC"/>
        <s v="Biamet Bis"/>
        <s v="Cavinato Dino"/>
        <s v="Costa Sergio"/>
        <s v="GandS"/>
        <s v="Pavee"/>
      </sharedItems>
    </cacheField>
    <cacheField name="[Summary].[Item SKU].[Item SKU]" caption="Item SKU" numFmtId="0" hierarchy="47" level="1">
      <sharedItems count="47">
        <s v="S925-BC-1764-PEN-6G"/>
        <s v="BIA-S925-CHAIN-008-060-200"/>
        <s v="BIA-S925-CHAIN-022-150-450"/>
        <s v="BIA-S925-CHAIN-022-150-500"/>
        <s v="BIA-S925-CHAIN-024-140-450"/>
        <s v="BIA-S925-CHAIN-024-140-500"/>
        <s v="G9K-YEL-PEN-COIN-001"/>
        <s v="G9K-YEL-PEN-COIN-002"/>
        <s v="G9K-YEL-PEN-CROS-003"/>
        <s v="G9K-YEL-PEN-CROS-004"/>
        <s v="G9K-YEL-PEN-CROS-005"/>
        <s v="CS-9K-HOOP-010"/>
        <s v="CS-9K-HOOP-015"/>
        <s v="BIA-S925-CHAIN-049-020-450"/>
        <s v="BIA-S925-CHAIN-049-020-500"/>
        <s v="BIA-S925-CHAIN-051-250-450"/>
        <s v="BIA-S925-CHAIN-051-250-500"/>
        <s v="GS-S925-BRA-027-190"/>
        <s v="GS-S925-CHAIN-SLI-002-030"/>
        <s v="GS-S925-HOOP-007"/>
        <s v="S925-MUL-BRA-LAY-001-200"/>
        <s v="S925-MUL-BRA-LAY-003-200"/>
        <s v="S925-WHI-PEN-LET-001-A"/>
        <s v="S925-WHI-PEN-LET-001-C"/>
        <s v="S925-WHI-PEN-LET-001-F"/>
        <s v="S925-WHI-PEN-LET-001-M"/>
        <s v="S925-WHI-PEN-LET-001-T"/>
        <s v="PAV-S925-EAR-CRAW-005"/>
        <s v="PAV-S925-HOOP-BALI-002-020"/>
        <s v="PAV-S925-HOOP-BALI-003-015"/>
        <s v="PAV-S925-HOOP-BALI-004-030"/>
        <s v="S925-WHI-EAR-CRAW-008-WH"/>
        <s v="S925-WHI-EAR-DROP-011"/>
        <s v="S925-WHI-EAR-DROP-013"/>
        <s v="S925-WHI-EAR-STUD-011"/>
        <s v="S925-WHI-EAR-STUD-014"/>
        <s v="S925-WHI-PEN-LOC-007"/>
        <s v="S925-WHI-PEN-STAR-001"/>
        <s v="S925-WHI-RIN-CEL-006-K"/>
        <s v="S925-WHI-RIN-CEL-006-Q"/>
        <s v="S925-WHI-RIN-CEL-006-S"/>
        <s v="S925-WHI-RIN-GEM-001-L"/>
        <s v="S925-WHI-RIN-GEM-001-M"/>
        <s v="S925-WHI-RIN-GEM-001-P"/>
        <s v="S925-WHI-RIN-GEM-001-R"/>
        <s v="S925-WHI-RIN-GEM-001-S"/>
        <s v="S925-YEL-EAR-STUD-PERL-001-7to8"/>
      </sharedItems>
    </cacheField>
    <cacheField name="[Measures].[Sum of Final Quantity in Order + Manual 2]" caption="Sum of Final Quantity in Order + Manual 2" numFmtId="0" hierarchy="70" level="32767"/>
    <cacheField name="[Summary].[Final Quantity in Order + Manual].[Final Quantity in Order + Manual]" caption="Final Quantity in Order + Manual" numFmtId="0" hierarchy="49" level="1">
      <sharedItems containsSemiMixedTypes="0" containsNonDate="0" containsString="0"/>
    </cacheField>
    <cacheField name="[Measures].[Sum of Custom]" caption="Sum of Custom" numFmtId="0" hierarchy="71" level="32767"/>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6.648577083331" backgroundQuery="1" createdVersion="7" refreshedVersion="7" minRefreshableVersion="3" recordCount="0" supportSubquery="1" supportAdvancedDrill="1" xr:uid="{80DFD206-A641-4E3E-BB01-92F56F861C4F}">
  <cacheSource type="external" connectionId="16"/>
  <cacheFields count="2">
    <cacheField name="[suppliers  2].[Main Manufacturer].[Main Manufacturer]" caption="Main Manufacturer" numFmtId="0" hierarchy="52" level="1">
      <sharedItems count="18">
        <s v="Aguilar de Dios"/>
        <s v="BC"/>
        <s v="Benedetti Palmiro"/>
        <s v="Biamet Bis"/>
        <s v="Cavinato Dino"/>
        <s v="Chini"/>
        <s v="Chrysos"/>
        <s v="Costa Sergio"/>
        <s v="CSJC"/>
        <s v="Fantasy"/>
        <s v="GandS"/>
        <s v="Gold Line"/>
        <s v="Mainly-Silver"/>
        <s v="Martinelli"/>
        <s v="Pavee"/>
        <s v="SilverArt"/>
        <s v="Top Star"/>
        <s v="Vieri"/>
      </sharedItems>
    </cacheField>
    <cacheField name="[suppliers  2].[Last PO].[Last PO]" caption="Last PO" numFmtId="0" hierarchy="51" level="1">
      <sharedItems count="18">
        <s v="/001ADD"/>
        <s v="/001BC"/>
        <s v="/001BP"/>
        <s v="/003BIA"/>
        <s v="/003CAV"/>
        <s v="/001CHI"/>
        <s v="/002CHR"/>
        <s v="/001CS"/>
        <s v="/002CSJC"/>
        <s v="/001FAN"/>
        <s v="/001GS"/>
        <s v="/001GL"/>
        <s v="/001MS"/>
        <s v="/002MAR"/>
        <s v="/002PAV"/>
        <s v="/001SAR"/>
        <s v="/001TOP"/>
        <s v="/001VIE"/>
      </sharedItems>
    </cacheField>
  </cacheFields>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6.648568402779" backgroundQuery="1" createdVersion="3" refreshedVersion="7" minRefreshableVersion="3" recordCount="0" supportSubquery="1" supportAdvancedDrill="1" xr:uid="{743AA867-D457-478E-A524-F1EA3BDB008B}">
  <cacheSource type="external" connectionId="16">
    <extLst>
      <ext xmlns:x14="http://schemas.microsoft.com/office/spreadsheetml/2009/9/main" uri="{F057638F-6D5F-4e77-A914-E7F072B9BCA8}">
        <x14:sourceConnection name="ThisWorkbookDataModel"/>
      </ext>
    </extLst>
  </cacheSource>
  <cacheFields count="0"/>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extLst>
    <ext xmlns:x14="http://schemas.microsoft.com/office/spreadsheetml/2009/9/main" uri="{725AE2AE-9491-48be-B2B4-4EB974FC3084}">
      <x14:pivotCacheDefinition slicerData="1" pivotCacheId="1452492841"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6.648574421299" backgroundQuery="1" createdVersion="3" refreshedVersion="7" minRefreshableVersion="3" recordCount="0" supportSubquery="1" supportAdvancedDrill="1" xr:uid="{951B4702-2290-4E2F-8E00-80F123DE8B99}">
  <cacheSource type="external" connectionId="16">
    <extLst>
      <ext xmlns:x14="http://schemas.microsoft.com/office/spreadsheetml/2009/9/main" uri="{F057638F-6D5F-4e77-A914-E7F072B9BCA8}">
        <x14:sourceConnection name="ThisWorkbookDataModel"/>
      </ext>
    </extLst>
  </cacheSource>
  <cacheFields count="0"/>
  <cacheHierarchies count="72">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8"/>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0"/>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1"/>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2"/>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4"/>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5"/>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5"/>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9"/>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0"/>
        </ext>
      </extLst>
    </cacheHierarchy>
  </cacheHierarchies>
  <kpis count="0"/>
  <extLst>
    <ext xmlns:x14="http://schemas.microsoft.com/office/spreadsheetml/2009/9/main" uri="{725AE2AE-9491-48be-B2B4-4EB974FC3084}">
      <x14:pivotCacheDefinition slicerData="1" pivotCacheId="143640119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9"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28" firstHeaderRow="1" firstDataRow="1" firstDataCol="5" rowPageCount="2" colPageCount="1"/>
  <pivotFields count="9">
    <pivotField axis="axisRow"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Row"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4">
        <item x="0"/>
        <item x="1"/>
        <item x="2"/>
        <item x="3"/>
        <item x="4"/>
        <item x="5"/>
        <item x="6"/>
        <item x="7"/>
        <item x="8"/>
        <item x="9"/>
        <item x="10"/>
        <item x="11"/>
        <item x="12"/>
        <item x="13"/>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dataField="1" compact="0" outline="0" subtotalTop="0" showAll="0" defaultSubtotal="0"/>
    <pivotField axis="axisPage" compact="0" allDrilled="1" outline="0" subtotalTop="0" showAll="0" dataSourceSort="1" defaultSubtotal="0" defaultAttributeDrillState="1"/>
  </pivotFields>
  <rowFields count="5">
    <field x="0"/>
    <field x="4"/>
    <field x="1"/>
    <field x="6"/>
    <field x="5"/>
  </rowFields>
  <rowItems count="20">
    <i>
      <x/>
      <x/>
      <x/>
      <x/>
      <x/>
    </i>
    <i>
      <x v="1"/>
      <x v="1"/>
      <x v="1"/>
      <x v="1"/>
      <x/>
    </i>
    <i>
      <x v="2"/>
      <x v="2"/>
      <x v="2"/>
      <x v="2"/>
      <x/>
    </i>
    <i>
      <x v="3"/>
      <x v="3"/>
      <x v="3"/>
      <x v="3"/>
      <x/>
    </i>
    <i>
      <x v="4"/>
      <x v="4"/>
      <x v="4"/>
      <x v="4"/>
      <x/>
    </i>
    <i>
      <x v="5"/>
      <x v="5"/>
      <x v="5"/>
      <x v="5"/>
      <x/>
    </i>
    <i>
      <x v="6"/>
      <x v="6"/>
      <x v="6"/>
      <x v="6"/>
      <x/>
    </i>
    <i>
      <x v="7"/>
      <x v="7"/>
      <x v="7"/>
      <x v="7"/>
      <x/>
    </i>
    <i>
      <x v="8"/>
      <x v="8"/>
      <x v="8"/>
      <x v="8"/>
      <x/>
    </i>
    <i>
      <x v="9"/>
      <x v="9"/>
      <x v="9"/>
      <x v="9"/>
      <x v="1"/>
    </i>
    <i>
      <x v="10"/>
      <x v="10"/>
      <x v="10"/>
      <x v="10"/>
      <x v="1"/>
    </i>
    <i>
      <x v="11"/>
      <x v="11"/>
      <x v="11"/>
      <x v="11"/>
      <x v="1"/>
    </i>
    <i>
      <x v="12"/>
      <x v="11"/>
      <x v="12"/>
      <x v="12"/>
      <x v="1"/>
    </i>
    <i>
      <x v="13"/>
      <x v="11"/>
      <x v="13"/>
      <x v="13"/>
      <x v="1"/>
    </i>
    <i>
      <x v="14"/>
      <x v="12"/>
      <x v="14"/>
      <x v="14"/>
      <x v="1"/>
    </i>
    <i>
      <x v="15"/>
      <x v="12"/>
      <x v="15"/>
      <x v="15"/>
      <x v="1"/>
    </i>
    <i>
      <x v="16"/>
      <x v="12"/>
      <x v="16"/>
      <x v="16"/>
      <x v="1"/>
    </i>
    <i>
      <x v="17"/>
      <x v="12"/>
      <x v="17"/>
      <x v="17"/>
      <x v="1"/>
    </i>
    <i>
      <x v="18"/>
      <x v="12"/>
      <x v="18"/>
      <x v="13"/>
      <x v="1"/>
    </i>
    <i>
      <x v="19"/>
      <x v="13"/>
      <x v="19"/>
      <x v="18"/>
      <x/>
    </i>
  </rowItems>
  <colItems count="1">
    <i/>
  </colItems>
  <pageFields count="2">
    <pageField fld="2" hier="3" name="[Inventory].[Main Manufacturer].&amp;[Pavee]" cap="Pavee"/>
    <pageField fld="8" hier="34" name="[MonthSales  2].[Final Quantity in Order + Manual].[All]" cap="All"/>
  </pageFields>
  <dataFields count="1">
    <dataField name="Sum of Final Quantity in Order + Manual" fld="7" baseField="0" baseItem="0"/>
  </dataFields>
  <pivotHierarchies count="72">
    <pivotHierarchy dragToData="1"/>
    <pivotHierarchy dragToData="1"/>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8" level="1">
        <member name="[MonthSales  2].[Final Quantity in Order + Manual].&amp;[100]"/>
        <member name="[MonthSales  2].[Final Quantity in Order + Manual].&amp;[150]"/>
        <member name="[MonthSales  2].[Final Quantity in Order + Manual].&amp;[250]"/>
        <member name="[MonthSales  2].[Final Quantity in Order + Manual].&amp;[300]"/>
        <member name="[MonthSales  2].[Final Quantity in Order + Manual].&amp;[350]"/>
        <member name="[MonthSales  2].[Final Quantity in Order + Manual].&amp;[450]"/>
        <member name="[MonthSales  2].[Final Quantity in Order + Manual].&amp;[50]"/>
        <member name="[MonthSales  2].[Final Quantity in Order + Manual].&amp;[50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2"/>
    <rowHierarchyUsage hierarchyUsage="4"/>
    <rowHierarchyUsage hierarchyUsage="5"/>
    <rowHierarchyUsage hierarchyUsage="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19"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9" firstHeaderRow="1" firstDataRow="1" firstDataCol="2"/>
  <pivotFields count="2">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18">
    <i>
      <x/>
      <x/>
    </i>
    <i>
      <x v="1"/>
      <x v="1"/>
    </i>
    <i>
      <x v="2"/>
      <x v="2"/>
    </i>
    <i>
      <x v="3"/>
      <x v="3"/>
    </i>
    <i>
      <x v="4"/>
      <x v="4"/>
    </i>
    <i>
      <x v="5"/>
      <x v="5"/>
    </i>
    <i>
      <x v="6"/>
      <x v="6"/>
    </i>
    <i>
      <x v="7"/>
      <x v="7"/>
    </i>
    <i>
      <x v="8"/>
      <x v="8"/>
    </i>
    <i>
      <x v="9"/>
      <x v="9"/>
    </i>
    <i>
      <x v="10"/>
      <x v="10"/>
    </i>
    <i>
      <x v="11"/>
      <x v="11"/>
    </i>
    <i>
      <x v="12"/>
      <x v="12"/>
    </i>
    <i>
      <x v="13"/>
      <x v="13"/>
    </i>
    <i>
      <x v="14"/>
      <x v="14"/>
    </i>
    <i>
      <x v="15"/>
      <x v="15"/>
    </i>
    <i>
      <x v="16"/>
      <x v="16"/>
    </i>
    <i>
      <x v="17"/>
      <x v="17"/>
    </i>
  </rowItem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2"/>
    <rowHierarchyUsage hierarchyUsage="5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12"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28" firstHeaderRow="1" firstDataRow="1" firstDataCol="4" rowPageCount="2" colPageCount="1"/>
  <pivotFields count="8">
    <pivotField axis="axisRow"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20">
    <i>
      <x/>
      <x/>
      <x/>
      <x/>
    </i>
    <i>
      <x v="1"/>
      <x/>
      <x v="1"/>
      <x v="1"/>
    </i>
    <i>
      <x v="2"/>
      <x/>
      <x v="2"/>
      <x v="2"/>
    </i>
    <i>
      <x v="3"/>
      <x/>
      <x v="3"/>
      <x v="3"/>
    </i>
    <i>
      <x v="4"/>
      <x/>
      <x v="4"/>
      <x v="4"/>
    </i>
    <i>
      <x v="5"/>
      <x/>
      <x v="4"/>
      <x v="4"/>
    </i>
    <i>
      <x v="6"/>
      <x/>
      <x v="5"/>
      <x v="5"/>
    </i>
    <i>
      <x v="7"/>
      <x/>
      <x/>
      <x/>
    </i>
    <i>
      <x v="8"/>
      <x/>
      <x v="6"/>
      <x v="6"/>
    </i>
    <i>
      <x v="9"/>
      <x/>
      <x v="7"/>
      <x v="7"/>
    </i>
    <i>
      <x v="10"/>
      <x/>
      <x v="8"/>
      <x v="8"/>
    </i>
    <i>
      <x v="11"/>
      <x/>
      <x v="9"/>
      <x v="9"/>
    </i>
    <i>
      <x v="12"/>
      <x/>
      <x v="9"/>
      <x v="9"/>
    </i>
    <i>
      <x v="13"/>
      <x/>
      <x v="9"/>
      <x v="9"/>
    </i>
    <i>
      <x v="14"/>
      <x/>
      <x v="10"/>
      <x v="10"/>
    </i>
    <i>
      <x v="15"/>
      <x/>
      <x v="10"/>
      <x v="10"/>
    </i>
    <i>
      <x v="16"/>
      <x/>
      <x v="10"/>
      <x v="10"/>
    </i>
    <i>
      <x v="17"/>
      <x/>
      <x v="10"/>
      <x v="10"/>
    </i>
    <i>
      <x v="18"/>
      <x/>
      <x v="10"/>
      <x v="10"/>
    </i>
    <i>
      <x v="19"/>
      <x/>
      <x v="11"/>
      <x v="11"/>
    </i>
  </rowItems>
  <colItems count="1">
    <i/>
  </colItems>
  <pageFields count="2">
    <pageField fld="1" hier="3" name="[Inventory].[Main Manufacturer].&amp;[Pavee]" cap="Pavee"/>
    <pageField fld="7" hier="34" name="[MonthSales  2].[Final Quantity in Order + Manual].[All]" cap="All"/>
  </pageFields>
  <dataFields count="1">
    <dataField name="Sum of Final Quantity in Order + Manual" fld="6" baseField="0" baseItem="0"/>
  </dataFields>
  <pivotHierarchies count="72">
    <pivotHierarchy dragToData="1"/>
    <pivotHierarchy dragToData="1"/>
    <pivotHierarchy dragToData="1"/>
    <pivotHierarchy multipleItemSelectionAllowed="1" dragToData="1">
      <members count="1" level="1">
        <member name="[Inventory].[Main Manufacturer].&amp;[Pave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8" level="1">
        <member name="[MonthSales  2].[Final Quantity in Order + Manual].&amp;[100]"/>
        <member name="[MonthSales  2].[Final Quantity in Order + Manual].&amp;[150]"/>
        <member name="[MonthSales  2].[Final Quantity in Order + Manual].&amp;[250]"/>
        <member name="[MonthSales  2].[Final Quantity in Order + Manual].&amp;[300]"/>
        <member name="[MonthSales  2].[Final Quantity in Order + Manual].&amp;[350]"/>
        <member name="[MonthSales  2].[Final Quantity in Order + Manual].&amp;[450]"/>
        <member name="[MonthSales  2].[Final Quantity in Order + Manual].&amp;[50]"/>
        <member name="[MonthSales  2].[Final Quantity in Order + Manual].&amp;[50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2"/>
    <rowHierarchyUsage hierarchyUsage="9"/>
    <rowHierarchyUsage hierarchyUsage="10"/>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1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66" firstHeaderRow="0" firstDataRow="1" firstDataCol="1" rowPageCount="1" colPageCount="1"/>
  <pivotFields count="5">
    <pivotField axis="axisRow" allDrilled="1" subtotalTop="0" showAll="0" dataSourceSort="1" defaultAttributeDrillState="1">
      <items count="7">
        <item x="0"/>
        <item x="1"/>
        <item x="2"/>
        <item x="3"/>
        <item x="4"/>
        <item x="5"/>
        <item t="default"/>
      </items>
    </pivotField>
    <pivotField axis="axisRow" allDrilled="1" subtotalTop="0" showAll="0" dataSourceSort="1" defaultAttributeDrillState="1">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60">
    <i>
      <x/>
    </i>
    <i r="1">
      <x/>
    </i>
    <i t="default">
      <x/>
    </i>
    <i>
      <x v="1"/>
    </i>
    <i r="1">
      <x v="1"/>
    </i>
    <i r="1">
      <x v="2"/>
    </i>
    <i r="1">
      <x v="3"/>
    </i>
    <i r="1">
      <x v="4"/>
    </i>
    <i r="1">
      <x v="5"/>
    </i>
    <i t="default">
      <x v="1"/>
    </i>
    <i>
      <x v="2"/>
    </i>
    <i r="1">
      <x v="6"/>
    </i>
    <i r="1">
      <x v="7"/>
    </i>
    <i r="1">
      <x v="8"/>
    </i>
    <i r="1">
      <x v="9"/>
    </i>
    <i r="1">
      <x v="10"/>
    </i>
    <i t="default">
      <x v="2"/>
    </i>
    <i>
      <x v="3"/>
    </i>
    <i r="1">
      <x v="11"/>
    </i>
    <i r="1">
      <x v="12"/>
    </i>
    <i t="default">
      <x v="3"/>
    </i>
    <i>
      <x v="4"/>
    </i>
    <i r="1">
      <x v="13"/>
    </i>
    <i r="1">
      <x v="14"/>
    </i>
    <i r="1">
      <x v="15"/>
    </i>
    <i r="1">
      <x v="16"/>
    </i>
    <i r="1">
      <x v="17"/>
    </i>
    <i r="1">
      <x v="18"/>
    </i>
    <i r="1">
      <x v="19"/>
    </i>
    <i r="1">
      <x v="20"/>
    </i>
    <i r="1">
      <x v="21"/>
    </i>
    <i r="1">
      <x v="22"/>
    </i>
    <i r="1">
      <x v="23"/>
    </i>
    <i r="1">
      <x v="24"/>
    </i>
    <i r="1">
      <x v="25"/>
    </i>
    <i r="1">
      <x v="26"/>
    </i>
    <i t="default">
      <x v="4"/>
    </i>
    <i>
      <x v="5"/>
    </i>
    <i r="1">
      <x v="27"/>
    </i>
    <i r="1">
      <x v="28"/>
    </i>
    <i r="1">
      <x v="29"/>
    </i>
    <i r="1">
      <x v="30"/>
    </i>
    <i r="1">
      <x v="31"/>
    </i>
    <i r="1">
      <x v="32"/>
    </i>
    <i r="1">
      <x v="33"/>
    </i>
    <i r="1">
      <x v="34"/>
    </i>
    <i r="1">
      <x v="35"/>
    </i>
    <i r="1">
      <x v="36"/>
    </i>
    <i r="1">
      <x v="37"/>
    </i>
    <i r="1">
      <x v="38"/>
    </i>
    <i r="1">
      <x v="39"/>
    </i>
    <i r="1">
      <x v="40"/>
    </i>
    <i r="1">
      <x v="41"/>
    </i>
    <i r="1">
      <x v="42"/>
    </i>
    <i r="1">
      <x v="43"/>
    </i>
    <i r="1">
      <x v="44"/>
    </i>
    <i r="1">
      <x v="45"/>
    </i>
    <i r="1">
      <x v="46"/>
    </i>
    <i t="default">
      <x v="5"/>
    </i>
    <i t="grand">
      <x/>
    </i>
  </rowItems>
  <colFields count="1">
    <field x="-2"/>
  </colFields>
  <colItems count="2">
    <i>
      <x/>
    </i>
    <i i="1">
      <x v="1"/>
    </i>
  </colItems>
  <pageFields count="1">
    <pageField fld="3" hier="49" name="[Summary].[Final Quantity in Order + Manual].&amp;[30]" cap="30"/>
  </pageFields>
  <dataFields count="2">
    <dataField name="Sum of Final Quantity in Order + Manual" fld="2" baseField="0" baseItem="0"/>
    <dataField name="Sum of Custom" fld="4" baseField="0" baseItem="0"/>
  </dataFields>
  <pivotHierarchies count="7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8" level="1">
        <member name="[Summary].[Final Quantity in Order + Manual].&amp;[100]"/>
        <member name="[Summary].[Final Quantity in Order + Manual].&amp;[150]"/>
        <member name="[Summary].[Final Quantity in Order + Manual].&amp;[250]"/>
        <member name="[Summary].[Final Quantity in Order + Manual].&amp;[300]"/>
        <member name="[Summary].[Final Quantity in Order + Manual].&amp;[350]"/>
        <member name="[Summary].[Final Quantity in Order + Manual].&amp;[450]"/>
        <member name="[Summary].[Final Quantity in Order + Manual].&amp;[50]"/>
        <member name="[Summary].[Final Quantity in Order + Manual].&amp;[50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8"/>
    <rowHierarchyUsage hierarchyUsage="4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0.87960000000000005</v>
    <v>0.82809999999999995</v>
    <v>-4.0000000000000002E-4</v>
    <v>-4.7809999999999997E-4</v>
    <v>GBP</v>
    <v>EUR</v>
    <v>0.83860000000000001</v>
    <v>Currency Pair</v>
    <v>44606.708506944444</v>
    <v>0.83530000000000004</v>
    <v>Euro/UK Pound Sterling FX Cross Rate</v>
    <v>0.8367</v>
    <v>0.8367</v>
    <v>0.83630000000000004</v>
    <v>EURGBP</v>
    <v>EUR/GBP</v>
  </rv>
  <rv s="1">
    <v>0</v>
  </rv>
  <rv s="0">
    <v>en-GB</v>
    <v>avyu4c</v>
    <v>268435456</v>
    <v>1</v>
    <v>Powered by Refinitiv</v>
    <v>0</v>
    <v>USD/GBP</v>
    <v>2</v>
    <v>3</v>
    <v>Finance</v>
    <v>4</v>
    <v>0.75939999999999996</v>
    <v>0.70169999999999999</v>
    <v>2.7000000000000001E-3</v>
    <v>3.663E-3</v>
    <v>GBP</v>
    <v>USD</v>
    <v>0.74099999999999999</v>
    <v>Currency Pair</v>
    <v>44606.708472222221</v>
    <v>0.73680000000000001</v>
    <v>US Dollar/UK Pound Sterling FX Cross Rate</v>
    <v>0.73719999999999997</v>
    <v>0.73719999999999997</v>
    <v>0.7399</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164" formatCode="_-[$£-809]* #,##0.00_-;\-[$£-809]* #,##0.00_-;_-[$£-809]* &quot;-&quot;??_-;_-@_-"/>
    </x:dxf>
    <x:dxf>
      <x:numFmt numFmtId="27" formatCode="dd/mm/yyyy\ hh:mm"/>
    </x:dxf>
    <x:dxf>
      <x:numFmt numFmtId="14" formatCode="0.00%"/>
    </x:dxf>
  </dxfs>
  <richProperties>
    <rPr n="IsTitleField" t="b"/>
  </richProperties>
  <richStyles>
    <rSty dxfid="1"/>
    <rSty>
      <rpv i="0">1</rpv>
    </rSty>
    <rSty dxfid="3"/>
    <rSty dxfid="2"/>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1452492841">
      <levels count="2">
        <level uniqueName="[Inventory].[Main Manufacturer].[(All)]" sourceCaption="(All)" count="0"/>
        <level uniqueName="[Inventory].[Main Manufacturer].[Main Manufacturer]" sourceCaption="Main Manufacturer" count="23">
          <ranges>
            <range startItem="0">
              <i n="[Inventory].[Main Manufacturer].&amp;[BC]" c="BC"/>
              <i n="[Inventory].[Main Manufacturer].&amp;[Biamet Bis]" c="Biamet Bis"/>
              <i n="[Inventory].[Main Manufacturer].&amp;[Cavinato Dino]" c="Cavinato Dino"/>
              <i n="[Inventory].[Main Manufacturer].&amp;[Costa Sergio]" c="Costa Sergio"/>
              <i n="[Inventory].[Main Manufacturer].&amp;[GandS]" c="GandS"/>
              <i n="[Inventory].[Main Manufacturer].&amp;[Pavee]" c="Pavee"/>
              <i n="[Inventory].[Main Manufacturer].&amp;[Aguilar de Dios]" c="Aguilar de Dios" nd="1"/>
              <i n="[Inventory].[Main Manufacturer].&amp;[Benedetti Palmiro]" c="Benedetti Palmiro" nd="1"/>
              <i n="[Inventory].[Main Manufacturer].&amp;[Checcarini]" c="Checcarini" nd="1"/>
              <i n="[Inventory].[Main Manufacturer].&amp;[Chini]" c="Chini" nd="1"/>
              <i n="[Inventory].[Main Manufacturer].&amp;[Chrysos]" c="Chrysos" nd="1"/>
              <i n="[Inventory].[Main Manufacturer].&amp;[CSJC]" c="CSJC" nd="1"/>
              <i n="[Inventory].[Main Manufacturer].&amp;[Elledi]" c="Elledi" nd="1"/>
              <i n="[Inventory].[Main Manufacturer].&amp;[Fantasy]" c="Fantasy" nd="1"/>
              <i n="[Inventory].[Main Manufacturer].&amp;[Gold Line]" c="Gold Line" nd="1"/>
              <i n="[Inventory].[Main Manufacturer].&amp;[Lolita]" c="Lolita" nd="1"/>
              <i n="[Inventory].[Main Manufacturer].&amp;[Mainly-Silver]" c="Mainly-Silver" nd="1"/>
              <i n="[Inventory].[Main Manufacturer].&amp;[Martinelli]" c="Martinelli"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Pavee]"/>
      </selections>
    </olap>
  </data>
  <extLst>
    <x:ext xmlns:x15="http://schemas.microsoft.com/office/spreadsheetml/2010/11/main" uri="{470722E0-AACD-4C17-9CDC-17EF765DBC7E}">
      <x15:slicerCacheHideItemsWithNoData count="1">
        <x15:slicerCacheOlapLevelName uniqueName="[Inventory].[Main Manufacturer].[Main Manufacturer]" count="17"/>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1452492841">
      <levels count="2">
        <level uniqueName="[MonthSales  2].[Final Quantity in Order + Manual].[(All)]" sourceCaption="(All)" count="0"/>
        <level uniqueName="[MonthSales  2].[Final Quantity in Order + Manual].[Final Quantity in Order + Manual]" sourceCaption="Final Quantity in Order + Manual" count="9">
          <ranges>
            <range startItem="0">
              <i n="[MonthSales  2].[Final Quantity in Order + Manual].&amp;[0]" c="0"/>
              <i n="[MonthSales  2].[Final Quantity in Order + Manual].&amp;[50]" c="50"/>
              <i n="[MonthSales  2].[Final Quantity in Order + Manual].&amp;[100]" c="100"/>
              <i n="[MonthSales  2].[Final Quantity in Order + Manual].&amp;[150]" c="150"/>
              <i n="[MonthSales  2].[Final Quantity in Order + Manual].&amp;[250]" c="250"/>
              <i n="[MonthSales  2].[Final Quantity in Order + Manual].&amp;[300]" c="300"/>
              <i n="[MonthSales  2].[Final Quantity in Order + Manual].&amp;[450]" c="450"/>
              <i n="[MonthSales  2].[Final Quantity in Order + Manual].&amp;[350]" c="350" nd="1"/>
              <i n="[MonthSales  2].[Final Quantity in Order + Manual].&amp;[500]" c="500" nd="1"/>
            </range>
          </ranges>
        </level>
      </levels>
      <selections count="8">
        <selection n="[MonthSales  2].[Final Quantity in Order + Manual].&amp;[100]"/>
        <selection n="[MonthSales  2].[Final Quantity in Order + Manual].&amp;[150]"/>
        <selection n="[MonthSales  2].[Final Quantity in Order + Manual].&amp;[250]"/>
        <selection n="[MonthSales  2].[Final Quantity in Order + Manual].&amp;[300]"/>
        <selection n="[MonthSales  2].[Final Quantity in Order + Manual].&amp;[350]"/>
        <selection n="[MonthSales  2].[Final Quantity in Order + Manual].&amp;[450]"/>
        <selection n="[MonthSales  2].[Final Quantity in Order + Manual].&amp;[50]"/>
        <selection n="[MonthSales  2].[Final Quantity in Order + Manual].&amp;[50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2"/>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1436401192">
      <levels count="2">
        <level uniqueName="[Summary].[Final Quantity in Order + Manual].[(All)]" sourceCaption="(All)" count="0"/>
        <level uniqueName="[Summary].[Final Quantity in Order + Manual].[Final Quantity in Order + Manual]" sourceCaption="Final Quantity in Order + Manual" count="9">
          <ranges>
            <range startItem="0">
              <i n="[Summary].[Final Quantity in Order + Manual].&amp;[0]" c="0"/>
              <i n="[Summary].[Final Quantity in Order + Manual].&amp;[50]" c="50"/>
              <i n="[Summary].[Final Quantity in Order + Manual].&amp;[100]" c="100"/>
              <i n="[Summary].[Final Quantity in Order + Manual].&amp;[150]" c="150"/>
              <i n="[Summary].[Final Quantity in Order + Manual].&amp;[250]" c="250"/>
              <i n="[Summary].[Final Quantity in Order + Manual].&amp;[300]" c="300"/>
              <i n="[Summary].[Final Quantity in Order + Manual].&amp;[350]" c="350"/>
              <i n="[Summary].[Final Quantity in Order + Manual].&amp;[450]" c="450"/>
              <i n="[Summary].[Final Quantity in Order + Manual].&amp;[500]" c="500"/>
            </range>
          </ranges>
        </level>
      </levels>
      <selections count="8">
        <selection n="[Summary].[Final Quantity in Order + Manual].&amp;[100]"/>
        <selection n="[Summary].[Final Quantity in Order + Manual].&amp;[150]"/>
        <selection n="[Summary].[Final Quantity in Order + Manual].&amp;[250]"/>
        <selection n="[Summary].[Final Quantity in Order + Manual].&amp;[300]"/>
        <selection n="[Summary].[Final Quantity in Order + Manual].&amp;[350]"/>
        <selection n="[Summary].[Final Quantity in Order + Manual].&amp;[450]"/>
        <selection n="[Summary].[Final Quantity in Order + Manual].&amp;[50]"/>
        <selection n="[Summary].[Final Quantity in Order + Manual].&amp;[500]"/>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18">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17">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78" tableType="queryTable" totalsRowShown="0" headerRowDxfId="12">
  <autoFilter ref="A1:Y1278" xr:uid="{D417A6EE-EF1E-4BDE-B6CC-C5FB51E88CBC}"/>
  <tableColumns count="25">
    <tableColumn id="1" xr3:uid="{284CC0E2-25C4-4370-99DC-EF3489505A29}" uniqueName="1" name="Item SKU" queryTableFieldId="1" dataDxfId="10"/>
    <tableColumn id="13" xr3:uid="{6D5355FA-9DEF-4EEC-B067-1E60229379EC}" uniqueName="13" name="Main Manufacturer" queryTableFieldId="37" dataDxfId="9"/>
    <tableColumn id="22" xr3:uid="{3737D176-17E6-468F-856B-1020B3B02433}" uniqueName="22" name="Disc" queryTableFieldId="55" dataDxfId="8"/>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7"/>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6">
      <calculatedColumnFormula>IF(AND(MonthSales[[#This Row],[Maximum]] &gt; 10, C2 &lt;&gt; "X"), COUNTIF(MonthSales[[#This Row],[6]:[1]], "=0"),0)</calculatedColumnFormula>
    </tableColumn>
    <tableColumn id="21" xr3:uid="{EA8C1BC1-5670-4D1A-B58F-E0E5BCDEE6AA}" uniqueName="21" name="Tot Weight" queryTableFieldId="23" dataDxfId="5">
      <calculatedColumnFormula>MonthSales[[#This Row],[Final Quantity in Order + Manual]]*MonthSales[[#This Row],[Weight (g)]]</calculatedColumnFormula>
    </tableColumn>
    <tableColumn id="15" xr3:uid="{C78773AC-03C5-410E-BF55-DED710E7E982}" uniqueName="15" name="Months Cover (current stock +Production)" queryTableFieldId="15" dataDxfId="4">
      <calculatedColumnFormula>IFERROR(((MonthSales[[#This Row],[Stock + FBA]]+MonthSales[[#This Row],[Incoming]])/MonthSales[[#This Row],[Quaterly Average]]), 0)</calculatedColumnFormula>
    </tableColumn>
    <tableColumn id="17" xr3:uid="{0338D4BB-8976-4EBC-97F3-6A020D068018}" uniqueName="17" name="Suggested Order" queryTableFieldId="17" dataDxfId="3">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2">
      <calculatedColumnFormula>AA2</calculatedColumnFormula>
    </tableColumn>
    <tableColumn id="19" xr3:uid="{D77CE491-A765-46F4-8111-0323178EE505}" uniqueName="19" name="Final Quantity in Order + Manual" queryTableFieldId="20" dataDxfId="1">
      <calculatedColumnFormula>MonthSales[[#This Row],[Suggested Order]]+V2</calculatedColumnFormula>
    </tableColumn>
    <tableColumn id="2" xr3:uid="{6C8FDBBB-8644-44F4-AF32-7FA054E05CD3}" uniqueName="2" name="Total Quantity + incoming_x000a_" queryTableFieldId="58" dataDxfId="11">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0">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J5</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1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pivotTable" Target="../pivotTables/pivotTable3.xml"/><Relationship Id="rId7" Type="http://schemas.openxmlformats.org/officeDocument/2006/relationships/control" Target="../activeX/activeX4.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11" Type="http://schemas.openxmlformats.org/officeDocument/2006/relationships/table" Target="../tables/table4.xml"/><Relationship Id="rId5" Type="http://schemas.openxmlformats.org/officeDocument/2006/relationships/drawing" Target="../drawings/drawing4.xml"/><Relationship Id="rId10" Type="http://schemas.openxmlformats.org/officeDocument/2006/relationships/image" Target="../media/image15.emf"/><Relationship Id="rId4" Type="http://schemas.openxmlformats.org/officeDocument/2006/relationships/printerSettings" Target="../printerSettings/printerSettings3.bin"/><Relationship Id="rId9"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F28" sqref="F28"/>
    </sheetView>
  </sheetViews>
  <sheetFormatPr defaultRowHeight="15" x14ac:dyDescent="0.25"/>
  <sheetData>
    <row r="1" spans="1:5" x14ac:dyDescent="0.25">
      <c r="A1" s="28"/>
      <c r="B1" s="81" t="s">
        <v>1351</v>
      </c>
      <c r="C1" s="81"/>
      <c r="D1" s="81"/>
      <c r="E1" s="81"/>
    </row>
    <row r="2" spans="1:5" x14ac:dyDescent="0.25">
      <c r="A2" s="28"/>
    </row>
    <row r="3" spans="1:5" ht="21" x14ac:dyDescent="0.35">
      <c r="A3" s="29" t="s">
        <v>1349</v>
      </c>
      <c r="B3" s="30">
        <v>19.65234375</v>
      </c>
      <c r="C3" s="8" t="s">
        <v>1350</v>
      </c>
    </row>
    <row r="4" spans="1:5" x14ac:dyDescent="0.25">
      <c r="A4" s="28"/>
    </row>
    <row r="5" spans="1:5" x14ac:dyDescent="0.25">
      <c r="A5" s="31" t="s">
        <v>1352</v>
      </c>
      <c r="B5" t="s">
        <v>1353</v>
      </c>
    </row>
    <row r="6" spans="1:5" x14ac:dyDescent="0.25">
      <c r="A6" s="31" t="str">
        <f ca="1">CELL("fileName", User_Board!A1)</f>
        <v>\\NIKOTSY-PC\Amberta LTD - Accounting\Purchase orders\Purchase Order Generator\[PO_Generator.xlsm]User_Board</v>
      </c>
      <c r="B6" t="str">
        <f ca="1">LEFT(path,FIND("?",SUBSTITUTE(path,"\","?",LEN(path)-LEN(SUBSTITUTE(path,"\",""))))) &amp; "reports\"</f>
        <v>\\NIKOTSY-PC\Amberta LTD - Accounting\Purchase orders\Purchase Order Generator\reports\</v>
      </c>
    </row>
    <row r="7" spans="1:5" x14ac:dyDescent="0.25">
      <c r="A7" s="28"/>
    </row>
    <row r="8" spans="1:5" x14ac:dyDescent="0.25">
      <c r="A8" s="28"/>
    </row>
    <row r="9" spans="1:5" x14ac:dyDescent="0.25">
      <c r="A9" s="28"/>
    </row>
    <row r="10" spans="1:5" x14ac:dyDescent="0.25">
      <c r="A10" s="28"/>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G3"/>
  <sheetViews>
    <sheetView showGridLines="0" workbookViewId="0">
      <selection activeCell="J7" sqref="J7"/>
    </sheetView>
  </sheetViews>
  <sheetFormatPr defaultRowHeight="15" x14ac:dyDescent="0.25"/>
  <cols>
    <col min="1" max="1" width="21.28515625" customWidth="1"/>
    <col min="3" max="3" width="16.42578125" bestFit="1" customWidth="1"/>
  </cols>
  <sheetData>
    <row r="1" spans="1:7" x14ac:dyDescent="0.25">
      <c r="A1" s="3" t="s">
        <v>1286</v>
      </c>
      <c r="C1" s="57" t="s">
        <v>1375</v>
      </c>
      <c r="E1" s="7"/>
      <c r="F1" s="7" t="s">
        <v>1409</v>
      </c>
      <c r="G1" s="7" t="s">
        <v>1410</v>
      </c>
    </row>
    <row r="2" spans="1:7" x14ac:dyDescent="0.25">
      <c r="A2" s="2">
        <v>5</v>
      </c>
      <c r="C2" s="56">
        <v>7</v>
      </c>
      <c r="E2" t="e" vm="4">
        <v>#VALUE!</v>
      </c>
      <c r="F2" s="80" cm="1">
        <f t="array" ref="F2">_FV(E2,"Price")</f>
        <v>0.83630000000000004</v>
      </c>
      <c r="G2" t="s">
        <v>1339</v>
      </c>
    </row>
    <row r="3" spans="1:7" x14ac:dyDescent="0.25">
      <c r="E3" t="e" vm="5">
        <v>#VALUE!</v>
      </c>
      <c r="F3" s="80" cm="1">
        <f t="array" ref="F3">_FV(E3,"Price")</f>
        <v>0.7399</v>
      </c>
      <c r="G3" t="s">
        <v>1408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31"/>
  </cols>
  <sheetData>
    <row r="1" spans="1:20" ht="30" x14ac:dyDescent="0.25">
      <c r="A1" s="23" t="s">
        <v>1340</v>
      </c>
      <c r="B1" s="24" t="s">
        <v>1344</v>
      </c>
      <c r="C1" s="83" t="s">
        <v>1357</v>
      </c>
      <c r="D1" s="84"/>
      <c r="E1" s="82"/>
      <c r="F1" s="82"/>
      <c r="G1" s="82"/>
      <c r="H1" s="82"/>
      <c r="I1" s="82"/>
      <c r="J1" s="82"/>
      <c r="K1" s="82"/>
      <c r="L1" s="82"/>
      <c r="M1" s="82"/>
      <c r="N1" s="82"/>
      <c r="O1" s="82"/>
      <c r="P1" s="82"/>
      <c r="Q1" s="82"/>
      <c r="R1" s="82"/>
      <c r="S1" s="82"/>
      <c r="T1" s="82"/>
    </row>
    <row r="2" spans="1:20" ht="30" x14ac:dyDescent="0.25">
      <c r="A2" s="25" t="s">
        <v>1341</v>
      </c>
      <c r="B2" s="24" t="s">
        <v>1345</v>
      </c>
    </row>
    <row r="3" spans="1:20" ht="45" x14ac:dyDescent="0.25">
      <c r="A3" s="23" t="s">
        <v>1342</v>
      </c>
      <c r="B3" s="24" t="s">
        <v>1346</v>
      </c>
    </row>
    <row r="4" spans="1:20" ht="30" x14ac:dyDescent="0.25">
      <c r="A4" s="23" t="s">
        <v>1343</v>
      </c>
      <c r="B4" s="24" t="s">
        <v>1347</v>
      </c>
    </row>
    <row r="5" spans="1:20" x14ac:dyDescent="0.25">
      <c r="A5" s="22"/>
      <c r="B5" s="22"/>
    </row>
    <row r="6" spans="1:20" x14ac:dyDescent="0.25">
      <c r="A6" s="22"/>
      <c r="B6" s="22"/>
    </row>
    <row r="7" spans="1:20" x14ac:dyDescent="0.25">
      <c r="A7" s="22"/>
      <c r="B7" s="22"/>
      <c r="D7" s="9"/>
      <c r="E7" s="26"/>
      <c r="F7" s="27"/>
      <c r="G7" s="27"/>
      <c r="H7" s="27"/>
      <c r="I7" s="34"/>
    </row>
    <row r="8" spans="1:20" x14ac:dyDescent="0.25">
      <c r="A8" s="22"/>
      <c r="B8" s="22"/>
    </row>
    <row r="10" spans="1:20" x14ac:dyDescent="0.25">
      <c r="A10" s="22"/>
      <c r="B10" s="22"/>
    </row>
    <row r="11" spans="1:20" x14ac:dyDescent="0.25">
      <c r="A11" s="22"/>
      <c r="B11" s="22"/>
      <c r="K11" s="33"/>
      <c r="L11" s="33"/>
      <c r="M11" s="33"/>
      <c r="N11" s="33"/>
      <c r="O11" s="33"/>
    </row>
    <row r="12" spans="1:20" x14ac:dyDescent="0.25">
      <c r="A12" s="32"/>
      <c r="B12" s="33"/>
      <c r="C12" s="33"/>
      <c r="D12" s="33"/>
      <c r="E12" s="33"/>
      <c r="I12"/>
      <c r="K12" s="33"/>
      <c r="L12" s="33"/>
      <c r="M12" s="33"/>
      <c r="N12" s="33"/>
      <c r="O12" s="33"/>
    </row>
    <row r="13" spans="1:20" x14ac:dyDescent="0.25">
      <c r="A13" s="32"/>
      <c r="B13" s="33"/>
      <c r="C13" s="33"/>
      <c r="D13" s="33"/>
      <c r="E13" s="33"/>
      <c r="I13"/>
      <c r="K13" s="33"/>
      <c r="L13" s="33"/>
      <c r="M13" s="33"/>
      <c r="N13" s="33"/>
      <c r="O13" s="33"/>
    </row>
    <row r="14" spans="1:20" x14ac:dyDescent="0.25">
      <c r="A14" s="32"/>
      <c r="B14" s="33"/>
      <c r="C14" s="33"/>
      <c r="D14" s="33"/>
      <c r="E14" s="33"/>
      <c r="I14"/>
      <c r="K14" s="33"/>
      <c r="L14" s="33"/>
      <c r="M14" s="33"/>
      <c r="N14" s="33"/>
      <c r="O14" s="33"/>
    </row>
    <row r="15" spans="1:20" x14ac:dyDescent="0.25">
      <c r="A15" s="22"/>
      <c r="B15" s="22"/>
      <c r="K15" s="33"/>
      <c r="L15" s="33"/>
      <c r="M15" s="33"/>
      <c r="N15" s="33"/>
      <c r="O15" s="33"/>
    </row>
    <row r="16" spans="1:20" x14ac:dyDescent="0.25">
      <c r="A16" s="22"/>
      <c r="B16" s="22"/>
    </row>
    <row r="17" spans="1:2" x14ac:dyDescent="0.25">
      <c r="A17" s="22"/>
      <c r="B17" s="22"/>
    </row>
    <row r="18" spans="1:2" x14ac:dyDescent="0.25">
      <c r="A18" s="22"/>
      <c r="B18" s="22"/>
    </row>
    <row r="19" spans="1:2" x14ac:dyDescent="0.25">
      <c r="A19" s="22"/>
      <c r="B19" s="22"/>
    </row>
    <row r="20" spans="1:2" x14ac:dyDescent="0.25">
      <c r="A20" s="22"/>
      <c r="B20" s="22"/>
    </row>
    <row r="21" spans="1:2" x14ac:dyDescent="0.25">
      <c r="A21" s="22"/>
      <c r="B21" s="22"/>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11</xdr:col>
                <xdr:colOff>133350</xdr:colOff>
                <xdr:row>1</xdr:row>
                <xdr:rowOff>57150</xdr:rowOff>
              </from>
              <to>
                <xdr:col>14</xdr:col>
                <xdr:colOff>142875</xdr:colOff>
                <xdr:row>3</xdr:row>
                <xdr:rowOff>0</xdr:rowOff>
              </to>
            </anchor>
          </controlPr>
        </control>
      </mc:Choice>
      <mc:Fallback>
        <control shapeId="1025"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57"/>
  <sheetViews>
    <sheetView tabSelected="1" zoomScale="90" zoomScaleNormal="90" workbookViewId="0">
      <pane xSplit="1" ySplit="6" topLeftCell="H7" activePane="bottomRight" state="frozen"/>
      <selection pane="topRight" activeCell="B1" sqref="B1"/>
      <selection pane="bottomLeft" activeCell="A7" sqref="A7"/>
      <selection pane="bottomRight" sqref="A1:Y1278"/>
    </sheetView>
  </sheetViews>
  <sheetFormatPr defaultRowHeight="15" x14ac:dyDescent="0.25"/>
  <cols>
    <col min="1" max="1" width="35.85546875" bestFit="1" customWidth="1"/>
    <col min="2" max="2" width="9.140625" bestFit="1" customWidth="1"/>
    <col min="3" max="3" width="7.140625" bestFit="1" customWidth="1"/>
    <col min="4" max="4" width="9.140625" bestFit="1" customWidth="1"/>
    <col min="5" max="7" width="4.85546875" bestFit="1" customWidth="1"/>
    <col min="8" max="8" width="5.7109375" bestFit="1" customWidth="1"/>
    <col min="9" max="10" width="4.85546875" bestFit="1" customWidth="1"/>
    <col min="11" max="14" width="9.140625" bestFit="1" customWidth="1"/>
    <col min="15" max="15" width="7.140625" style="7" bestFit="1" customWidth="1"/>
    <col min="16" max="19" width="9.140625" style="7" bestFit="1" customWidth="1"/>
    <col min="20" max="20" width="9.140625" style="62" bestFit="1" customWidth="1"/>
    <col min="21" max="21" width="9.140625" style="7" bestFit="1" customWidth="1"/>
    <col min="22" max="22" width="9.140625" customWidth="1"/>
    <col min="23" max="23" width="9.140625" style="4" bestFit="1" customWidth="1"/>
    <col min="24" max="24" width="9.140625" style="7" bestFit="1" customWidth="1"/>
    <col min="25" max="25" width="9.140625" style="62" bestFit="1" customWidth="1"/>
    <col min="26" max="26" width="8.85546875" style="7" customWidth="1"/>
    <col min="27" max="27" width="14.42578125" style="67"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90" x14ac:dyDescent="0.35">
      <c r="A1" s="5" t="s">
        <v>0</v>
      </c>
      <c r="B1" t="s">
        <v>1287</v>
      </c>
      <c r="C1" t="s">
        <v>1374</v>
      </c>
      <c r="D1" t="s">
        <v>1323</v>
      </c>
      <c r="E1" s="5" t="s">
        <v>1</v>
      </c>
      <c r="F1" s="5" t="s">
        <v>2</v>
      </c>
      <c r="G1" s="5" t="s">
        <v>3</v>
      </c>
      <c r="H1" s="5" t="s">
        <v>4</v>
      </c>
      <c r="I1" s="5" t="s">
        <v>5</v>
      </c>
      <c r="J1" s="5" t="s">
        <v>6</v>
      </c>
      <c r="K1" s="9" t="s">
        <v>1327</v>
      </c>
      <c r="L1" s="9" t="s">
        <v>1328</v>
      </c>
      <c r="M1" s="5" t="s">
        <v>1329</v>
      </c>
      <c r="N1" s="68" t="s">
        <v>1348</v>
      </c>
      <c r="O1" t="s">
        <v>1366</v>
      </c>
      <c r="P1" t="s">
        <v>1380</v>
      </c>
      <c r="Q1" s="69" t="s">
        <v>1379</v>
      </c>
      <c r="R1" s="9" t="s">
        <v>1332</v>
      </c>
      <c r="S1" s="12" t="s">
        <v>1324</v>
      </c>
      <c r="T1" s="61" t="s">
        <v>1333</v>
      </c>
      <c r="U1" s="11" t="s">
        <v>1330</v>
      </c>
      <c r="V1" s="10" t="s">
        <v>1331</v>
      </c>
      <c r="W1" s="64" t="s">
        <v>1388</v>
      </c>
      <c r="X1" s="9" t="s">
        <v>1390</v>
      </c>
      <c r="Y1" s="61" t="s">
        <v>1386</v>
      </c>
      <c r="AA1" s="66" t="s">
        <v>1387</v>
      </c>
    </row>
    <row r="2" spans="1:27" x14ac:dyDescent="0.25">
      <c r="A2" s="1" t="s">
        <v>7</v>
      </c>
      <c r="B2" s="1" t="s">
        <v>1315</v>
      </c>
      <c r="C2" s="1" t="s">
        <v>8</v>
      </c>
      <c r="D2">
        <v>20.329999999999998</v>
      </c>
      <c r="E2">
        <v>12</v>
      </c>
      <c r="F2">
        <v>10</v>
      </c>
      <c r="G2">
        <v>9</v>
      </c>
      <c r="H2">
        <v>19</v>
      </c>
      <c r="I2">
        <v>10</v>
      </c>
      <c r="J2">
        <v>18</v>
      </c>
      <c r="K2">
        <v>13</v>
      </c>
      <c r="L2" s="65">
        <v>16</v>
      </c>
      <c r="M2">
        <v>19</v>
      </c>
      <c r="N2">
        <v>24</v>
      </c>
      <c r="O2">
        <v>27</v>
      </c>
      <c r="P2">
        <v>51</v>
      </c>
      <c r="Q2">
        <v>80</v>
      </c>
      <c r="R2" s="1">
        <f>IF(AND(MonthSales[[#This Row],[Maximum]] &gt; 10, C2 &lt;&gt; "X"), COUNTIF(MonthSales[[#This Row],[6]:[1]], "=0"),0)</f>
        <v>0</v>
      </c>
      <c r="S2" s="13">
        <f>MonthSales[[#This Row],[Final Quantity in Order + Manual]]*MonthSales[[#This Row],[Weight (g)]]</f>
        <v>0</v>
      </c>
      <c r="T2" s="62">
        <f>IFERROR(((MonthSales[[#This Row],[Stock + FBA]]+MonthSales[[#This Row],[Incoming]])/MonthSales[[#This Row],[Quaterly Average]]), 0)</f>
        <v>8.1875</v>
      </c>
      <c r="U2" s="14">
        <f>IF(AND(minMonths &gt;=  MonthSales[[#This Row],[Months Cover (current stock +Production)]], C2  &lt;&gt; "X"), _xlfn.CEILING.MATH(((orderBY -  MonthSales[[#This Row],[Months Cover (current stock +Production)]]) * MonthSales[[#This Row],[Quaterly Average]]),50),0)</f>
        <v>0</v>
      </c>
      <c r="V2" s="60">
        <f t="shared" ref="V2:V65" si="0">AA2</f>
        <v>0</v>
      </c>
      <c r="W2" s="21">
        <f>MonthSales[[#This Row],[Suggested Order]]+V2</f>
        <v>0</v>
      </c>
      <c r="X2">
        <f>SUM(MonthSales[[#This Row],[Stock + FBA]:[Incoming]])+MonthSales[[#This Row],[Final Quantity in Order + Manual]]</f>
        <v>131</v>
      </c>
      <c r="Y2" s="62">
        <f>IFERROR(((MonthSales[[#This Row],[Stock + FBA]]+MonthSales[[#This Row],[Incoming]]+MonthSales[[#This Row],[Final Quantity in Order + Manual]])/MonthSales[[#This Row],[Quaterly Average]]), 0)</f>
        <v>8.1875</v>
      </c>
    </row>
    <row r="3" spans="1:27" x14ac:dyDescent="0.25">
      <c r="A3" s="1" t="s">
        <v>9</v>
      </c>
      <c r="B3" s="1" t="s">
        <v>1315</v>
      </c>
      <c r="C3" s="1" t="s">
        <v>8</v>
      </c>
      <c r="D3">
        <v>29.18</v>
      </c>
      <c r="E3">
        <v>3</v>
      </c>
      <c r="F3">
        <v>3</v>
      </c>
      <c r="G3">
        <v>2</v>
      </c>
      <c r="H3">
        <v>11</v>
      </c>
      <c r="I3">
        <v>4</v>
      </c>
      <c r="J3">
        <v>3</v>
      </c>
      <c r="K3">
        <v>4</v>
      </c>
      <c r="L3" s="65">
        <v>6</v>
      </c>
      <c r="M3">
        <v>11</v>
      </c>
      <c r="N3">
        <v>9</v>
      </c>
      <c r="O3">
        <v>44</v>
      </c>
      <c r="P3">
        <v>53</v>
      </c>
      <c r="Q3">
        <v>0</v>
      </c>
      <c r="R3" s="1">
        <f>IF(AND(MonthSales[[#This Row],[Maximum]] &gt; 10, C3 &lt;&gt; "X"), COUNTIF(MonthSales[[#This Row],[6]:[1]], "=0"),0)</f>
        <v>0</v>
      </c>
      <c r="S3" s="13">
        <f>MonthSales[[#This Row],[Final Quantity in Order + Manual]]*MonthSales[[#This Row],[Weight (g)]]</f>
        <v>0</v>
      </c>
      <c r="T3" s="62">
        <f>IFERROR(((MonthSales[[#This Row],[Stock + FBA]]+MonthSales[[#This Row],[Incoming]])/MonthSales[[#This Row],[Quaterly Average]]), 0)</f>
        <v>8.8333333333333339</v>
      </c>
      <c r="U3" s="14">
        <f>IF(AND(minMonths &gt;=  MonthSales[[#This Row],[Months Cover (current stock +Production)]], C3  &lt;&gt; "X"), _xlfn.CEILING.MATH(((orderBY -  MonthSales[[#This Row],[Months Cover (current stock +Production)]]) * MonthSales[[#This Row],[Quaterly Average]]),50),0)</f>
        <v>0</v>
      </c>
      <c r="V3" s="60">
        <f t="shared" si="0"/>
        <v>0</v>
      </c>
      <c r="W3" s="21">
        <f>MonthSales[[#This Row],[Suggested Order]]+V3</f>
        <v>0</v>
      </c>
      <c r="X3">
        <f>SUM(MonthSales[[#This Row],[Stock + FBA]:[Incoming]])+MonthSales[[#This Row],[Final Quantity in Order + Manual]]</f>
        <v>53</v>
      </c>
      <c r="Y3" s="62">
        <f>IFERROR(((MonthSales[[#This Row],[Stock + FBA]]+MonthSales[[#This Row],[Incoming]]+MonthSales[[#This Row],[Final Quantity in Order + Manual]])/MonthSales[[#This Row],[Quaterly Average]]), 0)</f>
        <v>8.8333333333333339</v>
      </c>
    </row>
    <row r="4" spans="1:27" x14ac:dyDescent="0.25">
      <c r="A4" s="1" t="s">
        <v>10</v>
      </c>
      <c r="B4" s="1" t="s">
        <v>1315</v>
      </c>
      <c r="C4" s="1" t="s">
        <v>8</v>
      </c>
      <c r="D4">
        <v>13.76</v>
      </c>
      <c r="E4">
        <v>16</v>
      </c>
      <c r="F4">
        <v>7</v>
      </c>
      <c r="G4">
        <v>9</v>
      </c>
      <c r="H4">
        <v>34</v>
      </c>
      <c r="I4">
        <v>12</v>
      </c>
      <c r="J4">
        <v>14</v>
      </c>
      <c r="K4">
        <v>15</v>
      </c>
      <c r="L4" s="65">
        <v>20</v>
      </c>
      <c r="M4">
        <v>34</v>
      </c>
      <c r="N4">
        <v>50</v>
      </c>
      <c r="O4">
        <v>81</v>
      </c>
      <c r="P4">
        <v>131</v>
      </c>
      <c r="Q4">
        <v>0</v>
      </c>
      <c r="R4" s="1">
        <f>IF(AND(MonthSales[[#This Row],[Maximum]] &gt; 10, C4 &lt;&gt; "X"), COUNTIF(MonthSales[[#This Row],[6]:[1]], "=0"),0)</f>
        <v>0</v>
      </c>
      <c r="S4" s="13">
        <f>MonthSales[[#This Row],[Final Quantity in Order + Manual]]*MonthSales[[#This Row],[Weight (g)]]</f>
        <v>0</v>
      </c>
      <c r="T4" s="62">
        <f>IFERROR(((MonthSales[[#This Row],[Stock + FBA]]+MonthSales[[#This Row],[Incoming]])/MonthSales[[#This Row],[Quaterly Average]]), 0)</f>
        <v>6.55</v>
      </c>
      <c r="U4" s="14">
        <f>IF(AND(minMonths &gt;=  MonthSales[[#This Row],[Months Cover (current stock +Production)]], C4  &lt;&gt; "X"), _xlfn.CEILING.MATH(((orderBY -  MonthSales[[#This Row],[Months Cover (current stock +Production)]]) * MonthSales[[#This Row],[Quaterly Average]]),50),0)</f>
        <v>0</v>
      </c>
      <c r="V4" s="60">
        <f t="shared" si="0"/>
        <v>0</v>
      </c>
      <c r="W4" s="21">
        <f>MonthSales[[#This Row],[Suggested Order]]+V4</f>
        <v>0</v>
      </c>
      <c r="X4">
        <f>SUM(MonthSales[[#This Row],[Stock + FBA]:[Incoming]])+MonthSales[[#This Row],[Final Quantity in Order + Manual]]</f>
        <v>131</v>
      </c>
      <c r="Y4" s="62">
        <f>IFERROR(((MonthSales[[#This Row],[Stock + FBA]]+MonthSales[[#This Row],[Incoming]]+MonthSales[[#This Row],[Final Quantity in Order + Manual]])/MonthSales[[#This Row],[Quaterly Average]]), 0)</f>
        <v>6.55</v>
      </c>
    </row>
    <row r="5" spans="1:27" x14ac:dyDescent="0.25">
      <c r="A5" s="1" t="s">
        <v>11</v>
      </c>
      <c r="B5" s="1" t="s">
        <v>1315</v>
      </c>
      <c r="C5" s="1" t="s">
        <v>8</v>
      </c>
      <c r="D5">
        <v>17.82</v>
      </c>
      <c r="E5">
        <v>5</v>
      </c>
      <c r="F5">
        <v>6</v>
      </c>
      <c r="G5">
        <v>8</v>
      </c>
      <c r="H5">
        <v>21</v>
      </c>
      <c r="I5">
        <v>11</v>
      </c>
      <c r="J5">
        <v>10</v>
      </c>
      <c r="K5">
        <v>10</v>
      </c>
      <c r="L5" s="65">
        <v>14</v>
      </c>
      <c r="M5">
        <v>21</v>
      </c>
      <c r="N5">
        <v>122</v>
      </c>
      <c r="O5">
        <v>116</v>
      </c>
      <c r="P5">
        <v>238</v>
      </c>
      <c r="Q5">
        <v>0</v>
      </c>
      <c r="R5" s="1">
        <f>IF(AND(MonthSales[[#This Row],[Maximum]] &gt; 10, C5 &lt;&gt; "X"), COUNTIF(MonthSales[[#This Row],[6]:[1]], "=0"),0)</f>
        <v>0</v>
      </c>
      <c r="S5" s="13">
        <f>MonthSales[[#This Row],[Final Quantity in Order + Manual]]*MonthSales[[#This Row],[Weight (g)]]</f>
        <v>0</v>
      </c>
      <c r="T5" s="62">
        <f>IFERROR(((MonthSales[[#This Row],[Stock + FBA]]+MonthSales[[#This Row],[Incoming]])/MonthSales[[#This Row],[Quaterly Average]]), 0)</f>
        <v>17</v>
      </c>
      <c r="U5" s="14">
        <f>IF(AND(minMonths &gt;=  MonthSales[[#This Row],[Months Cover (current stock +Production)]], C5  &lt;&gt; "X"), _xlfn.CEILING.MATH(((orderBY -  MonthSales[[#This Row],[Months Cover (current stock +Production)]]) * MonthSales[[#This Row],[Quaterly Average]]),50),0)</f>
        <v>0</v>
      </c>
      <c r="V5" s="60">
        <f t="shared" si="0"/>
        <v>0</v>
      </c>
      <c r="W5" s="21">
        <f>MonthSales[[#This Row],[Suggested Order]]+V5</f>
        <v>0</v>
      </c>
      <c r="X5">
        <f>SUM(MonthSales[[#This Row],[Stock + FBA]:[Incoming]])+MonthSales[[#This Row],[Final Quantity in Order + Manual]]</f>
        <v>238</v>
      </c>
      <c r="Y5" s="62">
        <f>IFERROR(((MonthSales[[#This Row],[Stock + FBA]]+MonthSales[[#This Row],[Incoming]]+MonthSales[[#This Row],[Final Quantity in Order + Manual]])/MonthSales[[#This Row],[Quaterly Average]]), 0)</f>
        <v>17</v>
      </c>
    </row>
    <row r="6" spans="1:27" x14ac:dyDescent="0.25">
      <c r="A6" s="1" t="s">
        <v>12</v>
      </c>
      <c r="B6" s="1" t="s">
        <v>1315</v>
      </c>
      <c r="C6" s="1" t="s">
        <v>13</v>
      </c>
      <c r="D6">
        <v>12.1</v>
      </c>
      <c r="E6">
        <v>8</v>
      </c>
      <c r="F6">
        <v>2</v>
      </c>
      <c r="G6">
        <v>2</v>
      </c>
      <c r="H6">
        <v>11</v>
      </c>
      <c r="I6">
        <v>11</v>
      </c>
      <c r="J6">
        <v>7</v>
      </c>
      <c r="K6">
        <v>7</v>
      </c>
      <c r="L6" s="65">
        <v>10</v>
      </c>
      <c r="M6">
        <v>11</v>
      </c>
      <c r="N6">
        <v>46</v>
      </c>
      <c r="O6">
        <v>60</v>
      </c>
      <c r="P6">
        <v>106</v>
      </c>
      <c r="Q6">
        <v>0</v>
      </c>
      <c r="R6" s="1">
        <f>IF(AND(MonthSales[[#This Row],[Maximum]] &gt; 10, C6 &lt;&gt; "X"), COUNTIF(MonthSales[[#This Row],[6]:[1]], "=0"),0)</f>
        <v>0</v>
      </c>
      <c r="S6" s="13">
        <f>MonthSales[[#This Row],[Final Quantity in Order + Manual]]*MonthSales[[#This Row],[Weight (g)]]</f>
        <v>0</v>
      </c>
      <c r="T6" s="62">
        <f>IFERROR(((MonthSales[[#This Row],[Stock + FBA]]+MonthSales[[#This Row],[Incoming]])/MonthSales[[#This Row],[Quaterly Average]]), 0)</f>
        <v>10.6</v>
      </c>
      <c r="U6" s="14">
        <f>IF(AND(minMonths &gt;=  MonthSales[[#This Row],[Months Cover (current stock +Production)]], C6  &lt;&gt; "X"), _xlfn.CEILING.MATH(((orderBY -  MonthSales[[#This Row],[Months Cover (current stock +Production)]]) * MonthSales[[#This Row],[Quaterly Average]]),50),0)</f>
        <v>0</v>
      </c>
      <c r="V6" s="60">
        <f t="shared" si="0"/>
        <v>0</v>
      </c>
      <c r="W6" s="21">
        <f>MonthSales[[#This Row],[Suggested Order]]+V6</f>
        <v>0</v>
      </c>
      <c r="X6">
        <f>SUM(MonthSales[[#This Row],[Stock + FBA]:[Incoming]])+MonthSales[[#This Row],[Final Quantity in Order + Manual]]</f>
        <v>106</v>
      </c>
      <c r="Y6" s="62">
        <f>IFERROR(((MonthSales[[#This Row],[Stock + FBA]]+MonthSales[[#This Row],[Incoming]]+MonthSales[[#This Row],[Final Quantity in Order + Manual]])/MonthSales[[#This Row],[Quaterly Average]]), 0)</f>
        <v>10.6</v>
      </c>
    </row>
    <row r="7" spans="1:27" x14ac:dyDescent="0.25">
      <c r="A7" s="1" t="s">
        <v>14</v>
      </c>
      <c r="B7" s="1" t="s">
        <v>1303</v>
      </c>
      <c r="C7" s="1" t="s">
        <v>8</v>
      </c>
      <c r="D7">
        <v>1.5</v>
      </c>
      <c r="E7">
        <v>36</v>
      </c>
      <c r="F7">
        <v>39</v>
      </c>
      <c r="G7">
        <v>33</v>
      </c>
      <c r="H7">
        <v>84</v>
      </c>
      <c r="I7">
        <v>32</v>
      </c>
      <c r="J7">
        <v>35</v>
      </c>
      <c r="K7">
        <v>43</v>
      </c>
      <c r="L7" s="65">
        <v>50</v>
      </c>
      <c r="M7">
        <v>84</v>
      </c>
      <c r="N7">
        <v>152</v>
      </c>
      <c r="O7">
        <v>33</v>
      </c>
      <c r="P7">
        <v>185</v>
      </c>
      <c r="Q7">
        <v>100</v>
      </c>
      <c r="R7" s="1">
        <f>IF(AND(MonthSales[[#This Row],[Maximum]] &gt; 10, C7 &lt;&gt; "X"), COUNTIF(MonthSales[[#This Row],[6]:[1]], "=0"),0)</f>
        <v>0</v>
      </c>
      <c r="S7" s="13">
        <f>MonthSales[[#This Row],[Final Quantity in Order + Manual]]*MonthSales[[#This Row],[Weight (g)]]</f>
        <v>0</v>
      </c>
      <c r="T7" s="62">
        <f>IFERROR(((MonthSales[[#This Row],[Stock + FBA]]+MonthSales[[#This Row],[Incoming]])/MonthSales[[#This Row],[Quaterly Average]]), 0)</f>
        <v>5.7</v>
      </c>
      <c r="U7" s="14">
        <f>IF(AND(minMonths &gt;=  MonthSales[[#This Row],[Months Cover (current stock +Production)]], C7  &lt;&gt; "X"), _xlfn.CEILING.MATH(((orderBY -  MonthSales[[#This Row],[Months Cover (current stock +Production)]]) * MonthSales[[#This Row],[Quaterly Average]]),50),0)</f>
        <v>0</v>
      </c>
      <c r="V7" s="60">
        <f t="shared" si="0"/>
        <v>0</v>
      </c>
      <c r="W7" s="21">
        <f>MonthSales[[#This Row],[Suggested Order]]+V7</f>
        <v>0</v>
      </c>
      <c r="X7">
        <f>SUM(MonthSales[[#This Row],[Stock + FBA]:[Incoming]])+MonthSales[[#This Row],[Final Quantity in Order + Manual]]</f>
        <v>285</v>
      </c>
      <c r="Y7" s="62">
        <f>IFERROR(((MonthSales[[#This Row],[Stock + FBA]]+MonthSales[[#This Row],[Incoming]]+MonthSales[[#This Row],[Final Quantity in Order + Manual]])/MonthSales[[#This Row],[Quaterly Average]]), 0)</f>
        <v>5.7</v>
      </c>
    </row>
    <row r="8" spans="1:27" x14ac:dyDescent="0.25">
      <c r="A8" s="1" t="s">
        <v>15</v>
      </c>
      <c r="B8" s="1" t="s">
        <v>1303</v>
      </c>
      <c r="C8" s="1" t="s">
        <v>8</v>
      </c>
      <c r="D8">
        <v>1.79</v>
      </c>
      <c r="E8">
        <v>238</v>
      </c>
      <c r="F8">
        <v>173</v>
      </c>
      <c r="G8">
        <v>161</v>
      </c>
      <c r="H8">
        <v>328</v>
      </c>
      <c r="I8">
        <v>236</v>
      </c>
      <c r="J8">
        <v>341</v>
      </c>
      <c r="K8">
        <v>246</v>
      </c>
      <c r="L8" s="65">
        <v>302</v>
      </c>
      <c r="M8">
        <v>341</v>
      </c>
      <c r="N8">
        <v>3</v>
      </c>
      <c r="O8">
        <v>268</v>
      </c>
      <c r="P8">
        <v>271</v>
      </c>
      <c r="Q8">
        <v>1650</v>
      </c>
      <c r="R8" s="1">
        <f>IF(AND(MonthSales[[#This Row],[Maximum]] &gt; 10, C8 &lt;&gt; "X"), COUNTIF(MonthSales[[#This Row],[6]:[1]], "=0"),0)</f>
        <v>0</v>
      </c>
      <c r="S8" s="13">
        <f>MonthSales[[#This Row],[Final Quantity in Order + Manual]]*MonthSales[[#This Row],[Weight (g)]]</f>
        <v>0</v>
      </c>
      <c r="T8" s="62">
        <f>IFERROR(((MonthSales[[#This Row],[Stock + FBA]]+MonthSales[[#This Row],[Incoming]])/MonthSales[[#This Row],[Quaterly Average]]), 0)</f>
        <v>6.3609271523178812</v>
      </c>
      <c r="U8" s="14">
        <f>IF(AND(minMonths &gt;=  MonthSales[[#This Row],[Months Cover (current stock +Production)]], C8  &lt;&gt; "X"), _xlfn.CEILING.MATH(((orderBY -  MonthSales[[#This Row],[Months Cover (current stock +Production)]]) * MonthSales[[#This Row],[Quaterly Average]]),50),0)</f>
        <v>0</v>
      </c>
      <c r="V8" s="60">
        <f t="shared" si="0"/>
        <v>0</v>
      </c>
      <c r="W8" s="21">
        <f>MonthSales[[#This Row],[Suggested Order]]+V8</f>
        <v>0</v>
      </c>
      <c r="X8">
        <f>SUM(MonthSales[[#This Row],[Stock + FBA]:[Incoming]])+MonthSales[[#This Row],[Final Quantity in Order + Manual]]</f>
        <v>1921</v>
      </c>
      <c r="Y8" s="62">
        <f>IFERROR(((MonthSales[[#This Row],[Stock + FBA]]+MonthSales[[#This Row],[Incoming]]+MonthSales[[#This Row],[Final Quantity in Order + Manual]])/MonthSales[[#This Row],[Quaterly Average]]), 0)</f>
        <v>6.3609271523178812</v>
      </c>
    </row>
    <row r="9" spans="1:27" x14ac:dyDescent="0.25">
      <c r="A9" s="1" t="s">
        <v>16</v>
      </c>
      <c r="B9" s="1" t="s">
        <v>1303</v>
      </c>
      <c r="C9" s="1" t="s">
        <v>8</v>
      </c>
      <c r="D9">
        <v>2</v>
      </c>
      <c r="E9">
        <v>150</v>
      </c>
      <c r="F9">
        <v>141</v>
      </c>
      <c r="G9">
        <v>132</v>
      </c>
      <c r="H9">
        <v>189</v>
      </c>
      <c r="I9">
        <v>94</v>
      </c>
      <c r="J9">
        <v>172</v>
      </c>
      <c r="K9">
        <v>146</v>
      </c>
      <c r="L9" s="65">
        <v>152</v>
      </c>
      <c r="M9">
        <v>189</v>
      </c>
      <c r="N9">
        <v>105</v>
      </c>
      <c r="O9">
        <v>83</v>
      </c>
      <c r="P9">
        <v>188</v>
      </c>
      <c r="Q9">
        <v>598</v>
      </c>
      <c r="R9" s="1">
        <f>IF(AND(MonthSales[[#This Row],[Maximum]] &gt; 10, C9 &lt;&gt; "X"), COUNTIF(MonthSales[[#This Row],[6]:[1]], "=0"),0)</f>
        <v>0</v>
      </c>
      <c r="S9" s="13">
        <f>MonthSales[[#This Row],[Final Quantity in Order + Manual]]*MonthSales[[#This Row],[Weight (g)]]</f>
        <v>0</v>
      </c>
      <c r="T9" s="62">
        <f>IFERROR(((MonthSales[[#This Row],[Stock + FBA]]+MonthSales[[#This Row],[Incoming]])/MonthSales[[#This Row],[Quaterly Average]]), 0)</f>
        <v>5.1710526315789478</v>
      </c>
      <c r="U9" s="14">
        <f>IF(AND(minMonths &gt;=  MonthSales[[#This Row],[Months Cover (current stock +Production)]], C9  &lt;&gt; "X"), _xlfn.CEILING.MATH(((orderBY -  MonthSales[[#This Row],[Months Cover (current stock +Production)]]) * MonthSales[[#This Row],[Quaterly Average]]),50),0)</f>
        <v>0</v>
      </c>
      <c r="V9" s="60">
        <f t="shared" si="0"/>
        <v>0</v>
      </c>
      <c r="W9" s="21">
        <f>MonthSales[[#This Row],[Suggested Order]]+V9</f>
        <v>0</v>
      </c>
      <c r="X9">
        <f>SUM(MonthSales[[#This Row],[Stock + FBA]:[Incoming]])+MonthSales[[#This Row],[Final Quantity in Order + Manual]]</f>
        <v>786</v>
      </c>
      <c r="Y9" s="62">
        <f>IFERROR(((MonthSales[[#This Row],[Stock + FBA]]+MonthSales[[#This Row],[Incoming]]+MonthSales[[#This Row],[Final Quantity in Order + Manual]])/MonthSales[[#This Row],[Quaterly Average]]), 0)</f>
        <v>5.1710526315789478</v>
      </c>
    </row>
    <row r="10" spans="1:27" x14ac:dyDescent="0.25">
      <c r="A10" s="1" t="s">
        <v>17</v>
      </c>
      <c r="B10" s="1" t="s">
        <v>1303</v>
      </c>
      <c r="C10" s="1" t="s">
        <v>8</v>
      </c>
      <c r="D10">
        <v>2.72</v>
      </c>
      <c r="E10">
        <v>100</v>
      </c>
      <c r="F10">
        <v>66</v>
      </c>
      <c r="G10">
        <v>76</v>
      </c>
      <c r="H10">
        <v>119</v>
      </c>
      <c r="I10">
        <v>87</v>
      </c>
      <c r="J10">
        <v>120</v>
      </c>
      <c r="K10">
        <v>95</v>
      </c>
      <c r="L10" s="65">
        <v>109</v>
      </c>
      <c r="M10">
        <v>120</v>
      </c>
      <c r="N10">
        <v>47</v>
      </c>
      <c r="O10">
        <v>77</v>
      </c>
      <c r="P10">
        <v>124</v>
      </c>
      <c r="Q10">
        <v>650</v>
      </c>
      <c r="R10" s="1">
        <f>IF(AND(MonthSales[[#This Row],[Maximum]] &gt; 10, C10 &lt;&gt; "X"), COUNTIF(MonthSales[[#This Row],[6]:[1]], "=0"),0)</f>
        <v>0</v>
      </c>
      <c r="S10" s="13">
        <f>MonthSales[[#This Row],[Final Quantity in Order + Manual]]*MonthSales[[#This Row],[Weight (g)]]</f>
        <v>0</v>
      </c>
      <c r="T10" s="62">
        <f>IFERROR(((MonthSales[[#This Row],[Stock + FBA]]+MonthSales[[#This Row],[Incoming]])/MonthSales[[#This Row],[Quaterly Average]]), 0)</f>
        <v>7.1009174311926602</v>
      </c>
      <c r="U10" s="14">
        <f>IF(AND(minMonths &gt;=  MonthSales[[#This Row],[Months Cover (current stock +Production)]], C10  &lt;&gt; "X"), _xlfn.CEILING.MATH(((orderBY -  MonthSales[[#This Row],[Months Cover (current stock +Production)]]) * MonthSales[[#This Row],[Quaterly Average]]),50),0)</f>
        <v>0</v>
      </c>
      <c r="V10" s="60">
        <f t="shared" si="0"/>
        <v>0</v>
      </c>
      <c r="W10" s="21">
        <f>MonthSales[[#This Row],[Suggested Order]]+V10</f>
        <v>0</v>
      </c>
      <c r="X10">
        <f>SUM(MonthSales[[#This Row],[Stock + FBA]:[Incoming]])+MonthSales[[#This Row],[Final Quantity in Order + Manual]]</f>
        <v>774</v>
      </c>
      <c r="Y10" s="62">
        <f>IFERROR(((MonthSales[[#This Row],[Stock + FBA]]+MonthSales[[#This Row],[Incoming]]+MonthSales[[#This Row],[Final Quantity in Order + Manual]])/MonthSales[[#This Row],[Quaterly Average]]), 0)</f>
        <v>7.1009174311926602</v>
      </c>
    </row>
    <row r="11" spans="1:27" x14ac:dyDescent="0.25">
      <c r="A11" s="1" t="s">
        <v>18</v>
      </c>
      <c r="B11" s="1" t="s">
        <v>1303</v>
      </c>
      <c r="C11" s="1" t="s">
        <v>8</v>
      </c>
      <c r="D11">
        <v>1.62</v>
      </c>
      <c r="E11">
        <v>83</v>
      </c>
      <c r="F11">
        <v>31</v>
      </c>
      <c r="G11">
        <v>32</v>
      </c>
      <c r="H11">
        <v>56</v>
      </c>
      <c r="I11">
        <v>33</v>
      </c>
      <c r="J11">
        <v>35</v>
      </c>
      <c r="K11">
        <v>45</v>
      </c>
      <c r="L11" s="65">
        <v>41</v>
      </c>
      <c r="M11">
        <v>83</v>
      </c>
      <c r="N11">
        <v>277</v>
      </c>
      <c r="O11">
        <v>130</v>
      </c>
      <c r="P11">
        <v>407</v>
      </c>
      <c r="Q11">
        <v>300</v>
      </c>
      <c r="R11" s="1">
        <f>IF(AND(MonthSales[[#This Row],[Maximum]] &gt; 10, C11 &lt;&gt; "X"), COUNTIF(MonthSales[[#This Row],[6]:[1]], "=0"),0)</f>
        <v>0</v>
      </c>
      <c r="S11" s="13">
        <f>MonthSales[[#This Row],[Final Quantity in Order + Manual]]*MonthSales[[#This Row],[Weight (g)]]</f>
        <v>0</v>
      </c>
      <c r="T11" s="62">
        <f>IFERROR(((MonthSales[[#This Row],[Stock + FBA]]+MonthSales[[#This Row],[Incoming]])/MonthSales[[#This Row],[Quaterly Average]]), 0)</f>
        <v>17.243902439024389</v>
      </c>
      <c r="U11" s="14">
        <f>IF(AND(minMonths &gt;=  MonthSales[[#This Row],[Months Cover (current stock +Production)]], C11  &lt;&gt; "X"), _xlfn.CEILING.MATH(((orderBY -  MonthSales[[#This Row],[Months Cover (current stock +Production)]]) * MonthSales[[#This Row],[Quaterly Average]]),50),0)</f>
        <v>0</v>
      </c>
      <c r="V11" s="60">
        <f t="shared" si="0"/>
        <v>0</v>
      </c>
      <c r="W11" s="21">
        <f>MonthSales[[#This Row],[Suggested Order]]+V11</f>
        <v>0</v>
      </c>
      <c r="X11">
        <f>SUM(MonthSales[[#This Row],[Stock + FBA]:[Incoming]])+MonthSales[[#This Row],[Final Quantity in Order + Manual]]</f>
        <v>707</v>
      </c>
      <c r="Y11" s="62">
        <f>IFERROR(((MonthSales[[#This Row],[Stock + FBA]]+MonthSales[[#This Row],[Incoming]]+MonthSales[[#This Row],[Final Quantity in Order + Manual]])/MonthSales[[#This Row],[Quaterly Average]]), 0)</f>
        <v>17.243902439024389</v>
      </c>
    </row>
    <row r="12" spans="1:27" x14ac:dyDescent="0.25">
      <c r="A12" s="1" t="s">
        <v>19</v>
      </c>
      <c r="B12" s="1" t="s">
        <v>1303</v>
      </c>
      <c r="C12" s="1" t="s">
        <v>13</v>
      </c>
      <c r="D12">
        <v>5.09</v>
      </c>
      <c r="E12">
        <v>0</v>
      </c>
      <c r="F12">
        <v>0</v>
      </c>
      <c r="G12">
        <v>0</v>
      </c>
      <c r="H12">
        <v>0</v>
      </c>
      <c r="I12">
        <v>0</v>
      </c>
      <c r="J12">
        <v>0</v>
      </c>
      <c r="K12">
        <v>0</v>
      </c>
      <c r="L12" s="65">
        <v>0</v>
      </c>
      <c r="M12">
        <v>0</v>
      </c>
      <c r="N12">
        <v>0</v>
      </c>
      <c r="O12">
        <v>0</v>
      </c>
      <c r="P12">
        <v>0</v>
      </c>
      <c r="Q12">
        <v>0</v>
      </c>
      <c r="R12" s="1">
        <f>IF(AND(MonthSales[[#This Row],[Maximum]] &gt; 10, C12 &lt;&gt; "X"), COUNTIF(MonthSales[[#This Row],[6]:[1]], "=0"),0)</f>
        <v>0</v>
      </c>
      <c r="S12" s="13">
        <f>MonthSales[[#This Row],[Final Quantity in Order + Manual]]*MonthSales[[#This Row],[Weight (g)]]</f>
        <v>0</v>
      </c>
      <c r="T12" s="62">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60">
        <f t="shared" si="0"/>
        <v>0</v>
      </c>
      <c r="W12" s="21">
        <f>MonthSales[[#This Row],[Suggested Order]]+V12</f>
        <v>0</v>
      </c>
      <c r="X12">
        <f>SUM(MonthSales[[#This Row],[Stock + FBA]:[Incoming]])+MonthSales[[#This Row],[Final Quantity in Order + Manual]]</f>
        <v>0</v>
      </c>
      <c r="Y12" s="62">
        <f>IFERROR(((MonthSales[[#This Row],[Stock + FBA]]+MonthSales[[#This Row],[Incoming]]+MonthSales[[#This Row],[Final Quantity in Order + Manual]])/MonthSales[[#This Row],[Quaterly Average]]), 0)</f>
        <v>0</v>
      </c>
    </row>
    <row r="13" spans="1:27" x14ac:dyDescent="0.25">
      <c r="A13" s="1" t="s">
        <v>20</v>
      </c>
      <c r="B13" s="1" t="s">
        <v>1303</v>
      </c>
      <c r="C13" s="1" t="s">
        <v>13</v>
      </c>
      <c r="D13">
        <v>5.61</v>
      </c>
      <c r="E13">
        <v>0</v>
      </c>
      <c r="F13">
        <v>0</v>
      </c>
      <c r="G13">
        <v>0</v>
      </c>
      <c r="H13">
        <v>0</v>
      </c>
      <c r="I13">
        <v>0</v>
      </c>
      <c r="J13">
        <v>0</v>
      </c>
      <c r="K13">
        <v>0</v>
      </c>
      <c r="L13" s="65">
        <v>0</v>
      </c>
      <c r="M13">
        <v>0</v>
      </c>
      <c r="N13">
        <v>0</v>
      </c>
      <c r="O13">
        <v>0</v>
      </c>
      <c r="P13">
        <v>0</v>
      </c>
      <c r="Q13">
        <v>0</v>
      </c>
      <c r="R13" s="1">
        <f>IF(AND(MonthSales[[#This Row],[Maximum]] &gt; 10, C13 &lt;&gt; "X"), COUNTIF(MonthSales[[#This Row],[6]:[1]], "=0"),0)</f>
        <v>0</v>
      </c>
      <c r="S13" s="13">
        <f>MonthSales[[#This Row],[Final Quantity in Order + Manual]]*MonthSales[[#This Row],[Weight (g)]]</f>
        <v>0</v>
      </c>
      <c r="T13" s="62">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60">
        <f t="shared" si="0"/>
        <v>0</v>
      </c>
      <c r="W13" s="21">
        <f>MonthSales[[#This Row],[Suggested Order]]+V13</f>
        <v>0</v>
      </c>
      <c r="X13">
        <f>SUM(MonthSales[[#This Row],[Stock + FBA]:[Incoming]])+MonthSales[[#This Row],[Final Quantity in Order + Manual]]</f>
        <v>0</v>
      </c>
      <c r="Y13" s="62">
        <f>IFERROR(((MonthSales[[#This Row],[Stock + FBA]]+MonthSales[[#This Row],[Incoming]]+MonthSales[[#This Row],[Final Quantity in Order + Manual]])/MonthSales[[#This Row],[Quaterly Average]]), 0)</f>
        <v>0</v>
      </c>
    </row>
    <row r="14" spans="1:27" x14ac:dyDescent="0.25">
      <c r="A14" s="1" t="s">
        <v>21</v>
      </c>
      <c r="B14" s="1" t="s">
        <v>1303</v>
      </c>
      <c r="C14" s="1" t="s">
        <v>13</v>
      </c>
      <c r="D14">
        <v>7.9</v>
      </c>
      <c r="E14">
        <v>0</v>
      </c>
      <c r="F14">
        <v>0</v>
      </c>
      <c r="G14">
        <v>0</v>
      </c>
      <c r="H14">
        <v>0</v>
      </c>
      <c r="I14">
        <v>0</v>
      </c>
      <c r="J14">
        <v>0</v>
      </c>
      <c r="K14">
        <v>0</v>
      </c>
      <c r="L14" s="65">
        <v>0</v>
      </c>
      <c r="M14">
        <v>0</v>
      </c>
      <c r="N14">
        <v>0</v>
      </c>
      <c r="O14">
        <v>0</v>
      </c>
      <c r="P14">
        <v>0</v>
      </c>
      <c r="Q14">
        <v>0</v>
      </c>
      <c r="R14" s="1">
        <f>IF(AND(MonthSales[[#This Row],[Maximum]] &gt; 10, C14 &lt;&gt; "X"), COUNTIF(MonthSales[[#This Row],[6]:[1]], "=0"),0)</f>
        <v>0</v>
      </c>
      <c r="S14" s="13">
        <f>MonthSales[[#This Row],[Final Quantity in Order + Manual]]*MonthSales[[#This Row],[Weight (g)]]</f>
        <v>0</v>
      </c>
      <c r="T14" s="62">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60">
        <f t="shared" si="0"/>
        <v>0</v>
      </c>
      <c r="W14" s="21">
        <f>MonthSales[[#This Row],[Suggested Order]]+V14</f>
        <v>0</v>
      </c>
      <c r="X14">
        <f>SUM(MonthSales[[#This Row],[Stock + FBA]:[Incoming]])+MonthSales[[#This Row],[Final Quantity in Order + Manual]]</f>
        <v>0</v>
      </c>
      <c r="Y14" s="62">
        <f>IFERROR(((MonthSales[[#This Row],[Stock + FBA]]+MonthSales[[#This Row],[Incoming]]+MonthSales[[#This Row],[Final Quantity in Order + Manual]])/MonthSales[[#This Row],[Quaterly Average]]), 0)</f>
        <v>0</v>
      </c>
    </row>
    <row r="15" spans="1:27" x14ac:dyDescent="0.25">
      <c r="A15" s="1" t="s">
        <v>22</v>
      </c>
      <c r="B15" s="1" t="s">
        <v>1303</v>
      </c>
      <c r="C15" s="1" t="s">
        <v>8</v>
      </c>
      <c r="D15">
        <v>1.86</v>
      </c>
      <c r="E15">
        <v>43</v>
      </c>
      <c r="F15">
        <v>52</v>
      </c>
      <c r="G15">
        <v>59</v>
      </c>
      <c r="H15">
        <v>95</v>
      </c>
      <c r="I15">
        <v>54</v>
      </c>
      <c r="J15">
        <v>62</v>
      </c>
      <c r="K15">
        <v>61</v>
      </c>
      <c r="L15" s="65">
        <v>70</v>
      </c>
      <c r="M15">
        <v>95</v>
      </c>
      <c r="N15">
        <v>154</v>
      </c>
      <c r="O15">
        <v>7</v>
      </c>
      <c r="P15">
        <v>161</v>
      </c>
      <c r="Q15">
        <v>200</v>
      </c>
      <c r="R15" s="1">
        <f>IF(AND(MonthSales[[#This Row],[Maximum]] &gt; 10, C15 &lt;&gt; "X"), COUNTIF(MonthSales[[#This Row],[6]:[1]], "=0"),0)</f>
        <v>0</v>
      </c>
      <c r="S15" s="13">
        <f>MonthSales[[#This Row],[Final Quantity in Order + Manual]]*MonthSales[[#This Row],[Weight (g)]]</f>
        <v>0</v>
      </c>
      <c r="T15" s="62">
        <f>IFERROR(((MonthSales[[#This Row],[Stock + FBA]]+MonthSales[[#This Row],[Incoming]])/MonthSales[[#This Row],[Quaterly Average]]), 0)</f>
        <v>5.1571428571428575</v>
      </c>
      <c r="U15" s="14">
        <f>IF(AND(minMonths &gt;=  MonthSales[[#This Row],[Months Cover (current stock +Production)]], C15  &lt;&gt; "X"), _xlfn.CEILING.MATH(((orderBY -  MonthSales[[#This Row],[Months Cover (current stock +Production)]]) * MonthSales[[#This Row],[Quaterly Average]]),50),0)</f>
        <v>0</v>
      </c>
      <c r="V15" s="60">
        <f t="shared" si="0"/>
        <v>0</v>
      </c>
      <c r="W15" s="21">
        <f>MonthSales[[#This Row],[Suggested Order]]+V15</f>
        <v>0</v>
      </c>
      <c r="X15">
        <f>SUM(MonthSales[[#This Row],[Stock + FBA]:[Incoming]])+MonthSales[[#This Row],[Final Quantity in Order + Manual]]</f>
        <v>361</v>
      </c>
      <c r="Y15" s="62">
        <f>IFERROR(((MonthSales[[#This Row],[Stock + FBA]]+MonthSales[[#This Row],[Incoming]]+MonthSales[[#This Row],[Final Quantity in Order + Manual]])/MonthSales[[#This Row],[Quaterly Average]]), 0)</f>
        <v>5.1571428571428575</v>
      </c>
    </row>
    <row r="16" spans="1:27" x14ac:dyDescent="0.25">
      <c r="A16" s="1" t="s">
        <v>23</v>
      </c>
      <c r="B16" s="1" t="s">
        <v>1303</v>
      </c>
      <c r="C16" s="1" t="s">
        <v>8</v>
      </c>
      <c r="D16">
        <v>2.04</v>
      </c>
      <c r="E16">
        <v>52</v>
      </c>
      <c r="F16">
        <v>46</v>
      </c>
      <c r="G16">
        <v>55</v>
      </c>
      <c r="H16">
        <v>93</v>
      </c>
      <c r="I16">
        <v>60</v>
      </c>
      <c r="J16">
        <v>83</v>
      </c>
      <c r="K16">
        <v>65</v>
      </c>
      <c r="L16" s="65">
        <v>79</v>
      </c>
      <c r="M16">
        <v>93</v>
      </c>
      <c r="N16">
        <v>104</v>
      </c>
      <c r="O16">
        <v>3</v>
      </c>
      <c r="P16">
        <v>107</v>
      </c>
      <c r="Q16">
        <v>450</v>
      </c>
      <c r="R16" s="1">
        <f>IF(AND(MonthSales[[#This Row],[Maximum]] &gt; 10, C16 &lt;&gt; "X"), COUNTIF(MonthSales[[#This Row],[6]:[1]], "=0"),0)</f>
        <v>0</v>
      </c>
      <c r="S16" s="13">
        <f>MonthSales[[#This Row],[Final Quantity in Order + Manual]]*MonthSales[[#This Row],[Weight (g)]]</f>
        <v>0</v>
      </c>
      <c r="T16" s="62">
        <f>IFERROR(((MonthSales[[#This Row],[Stock + FBA]]+MonthSales[[#This Row],[Incoming]])/MonthSales[[#This Row],[Quaterly Average]]), 0)</f>
        <v>7.0506329113924053</v>
      </c>
      <c r="U16" s="14">
        <f>IF(AND(minMonths &gt;=  MonthSales[[#This Row],[Months Cover (current stock +Production)]], C16  &lt;&gt; "X"), _xlfn.CEILING.MATH(((orderBY -  MonthSales[[#This Row],[Months Cover (current stock +Production)]]) * MonthSales[[#This Row],[Quaterly Average]]),50),0)</f>
        <v>0</v>
      </c>
      <c r="V16" s="60">
        <f t="shared" si="0"/>
        <v>0</v>
      </c>
      <c r="W16" s="21">
        <f>MonthSales[[#This Row],[Suggested Order]]+V16</f>
        <v>0</v>
      </c>
      <c r="X16">
        <f>SUM(MonthSales[[#This Row],[Stock + FBA]:[Incoming]])+MonthSales[[#This Row],[Final Quantity in Order + Manual]]</f>
        <v>557</v>
      </c>
      <c r="Y16" s="62">
        <f>IFERROR(((MonthSales[[#This Row],[Stock + FBA]]+MonthSales[[#This Row],[Incoming]]+MonthSales[[#This Row],[Final Quantity in Order + Manual]])/MonthSales[[#This Row],[Quaterly Average]]), 0)</f>
        <v>7.0506329113924053</v>
      </c>
    </row>
    <row r="17" spans="1:25" x14ac:dyDescent="0.25">
      <c r="A17" s="1" t="s">
        <v>24</v>
      </c>
      <c r="B17" s="1" t="s">
        <v>1303</v>
      </c>
      <c r="C17" s="1" t="s">
        <v>8</v>
      </c>
      <c r="D17">
        <v>2.42</v>
      </c>
      <c r="E17">
        <v>62</v>
      </c>
      <c r="F17">
        <v>56</v>
      </c>
      <c r="G17">
        <v>53</v>
      </c>
      <c r="H17">
        <v>99</v>
      </c>
      <c r="I17">
        <v>66</v>
      </c>
      <c r="J17">
        <v>71</v>
      </c>
      <c r="K17">
        <v>68</v>
      </c>
      <c r="L17" s="65">
        <v>79</v>
      </c>
      <c r="M17">
        <v>99</v>
      </c>
      <c r="N17">
        <v>102</v>
      </c>
      <c r="O17">
        <v>23</v>
      </c>
      <c r="P17">
        <v>125</v>
      </c>
      <c r="Q17">
        <v>451</v>
      </c>
      <c r="R17" s="1">
        <f>IF(AND(MonthSales[[#This Row],[Maximum]] &gt; 10, C17 &lt;&gt; "X"), COUNTIF(MonthSales[[#This Row],[6]:[1]], "=0"),0)</f>
        <v>0</v>
      </c>
      <c r="S17" s="13">
        <f>MonthSales[[#This Row],[Final Quantity in Order + Manual]]*MonthSales[[#This Row],[Weight (g)]]</f>
        <v>0</v>
      </c>
      <c r="T17" s="62">
        <f>IFERROR(((MonthSales[[#This Row],[Stock + FBA]]+MonthSales[[#This Row],[Incoming]])/MonthSales[[#This Row],[Quaterly Average]]), 0)</f>
        <v>7.2911392405063289</v>
      </c>
      <c r="U17" s="14">
        <f>IF(AND(minMonths &gt;=  MonthSales[[#This Row],[Months Cover (current stock +Production)]], C17  &lt;&gt; "X"), _xlfn.CEILING.MATH(((orderBY -  MonthSales[[#This Row],[Months Cover (current stock +Production)]]) * MonthSales[[#This Row],[Quaterly Average]]),50),0)</f>
        <v>0</v>
      </c>
      <c r="V17" s="60">
        <f t="shared" si="0"/>
        <v>0</v>
      </c>
      <c r="W17" s="21">
        <f>MonthSales[[#This Row],[Suggested Order]]+V17</f>
        <v>0</v>
      </c>
      <c r="X17">
        <f>SUM(MonthSales[[#This Row],[Stock + FBA]:[Incoming]])+MonthSales[[#This Row],[Final Quantity in Order + Manual]]</f>
        <v>576</v>
      </c>
      <c r="Y17" s="62">
        <f>IFERROR(((MonthSales[[#This Row],[Stock + FBA]]+MonthSales[[#This Row],[Incoming]]+MonthSales[[#This Row],[Final Quantity in Order + Manual]])/MonthSales[[#This Row],[Quaterly Average]]), 0)</f>
        <v>7.2911392405063289</v>
      </c>
    </row>
    <row r="18" spans="1:25" x14ac:dyDescent="0.25">
      <c r="A18" s="1" t="s">
        <v>25</v>
      </c>
      <c r="B18" s="1" t="s">
        <v>1303</v>
      </c>
      <c r="C18" s="1" t="s">
        <v>13</v>
      </c>
      <c r="D18">
        <v>1.73</v>
      </c>
      <c r="E18">
        <v>6</v>
      </c>
      <c r="F18">
        <v>11</v>
      </c>
      <c r="G18">
        <v>17</v>
      </c>
      <c r="H18">
        <v>14</v>
      </c>
      <c r="I18">
        <v>8</v>
      </c>
      <c r="J18">
        <v>7</v>
      </c>
      <c r="K18">
        <v>10</v>
      </c>
      <c r="L18" s="65">
        <v>10</v>
      </c>
      <c r="M18">
        <v>17</v>
      </c>
      <c r="N18">
        <v>3</v>
      </c>
      <c r="O18">
        <v>8</v>
      </c>
      <c r="P18">
        <v>11</v>
      </c>
      <c r="Q18">
        <v>0</v>
      </c>
      <c r="R18" s="1">
        <f>IF(AND(MonthSales[[#This Row],[Maximum]] &gt; 10, C18 &lt;&gt; "X"), COUNTIF(MonthSales[[#This Row],[6]:[1]], "=0"),0)</f>
        <v>0</v>
      </c>
      <c r="S18" s="13">
        <f>MonthSales[[#This Row],[Final Quantity in Order + Manual]]*MonthSales[[#This Row],[Weight (g)]]</f>
        <v>0</v>
      </c>
      <c r="T18" s="62">
        <f>IFERROR(((MonthSales[[#This Row],[Stock + FBA]]+MonthSales[[#This Row],[Incoming]])/MonthSales[[#This Row],[Quaterly Average]]), 0)</f>
        <v>1.1000000000000001</v>
      </c>
      <c r="U18" s="14">
        <f>IF(AND(minMonths &gt;=  MonthSales[[#This Row],[Months Cover (current stock +Production)]], C18  &lt;&gt; "X"), _xlfn.CEILING.MATH(((orderBY -  MonthSales[[#This Row],[Months Cover (current stock +Production)]]) * MonthSales[[#This Row],[Quaterly Average]]),50),0)</f>
        <v>0</v>
      </c>
      <c r="V18" s="60">
        <f t="shared" si="0"/>
        <v>0</v>
      </c>
      <c r="W18" s="21">
        <f>MonthSales[[#This Row],[Suggested Order]]+V18</f>
        <v>0</v>
      </c>
      <c r="X18">
        <f>SUM(MonthSales[[#This Row],[Stock + FBA]:[Incoming]])+MonthSales[[#This Row],[Final Quantity in Order + Manual]]</f>
        <v>11</v>
      </c>
      <c r="Y18" s="62">
        <f>IFERROR(((MonthSales[[#This Row],[Stock + FBA]]+MonthSales[[#This Row],[Incoming]]+MonthSales[[#This Row],[Final Quantity in Order + Manual]])/MonthSales[[#This Row],[Quaterly Average]]), 0)</f>
        <v>1.1000000000000001</v>
      </c>
    </row>
    <row r="19" spans="1:25" x14ac:dyDescent="0.25">
      <c r="A19" s="1" t="s">
        <v>26</v>
      </c>
      <c r="B19" s="1" t="s">
        <v>1303</v>
      </c>
      <c r="C19" s="1" t="s">
        <v>8</v>
      </c>
      <c r="D19">
        <v>2.11</v>
      </c>
      <c r="E19">
        <v>30</v>
      </c>
      <c r="F19">
        <v>36</v>
      </c>
      <c r="G19">
        <v>31</v>
      </c>
      <c r="H19">
        <v>48</v>
      </c>
      <c r="I19">
        <v>42</v>
      </c>
      <c r="J19">
        <v>60</v>
      </c>
      <c r="K19">
        <v>41</v>
      </c>
      <c r="L19" s="65">
        <v>50</v>
      </c>
      <c r="M19">
        <v>60</v>
      </c>
      <c r="N19">
        <v>20</v>
      </c>
      <c r="O19">
        <v>201</v>
      </c>
      <c r="P19">
        <v>221</v>
      </c>
      <c r="Q19">
        <v>100</v>
      </c>
      <c r="R19" s="1">
        <f>IF(AND(MonthSales[[#This Row],[Maximum]] &gt; 10, C19 &lt;&gt; "X"), COUNTIF(MonthSales[[#This Row],[6]:[1]], "=0"),0)</f>
        <v>0</v>
      </c>
      <c r="S19" s="13">
        <f>MonthSales[[#This Row],[Final Quantity in Order + Manual]]*MonthSales[[#This Row],[Weight (g)]]</f>
        <v>0</v>
      </c>
      <c r="T19" s="62">
        <f>IFERROR(((MonthSales[[#This Row],[Stock + FBA]]+MonthSales[[#This Row],[Incoming]])/MonthSales[[#This Row],[Quaterly Average]]), 0)</f>
        <v>6.42</v>
      </c>
      <c r="U19" s="14">
        <f>IF(AND(minMonths &gt;=  MonthSales[[#This Row],[Months Cover (current stock +Production)]], C19  &lt;&gt; "X"), _xlfn.CEILING.MATH(((orderBY -  MonthSales[[#This Row],[Months Cover (current stock +Production)]]) * MonthSales[[#This Row],[Quaterly Average]]),50),0)</f>
        <v>0</v>
      </c>
      <c r="V19" s="60">
        <f t="shared" si="0"/>
        <v>0</v>
      </c>
      <c r="W19" s="21">
        <f>MonthSales[[#This Row],[Suggested Order]]+V19</f>
        <v>0</v>
      </c>
      <c r="X19">
        <f>SUM(MonthSales[[#This Row],[Stock + FBA]:[Incoming]])+MonthSales[[#This Row],[Final Quantity in Order + Manual]]</f>
        <v>321</v>
      </c>
      <c r="Y19" s="62">
        <f>IFERROR(((MonthSales[[#This Row],[Stock + FBA]]+MonthSales[[#This Row],[Incoming]]+MonthSales[[#This Row],[Final Quantity in Order + Manual]])/MonthSales[[#This Row],[Quaterly Average]]), 0)</f>
        <v>6.42</v>
      </c>
    </row>
    <row r="20" spans="1:25" x14ac:dyDescent="0.25">
      <c r="A20" s="1" t="s">
        <v>27</v>
      </c>
      <c r="B20" s="1" t="s">
        <v>1303</v>
      </c>
      <c r="C20" s="1" t="s">
        <v>8</v>
      </c>
      <c r="D20">
        <v>2.31</v>
      </c>
      <c r="E20">
        <v>42</v>
      </c>
      <c r="F20">
        <v>30</v>
      </c>
      <c r="G20">
        <v>21</v>
      </c>
      <c r="H20">
        <v>48</v>
      </c>
      <c r="I20">
        <v>37</v>
      </c>
      <c r="J20">
        <v>61</v>
      </c>
      <c r="K20">
        <v>40</v>
      </c>
      <c r="L20" s="65">
        <v>49</v>
      </c>
      <c r="M20">
        <v>61</v>
      </c>
      <c r="N20">
        <v>112</v>
      </c>
      <c r="O20">
        <v>42</v>
      </c>
      <c r="P20">
        <v>154</v>
      </c>
      <c r="Q20">
        <v>150</v>
      </c>
      <c r="R20" s="1">
        <f>IF(AND(MonthSales[[#This Row],[Maximum]] &gt; 10, C20 &lt;&gt; "X"), COUNTIF(MonthSales[[#This Row],[6]:[1]], "=0"),0)</f>
        <v>0</v>
      </c>
      <c r="S20" s="13">
        <f>MonthSales[[#This Row],[Final Quantity in Order + Manual]]*MonthSales[[#This Row],[Weight (g)]]</f>
        <v>0</v>
      </c>
      <c r="T20" s="62">
        <f>IFERROR(((MonthSales[[#This Row],[Stock + FBA]]+MonthSales[[#This Row],[Incoming]])/MonthSales[[#This Row],[Quaterly Average]]), 0)</f>
        <v>6.204081632653061</v>
      </c>
      <c r="U20" s="14">
        <f>IF(AND(minMonths &gt;=  MonthSales[[#This Row],[Months Cover (current stock +Production)]], C20  &lt;&gt; "X"), _xlfn.CEILING.MATH(((orderBY -  MonthSales[[#This Row],[Months Cover (current stock +Production)]]) * MonthSales[[#This Row],[Quaterly Average]]),50),0)</f>
        <v>0</v>
      </c>
      <c r="V20" s="60">
        <f t="shared" si="0"/>
        <v>0</v>
      </c>
      <c r="W20" s="21">
        <f>MonthSales[[#This Row],[Suggested Order]]+V20</f>
        <v>0</v>
      </c>
      <c r="X20">
        <f>SUM(MonthSales[[#This Row],[Stock + FBA]:[Incoming]])+MonthSales[[#This Row],[Final Quantity in Order + Manual]]</f>
        <v>304</v>
      </c>
      <c r="Y20" s="62">
        <f>IFERROR(((MonthSales[[#This Row],[Stock + FBA]]+MonthSales[[#This Row],[Incoming]]+MonthSales[[#This Row],[Final Quantity in Order + Manual]])/MonthSales[[#This Row],[Quaterly Average]]), 0)</f>
        <v>6.204081632653061</v>
      </c>
    </row>
    <row r="21" spans="1:25" x14ac:dyDescent="0.25">
      <c r="A21" s="1" t="s">
        <v>28</v>
      </c>
      <c r="B21" s="1" t="s">
        <v>1303</v>
      </c>
      <c r="C21" s="1" t="s">
        <v>8</v>
      </c>
      <c r="D21">
        <v>3.28</v>
      </c>
      <c r="E21">
        <v>16</v>
      </c>
      <c r="F21">
        <v>24</v>
      </c>
      <c r="G21">
        <v>16</v>
      </c>
      <c r="H21">
        <v>38</v>
      </c>
      <c r="I21">
        <v>25</v>
      </c>
      <c r="J21">
        <v>12</v>
      </c>
      <c r="K21">
        <v>22</v>
      </c>
      <c r="L21" s="65">
        <v>25</v>
      </c>
      <c r="M21">
        <v>38</v>
      </c>
      <c r="N21">
        <v>156</v>
      </c>
      <c r="O21">
        <v>35</v>
      </c>
      <c r="P21">
        <v>191</v>
      </c>
      <c r="Q21">
        <v>0</v>
      </c>
      <c r="R21" s="1">
        <f>IF(AND(MonthSales[[#This Row],[Maximum]] &gt; 10, C21 &lt;&gt; "X"), COUNTIF(MonthSales[[#This Row],[6]:[1]], "=0"),0)</f>
        <v>0</v>
      </c>
      <c r="S21" s="13">
        <f>MonthSales[[#This Row],[Final Quantity in Order + Manual]]*MonthSales[[#This Row],[Weight (g)]]</f>
        <v>0</v>
      </c>
      <c r="T21" s="62">
        <f>IFERROR(((MonthSales[[#This Row],[Stock + FBA]]+MonthSales[[#This Row],[Incoming]])/MonthSales[[#This Row],[Quaterly Average]]), 0)</f>
        <v>7.64</v>
      </c>
      <c r="U21" s="14">
        <f>IF(AND(minMonths &gt;=  MonthSales[[#This Row],[Months Cover (current stock +Production)]], C21  &lt;&gt; "X"), _xlfn.CEILING.MATH(((orderBY -  MonthSales[[#This Row],[Months Cover (current stock +Production)]]) * MonthSales[[#This Row],[Quaterly Average]]),50),0)</f>
        <v>0</v>
      </c>
      <c r="V21" s="60">
        <f t="shared" si="0"/>
        <v>0</v>
      </c>
      <c r="W21" s="21">
        <f>MonthSales[[#This Row],[Suggested Order]]+V21</f>
        <v>0</v>
      </c>
      <c r="X21">
        <f>SUM(MonthSales[[#This Row],[Stock + FBA]:[Incoming]])+MonthSales[[#This Row],[Final Quantity in Order + Manual]]</f>
        <v>191</v>
      </c>
      <c r="Y21" s="62">
        <f>IFERROR(((MonthSales[[#This Row],[Stock + FBA]]+MonthSales[[#This Row],[Incoming]]+MonthSales[[#This Row],[Final Quantity in Order + Manual]])/MonthSales[[#This Row],[Quaterly Average]]), 0)</f>
        <v>7.64</v>
      </c>
    </row>
    <row r="22" spans="1:25" x14ac:dyDescent="0.25">
      <c r="A22" s="1" t="s">
        <v>29</v>
      </c>
      <c r="B22" s="1" t="s">
        <v>1303</v>
      </c>
      <c r="C22" s="1" t="s">
        <v>8</v>
      </c>
      <c r="D22">
        <v>1.63</v>
      </c>
      <c r="E22">
        <v>14</v>
      </c>
      <c r="F22">
        <v>16</v>
      </c>
      <c r="G22">
        <v>11</v>
      </c>
      <c r="H22">
        <v>14</v>
      </c>
      <c r="I22">
        <v>8</v>
      </c>
      <c r="J22">
        <v>9</v>
      </c>
      <c r="K22">
        <v>12</v>
      </c>
      <c r="L22" s="65">
        <v>10</v>
      </c>
      <c r="M22">
        <v>16</v>
      </c>
      <c r="N22">
        <v>16</v>
      </c>
      <c r="O22">
        <v>37</v>
      </c>
      <c r="P22">
        <v>53</v>
      </c>
      <c r="Q22">
        <v>50</v>
      </c>
      <c r="R22" s="1">
        <f>IF(AND(MonthSales[[#This Row],[Maximum]] &gt; 10, C22 &lt;&gt; "X"), COUNTIF(MonthSales[[#This Row],[6]:[1]], "=0"),0)</f>
        <v>0</v>
      </c>
      <c r="S22" s="13">
        <f>MonthSales[[#This Row],[Final Quantity in Order + Manual]]*MonthSales[[#This Row],[Weight (g)]]</f>
        <v>0</v>
      </c>
      <c r="T22" s="62">
        <f>IFERROR(((MonthSales[[#This Row],[Stock + FBA]]+MonthSales[[#This Row],[Incoming]])/MonthSales[[#This Row],[Quaterly Average]]), 0)</f>
        <v>10.3</v>
      </c>
      <c r="U22" s="14">
        <f>IF(AND(minMonths &gt;=  MonthSales[[#This Row],[Months Cover (current stock +Production)]], C22  &lt;&gt; "X"), _xlfn.CEILING.MATH(((orderBY -  MonthSales[[#This Row],[Months Cover (current stock +Production)]]) * MonthSales[[#This Row],[Quaterly Average]]),50),0)</f>
        <v>0</v>
      </c>
      <c r="V22" s="60">
        <f t="shared" si="0"/>
        <v>0</v>
      </c>
      <c r="W22" s="21">
        <f>MonthSales[[#This Row],[Suggested Order]]+V22</f>
        <v>0</v>
      </c>
      <c r="X22">
        <f>SUM(MonthSales[[#This Row],[Stock + FBA]:[Incoming]])+MonthSales[[#This Row],[Final Quantity in Order + Manual]]</f>
        <v>103</v>
      </c>
      <c r="Y22" s="62">
        <f>IFERROR(((MonthSales[[#This Row],[Stock + FBA]]+MonthSales[[#This Row],[Incoming]]+MonthSales[[#This Row],[Final Quantity in Order + Manual]])/MonthSales[[#This Row],[Quaterly Average]]), 0)</f>
        <v>10.3</v>
      </c>
    </row>
    <row r="23" spans="1:25" x14ac:dyDescent="0.25">
      <c r="A23" s="1" t="s">
        <v>30</v>
      </c>
      <c r="B23" s="1" t="s">
        <v>1303</v>
      </c>
      <c r="C23" s="1" t="s">
        <v>8</v>
      </c>
      <c r="D23">
        <v>1.95</v>
      </c>
      <c r="E23">
        <v>60</v>
      </c>
      <c r="F23">
        <v>53</v>
      </c>
      <c r="G23">
        <v>38</v>
      </c>
      <c r="H23">
        <v>57</v>
      </c>
      <c r="I23">
        <v>31</v>
      </c>
      <c r="J23">
        <v>42</v>
      </c>
      <c r="K23">
        <v>47</v>
      </c>
      <c r="L23" s="65">
        <v>43</v>
      </c>
      <c r="M23">
        <v>60</v>
      </c>
      <c r="N23">
        <v>71</v>
      </c>
      <c r="O23">
        <v>99</v>
      </c>
      <c r="P23">
        <v>170</v>
      </c>
      <c r="Q23">
        <v>150</v>
      </c>
      <c r="R23" s="1">
        <f>IF(AND(MonthSales[[#This Row],[Maximum]] &gt; 10, C23 &lt;&gt; "X"), COUNTIF(MonthSales[[#This Row],[6]:[1]], "=0"),0)</f>
        <v>0</v>
      </c>
      <c r="S23" s="13">
        <f>MonthSales[[#This Row],[Final Quantity in Order + Manual]]*MonthSales[[#This Row],[Weight (g)]]</f>
        <v>0</v>
      </c>
      <c r="T23" s="62">
        <f>IFERROR(((MonthSales[[#This Row],[Stock + FBA]]+MonthSales[[#This Row],[Incoming]])/MonthSales[[#This Row],[Quaterly Average]]), 0)</f>
        <v>7.441860465116279</v>
      </c>
      <c r="U23" s="14">
        <f>IF(AND(minMonths &gt;=  MonthSales[[#This Row],[Months Cover (current stock +Production)]], C23  &lt;&gt; "X"), _xlfn.CEILING.MATH(((orderBY -  MonthSales[[#This Row],[Months Cover (current stock +Production)]]) * MonthSales[[#This Row],[Quaterly Average]]),50),0)</f>
        <v>0</v>
      </c>
      <c r="V23" s="60">
        <f t="shared" si="0"/>
        <v>0</v>
      </c>
      <c r="W23" s="21">
        <f>MonthSales[[#This Row],[Suggested Order]]+V23</f>
        <v>0</v>
      </c>
      <c r="X23">
        <f>SUM(MonthSales[[#This Row],[Stock + FBA]:[Incoming]])+MonthSales[[#This Row],[Final Quantity in Order + Manual]]</f>
        <v>320</v>
      </c>
      <c r="Y23" s="62">
        <f>IFERROR(((MonthSales[[#This Row],[Stock + FBA]]+MonthSales[[#This Row],[Incoming]]+MonthSales[[#This Row],[Final Quantity in Order + Manual]])/MonthSales[[#This Row],[Quaterly Average]]), 0)</f>
        <v>7.441860465116279</v>
      </c>
    </row>
    <row r="24" spans="1:25" x14ac:dyDescent="0.25">
      <c r="A24" s="1" t="s">
        <v>31</v>
      </c>
      <c r="B24" s="1" t="s">
        <v>1303</v>
      </c>
      <c r="C24" s="1" t="s">
        <v>8</v>
      </c>
      <c r="D24">
        <v>2.16</v>
      </c>
      <c r="E24">
        <v>36</v>
      </c>
      <c r="F24">
        <v>31</v>
      </c>
      <c r="G24">
        <v>21</v>
      </c>
      <c r="H24">
        <v>48</v>
      </c>
      <c r="I24">
        <v>27</v>
      </c>
      <c r="J24">
        <v>47</v>
      </c>
      <c r="K24">
        <v>35</v>
      </c>
      <c r="L24" s="65">
        <v>41</v>
      </c>
      <c r="M24">
        <v>48</v>
      </c>
      <c r="N24">
        <v>137</v>
      </c>
      <c r="O24">
        <v>79</v>
      </c>
      <c r="P24">
        <v>216</v>
      </c>
      <c r="Q24">
        <v>0</v>
      </c>
      <c r="R24" s="1">
        <f>IF(AND(MonthSales[[#This Row],[Maximum]] &gt; 10, C24 &lt;&gt; "X"), COUNTIF(MonthSales[[#This Row],[6]:[1]], "=0"),0)</f>
        <v>0</v>
      </c>
      <c r="S24" s="13">
        <f>MonthSales[[#This Row],[Final Quantity in Order + Manual]]*MonthSales[[#This Row],[Weight (g)]]</f>
        <v>0</v>
      </c>
      <c r="T24" s="62">
        <f>IFERROR(((MonthSales[[#This Row],[Stock + FBA]]+MonthSales[[#This Row],[Incoming]])/MonthSales[[#This Row],[Quaterly Average]]), 0)</f>
        <v>5.2682926829268295</v>
      </c>
      <c r="U24" s="14">
        <f>IF(AND(minMonths &gt;=  MonthSales[[#This Row],[Months Cover (current stock +Production)]], C24  &lt;&gt; "X"), _xlfn.CEILING.MATH(((orderBY -  MonthSales[[#This Row],[Months Cover (current stock +Production)]]) * MonthSales[[#This Row],[Quaterly Average]]),50),0)</f>
        <v>0</v>
      </c>
      <c r="V24" s="60">
        <f t="shared" si="0"/>
        <v>0</v>
      </c>
      <c r="W24" s="21">
        <f>MonthSales[[#This Row],[Suggested Order]]+V24</f>
        <v>0</v>
      </c>
      <c r="X24">
        <f>SUM(MonthSales[[#This Row],[Stock + FBA]:[Incoming]])+MonthSales[[#This Row],[Final Quantity in Order + Manual]]</f>
        <v>216</v>
      </c>
      <c r="Y24" s="62">
        <f>IFERROR(((MonthSales[[#This Row],[Stock + FBA]]+MonthSales[[#This Row],[Incoming]]+MonthSales[[#This Row],[Final Quantity in Order + Manual]])/MonthSales[[#This Row],[Quaterly Average]]), 0)</f>
        <v>5.2682926829268295</v>
      </c>
    </row>
    <row r="25" spans="1:25" x14ac:dyDescent="0.25">
      <c r="A25" s="1" t="s">
        <v>32</v>
      </c>
      <c r="B25" s="1" t="s">
        <v>1303</v>
      </c>
      <c r="C25" s="1" t="s">
        <v>8</v>
      </c>
      <c r="D25">
        <v>3.03</v>
      </c>
      <c r="E25">
        <v>25</v>
      </c>
      <c r="F25">
        <v>18</v>
      </c>
      <c r="G25">
        <v>14</v>
      </c>
      <c r="H25">
        <v>11</v>
      </c>
      <c r="I25">
        <v>10</v>
      </c>
      <c r="J25">
        <v>22</v>
      </c>
      <c r="K25">
        <v>17</v>
      </c>
      <c r="L25" s="65">
        <v>14</v>
      </c>
      <c r="M25">
        <v>25</v>
      </c>
      <c r="N25">
        <v>75</v>
      </c>
      <c r="O25">
        <v>49</v>
      </c>
      <c r="P25">
        <v>124</v>
      </c>
      <c r="Q25">
        <v>50</v>
      </c>
      <c r="R25" s="1">
        <f>IF(AND(MonthSales[[#This Row],[Maximum]] &gt; 10, C25 &lt;&gt; "X"), COUNTIF(MonthSales[[#This Row],[6]:[1]], "=0"),0)</f>
        <v>0</v>
      </c>
      <c r="S25" s="13">
        <f>MonthSales[[#This Row],[Final Quantity in Order + Manual]]*MonthSales[[#This Row],[Weight (g)]]</f>
        <v>0</v>
      </c>
      <c r="T25" s="62">
        <f>IFERROR(((MonthSales[[#This Row],[Stock + FBA]]+MonthSales[[#This Row],[Incoming]])/MonthSales[[#This Row],[Quaterly Average]]), 0)</f>
        <v>12.428571428571429</v>
      </c>
      <c r="U25" s="14">
        <f>IF(AND(minMonths &gt;=  MonthSales[[#This Row],[Months Cover (current stock +Production)]], C25  &lt;&gt; "X"), _xlfn.CEILING.MATH(((orderBY -  MonthSales[[#This Row],[Months Cover (current stock +Production)]]) * MonthSales[[#This Row],[Quaterly Average]]),50),0)</f>
        <v>0</v>
      </c>
      <c r="V25" s="60">
        <f t="shared" si="0"/>
        <v>0</v>
      </c>
      <c r="W25" s="21">
        <f>MonthSales[[#This Row],[Suggested Order]]+V25</f>
        <v>0</v>
      </c>
      <c r="X25">
        <f>SUM(MonthSales[[#This Row],[Stock + FBA]:[Incoming]])+MonthSales[[#This Row],[Final Quantity in Order + Manual]]</f>
        <v>174</v>
      </c>
      <c r="Y25" s="62">
        <f>IFERROR(((MonthSales[[#This Row],[Stock + FBA]]+MonthSales[[#This Row],[Incoming]]+MonthSales[[#This Row],[Final Quantity in Order + Manual]])/MonthSales[[#This Row],[Quaterly Average]]), 0)</f>
        <v>12.428571428571429</v>
      </c>
    </row>
    <row r="26" spans="1:25" x14ac:dyDescent="0.25">
      <c r="A26" s="1" t="s">
        <v>33</v>
      </c>
      <c r="B26" s="1" t="s">
        <v>1303</v>
      </c>
      <c r="C26" s="1" t="s">
        <v>13</v>
      </c>
      <c r="D26">
        <v>4.55</v>
      </c>
      <c r="E26">
        <v>0</v>
      </c>
      <c r="F26">
        <v>0</v>
      </c>
      <c r="G26">
        <v>0</v>
      </c>
      <c r="H26">
        <v>0</v>
      </c>
      <c r="I26">
        <v>0</v>
      </c>
      <c r="J26">
        <v>0</v>
      </c>
      <c r="K26">
        <v>0</v>
      </c>
      <c r="L26" s="65">
        <v>0</v>
      </c>
      <c r="M26">
        <v>0</v>
      </c>
      <c r="N26">
        <v>0</v>
      </c>
      <c r="O26">
        <v>0</v>
      </c>
      <c r="P26">
        <v>0</v>
      </c>
      <c r="Q26">
        <v>0</v>
      </c>
      <c r="R26" s="1">
        <f>IF(AND(MonthSales[[#This Row],[Maximum]] &gt; 10, C26 &lt;&gt; "X"), COUNTIF(MonthSales[[#This Row],[6]:[1]], "=0"),0)</f>
        <v>0</v>
      </c>
      <c r="S26" s="13">
        <f>MonthSales[[#This Row],[Final Quantity in Order + Manual]]*MonthSales[[#This Row],[Weight (g)]]</f>
        <v>0</v>
      </c>
      <c r="T26" s="62">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60">
        <f t="shared" si="0"/>
        <v>0</v>
      </c>
      <c r="W26" s="21">
        <f>MonthSales[[#This Row],[Suggested Order]]+V26</f>
        <v>0</v>
      </c>
      <c r="X26">
        <f>SUM(MonthSales[[#This Row],[Stock + FBA]:[Incoming]])+MonthSales[[#This Row],[Final Quantity in Order + Manual]]</f>
        <v>0</v>
      </c>
      <c r="Y26" s="62">
        <f>IFERROR(((MonthSales[[#This Row],[Stock + FBA]]+MonthSales[[#This Row],[Incoming]]+MonthSales[[#This Row],[Final Quantity in Order + Manual]])/MonthSales[[#This Row],[Quaterly Average]]), 0)</f>
        <v>0</v>
      </c>
    </row>
    <row r="27" spans="1:25" x14ac:dyDescent="0.25">
      <c r="A27" s="1" t="s">
        <v>34</v>
      </c>
      <c r="B27" s="1" t="s">
        <v>1303</v>
      </c>
      <c r="C27" s="1" t="s">
        <v>8</v>
      </c>
      <c r="D27">
        <v>1.8</v>
      </c>
      <c r="E27">
        <v>19</v>
      </c>
      <c r="F27">
        <v>9</v>
      </c>
      <c r="G27">
        <v>9</v>
      </c>
      <c r="H27">
        <v>15</v>
      </c>
      <c r="I27">
        <v>7</v>
      </c>
      <c r="J27">
        <v>6</v>
      </c>
      <c r="K27">
        <v>11</v>
      </c>
      <c r="L27" s="65">
        <v>9</v>
      </c>
      <c r="M27">
        <v>19</v>
      </c>
      <c r="N27">
        <v>100</v>
      </c>
      <c r="O27">
        <v>35</v>
      </c>
      <c r="P27">
        <v>135</v>
      </c>
      <c r="Q27">
        <v>50</v>
      </c>
      <c r="R27" s="1">
        <f>IF(AND(MonthSales[[#This Row],[Maximum]] &gt; 10, C27 &lt;&gt; "X"), COUNTIF(MonthSales[[#This Row],[6]:[1]], "=0"),0)</f>
        <v>0</v>
      </c>
      <c r="S27" s="13">
        <f>MonthSales[[#This Row],[Final Quantity in Order + Manual]]*MonthSales[[#This Row],[Weight (g)]]</f>
        <v>0</v>
      </c>
      <c r="T27" s="62">
        <f>IFERROR(((MonthSales[[#This Row],[Stock + FBA]]+MonthSales[[#This Row],[Incoming]])/MonthSales[[#This Row],[Quaterly Average]]), 0)</f>
        <v>20.555555555555557</v>
      </c>
      <c r="U27" s="14">
        <f>IF(AND(minMonths &gt;=  MonthSales[[#This Row],[Months Cover (current stock +Production)]], C27  &lt;&gt; "X"), _xlfn.CEILING.MATH(((orderBY -  MonthSales[[#This Row],[Months Cover (current stock +Production)]]) * MonthSales[[#This Row],[Quaterly Average]]),50),0)</f>
        <v>0</v>
      </c>
      <c r="V27" s="60">
        <f t="shared" si="0"/>
        <v>0</v>
      </c>
      <c r="W27" s="21">
        <f>MonthSales[[#This Row],[Suggested Order]]+V27</f>
        <v>0</v>
      </c>
      <c r="X27">
        <f>SUM(MonthSales[[#This Row],[Stock + FBA]:[Incoming]])+MonthSales[[#This Row],[Final Quantity in Order + Manual]]</f>
        <v>185</v>
      </c>
      <c r="Y27" s="62">
        <f>IFERROR(((MonthSales[[#This Row],[Stock + FBA]]+MonthSales[[#This Row],[Incoming]]+MonthSales[[#This Row],[Final Quantity in Order + Manual]])/MonthSales[[#This Row],[Quaterly Average]]), 0)</f>
        <v>20.555555555555557</v>
      </c>
    </row>
    <row r="28" spans="1:25" x14ac:dyDescent="0.25">
      <c r="A28" s="1" t="s">
        <v>35</v>
      </c>
      <c r="B28" s="1" t="s">
        <v>1303</v>
      </c>
      <c r="C28" s="1" t="s">
        <v>8</v>
      </c>
      <c r="D28">
        <v>2.23</v>
      </c>
      <c r="E28">
        <v>58</v>
      </c>
      <c r="F28">
        <v>32</v>
      </c>
      <c r="G28">
        <v>45</v>
      </c>
      <c r="H28">
        <v>61</v>
      </c>
      <c r="I28">
        <v>35</v>
      </c>
      <c r="J28">
        <v>37</v>
      </c>
      <c r="K28">
        <v>45</v>
      </c>
      <c r="L28" s="65">
        <v>44</v>
      </c>
      <c r="M28">
        <v>61</v>
      </c>
      <c r="N28">
        <v>0</v>
      </c>
      <c r="O28">
        <v>100</v>
      </c>
      <c r="P28">
        <v>100</v>
      </c>
      <c r="Q28">
        <v>200</v>
      </c>
      <c r="R28" s="1">
        <f>IF(AND(MonthSales[[#This Row],[Maximum]] &gt; 10, C28 &lt;&gt; "X"), COUNTIF(MonthSales[[#This Row],[6]:[1]], "=0"),0)</f>
        <v>0</v>
      </c>
      <c r="S28" s="13">
        <f>MonthSales[[#This Row],[Final Quantity in Order + Manual]]*MonthSales[[#This Row],[Weight (g)]]</f>
        <v>0</v>
      </c>
      <c r="T28" s="62">
        <f>IFERROR(((MonthSales[[#This Row],[Stock + FBA]]+MonthSales[[#This Row],[Incoming]])/MonthSales[[#This Row],[Quaterly Average]]), 0)</f>
        <v>6.8181818181818183</v>
      </c>
      <c r="U28" s="14">
        <f>IF(AND(minMonths &gt;=  MonthSales[[#This Row],[Months Cover (current stock +Production)]], C28  &lt;&gt; "X"), _xlfn.CEILING.MATH(((orderBY -  MonthSales[[#This Row],[Months Cover (current stock +Production)]]) * MonthSales[[#This Row],[Quaterly Average]]),50),0)</f>
        <v>0</v>
      </c>
      <c r="V28" s="60">
        <f t="shared" si="0"/>
        <v>0</v>
      </c>
      <c r="W28" s="21">
        <f>MonthSales[[#This Row],[Suggested Order]]+V28</f>
        <v>0</v>
      </c>
      <c r="X28">
        <f>SUM(MonthSales[[#This Row],[Stock + FBA]:[Incoming]])+MonthSales[[#This Row],[Final Quantity in Order + Manual]]</f>
        <v>300</v>
      </c>
      <c r="Y28" s="62">
        <f>IFERROR(((MonthSales[[#This Row],[Stock + FBA]]+MonthSales[[#This Row],[Incoming]]+MonthSales[[#This Row],[Final Quantity in Order + Manual]])/MonthSales[[#This Row],[Quaterly Average]]), 0)</f>
        <v>6.8181818181818183</v>
      </c>
    </row>
    <row r="29" spans="1:25" x14ac:dyDescent="0.25">
      <c r="A29" s="1" t="s">
        <v>36</v>
      </c>
      <c r="B29" s="1" t="s">
        <v>1303</v>
      </c>
      <c r="C29" s="1" t="s">
        <v>8</v>
      </c>
      <c r="D29">
        <v>2.39</v>
      </c>
      <c r="E29">
        <v>52</v>
      </c>
      <c r="F29">
        <v>44</v>
      </c>
      <c r="G29">
        <v>28</v>
      </c>
      <c r="H29">
        <v>62</v>
      </c>
      <c r="I29">
        <v>31</v>
      </c>
      <c r="J29">
        <v>46</v>
      </c>
      <c r="K29">
        <v>44</v>
      </c>
      <c r="L29" s="65">
        <v>46</v>
      </c>
      <c r="M29">
        <v>62</v>
      </c>
      <c r="N29">
        <v>129</v>
      </c>
      <c r="O29">
        <v>79</v>
      </c>
      <c r="P29">
        <v>208</v>
      </c>
      <c r="Q29">
        <v>50</v>
      </c>
      <c r="R29" s="1">
        <f>IF(AND(MonthSales[[#This Row],[Maximum]] &gt; 10, C29 &lt;&gt; "X"), COUNTIF(MonthSales[[#This Row],[6]:[1]], "=0"),0)</f>
        <v>0</v>
      </c>
      <c r="S29" s="13">
        <f>MonthSales[[#This Row],[Final Quantity in Order + Manual]]*MonthSales[[#This Row],[Weight (g)]]</f>
        <v>0</v>
      </c>
      <c r="T29" s="62">
        <f>IFERROR(((MonthSales[[#This Row],[Stock + FBA]]+MonthSales[[#This Row],[Incoming]])/MonthSales[[#This Row],[Quaterly Average]]), 0)</f>
        <v>5.6086956521739131</v>
      </c>
      <c r="U29" s="14">
        <f>IF(AND(minMonths &gt;=  MonthSales[[#This Row],[Months Cover (current stock +Production)]], C29  &lt;&gt; "X"), _xlfn.CEILING.MATH(((orderBY -  MonthSales[[#This Row],[Months Cover (current stock +Production)]]) * MonthSales[[#This Row],[Quaterly Average]]),50),0)</f>
        <v>0</v>
      </c>
      <c r="V29" s="60">
        <f t="shared" si="0"/>
        <v>0</v>
      </c>
      <c r="W29" s="21">
        <f>MonthSales[[#This Row],[Suggested Order]]+V29</f>
        <v>0</v>
      </c>
      <c r="X29">
        <f>SUM(MonthSales[[#This Row],[Stock + FBA]:[Incoming]])+MonthSales[[#This Row],[Final Quantity in Order + Manual]]</f>
        <v>258</v>
      </c>
      <c r="Y29" s="62">
        <f>IFERROR(((MonthSales[[#This Row],[Stock + FBA]]+MonthSales[[#This Row],[Incoming]]+MonthSales[[#This Row],[Final Quantity in Order + Manual]])/MonthSales[[#This Row],[Quaterly Average]]), 0)</f>
        <v>5.6086956521739131</v>
      </c>
    </row>
    <row r="30" spans="1:25" x14ac:dyDescent="0.25">
      <c r="A30" s="1" t="s">
        <v>37</v>
      </c>
      <c r="B30" s="1" t="s">
        <v>1303</v>
      </c>
      <c r="C30" s="1" t="s">
        <v>8</v>
      </c>
      <c r="D30">
        <v>2.86</v>
      </c>
      <c r="E30">
        <v>49</v>
      </c>
      <c r="F30">
        <v>41</v>
      </c>
      <c r="G30">
        <v>53</v>
      </c>
      <c r="H30">
        <v>66</v>
      </c>
      <c r="I30">
        <v>35</v>
      </c>
      <c r="J30">
        <v>53</v>
      </c>
      <c r="K30">
        <v>50</v>
      </c>
      <c r="L30" s="65">
        <v>51</v>
      </c>
      <c r="M30">
        <v>66</v>
      </c>
      <c r="N30">
        <v>52</v>
      </c>
      <c r="O30">
        <v>82</v>
      </c>
      <c r="P30">
        <v>134</v>
      </c>
      <c r="Q30">
        <v>250</v>
      </c>
      <c r="R30" s="1">
        <f>IF(AND(MonthSales[[#This Row],[Maximum]] &gt; 10, C30 &lt;&gt; "X"), COUNTIF(MonthSales[[#This Row],[6]:[1]], "=0"),0)</f>
        <v>0</v>
      </c>
      <c r="S30" s="13">
        <f>MonthSales[[#This Row],[Final Quantity in Order + Manual]]*MonthSales[[#This Row],[Weight (g)]]</f>
        <v>0</v>
      </c>
      <c r="T30" s="62">
        <f>IFERROR(((MonthSales[[#This Row],[Stock + FBA]]+MonthSales[[#This Row],[Incoming]])/MonthSales[[#This Row],[Quaterly Average]]), 0)</f>
        <v>7.5294117647058822</v>
      </c>
      <c r="U30" s="14">
        <f>IF(AND(minMonths &gt;=  MonthSales[[#This Row],[Months Cover (current stock +Production)]], C30  &lt;&gt; "X"), _xlfn.CEILING.MATH(((orderBY -  MonthSales[[#This Row],[Months Cover (current stock +Production)]]) * MonthSales[[#This Row],[Quaterly Average]]),50),0)</f>
        <v>0</v>
      </c>
      <c r="V30" s="60">
        <f t="shared" si="0"/>
        <v>0</v>
      </c>
      <c r="W30" s="21">
        <f>MonthSales[[#This Row],[Suggested Order]]+V30</f>
        <v>0</v>
      </c>
      <c r="X30">
        <f>SUM(MonthSales[[#This Row],[Stock + FBA]:[Incoming]])+MonthSales[[#This Row],[Final Quantity in Order + Manual]]</f>
        <v>384</v>
      </c>
      <c r="Y30" s="62">
        <f>IFERROR(((MonthSales[[#This Row],[Stock + FBA]]+MonthSales[[#This Row],[Incoming]]+MonthSales[[#This Row],[Final Quantity in Order + Manual]])/MonthSales[[#This Row],[Quaterly Average]]), 0)</f>
        <v>7.5294117647058822</v>
      </c>
    </row>
    <row r="31" spans="1:25" x14ac:dyDescent="0.25">
      <c r="A31" s="1" t="s">
        <v>38</v>
      </c>
      <c r="B31" s="1" t="s">
        <v>1312</v>
      </c>
      <c r="C31" s="1" t="s">
        <v>13</v>
      </c>
      <c r="D31">
        <v>10.26</v>
      </c>
      <c r="E31">
        <v>0</v>
      </c>
      <c r="F31">
        <v>0</v>
      </c>
      <c r="G31">
        <v>1</v>
      </c>
      <c r="H31">
        <v>0</v>
      </c>
      <c r="I31">
        <v>0</v>
      </c>
      <c r="J31">
        <v>2</v>
      </c>
      <c r="K31">
        <v>2</v>
      </c>
      <c r="L31" s="65">
        <v>2</v>
      </c>
      <c r="M31">
        <v>2</v>
      </c>
      <c r="N31">
        <v>0</v>
      </c>
      <c r="O31">
        <v>4</v>
      </c>
      <c r="P31">
        <v>4</v>
      </c>
      <c r="Q31">
        <v>0</v>
      </c>
      <c r="R31" s="1">
        <f>IF(AND(MonthSales[[#This Row],[Maximum]] &gt; 10, C31 &lt;&gt; "X"), COUNTIF(MonthSales[[#This Row],[6]:[1]], "=0"),0)</f>
        <v>0</v>
      </c>
      <c r="S31" s="13">
        <f>MonthSales[[#This Row],[Final Quantity in Order + Manual]]*MonthSales[[#This Row],[Weight (g)]]</f>
        <v>0</v>
      </c>
      <c r="T31" s="62">
        <f>IFERROR(((MonthSales[[#This Row],[Stock + FBA]]+MonthSales[[#This Row],[Incoming]])/MonthSales[[#This Row],[Quaterly Average]]), 0)</f>
        <v>2</v>
      </c>
      <c r="U31" s="14">
        <f>IF(AND(minMonths &gt;=  MonthSales[[#This Row],[Months Cover (current stock +Production)]], C31  &lt;&gt; "X"), _xlfn.CEILING.MATH(((orderBY -  MonthSales[[#This Row],[Months Cover (current stock +Production)]]) * MonthSales[[#This Row],[Quaterly Average]]),50),0)</f>
        <v>0</v>
      </c>
      <c r="V31" s="60">
        <f t="shared" si="0"/>
        <v>0</v>
      </c>
      <c r="W31" s="21">
        <f>MonthSales[[#This Row],[Suggested Order]]+V31</f>
        <v>0</v>
      </c>
      <c r="X31">
        <f>SUM(MonthSales[[#This Row],[Stock + FBA]:[Incoming]])+MonthSales[[#This Row],[Final Quantity in Order + Manual]]</f>
        <v>4</v>
      </c>
      <c r="Y31" s="62">
        <f>IFERROR(((MonthSales[[#This Row],[Stock + FBA]]+MonthSales[[#This Row],[Incoming]]+MonthSales[[#This Row],[Final Quantity in Order + Manual]])/MonthSales[[#This Row],[Quaterly Average]]), 0)</f>
        <v>2</v>
      </c>
    </row>
    <row r="32" spans="1:25" x14ac:dyDescent="0.25">
      <c r="A32" s="1" t="s">
        <v>39</v>
      </c>
      <c r="B32" s="1" t="s">
        <v>1312</v>
      </c>
      <c r="C32" s="1" t="s">
        <v>13</v>
      </c>
      <c r="D32">
        <v>11.06</v>
      </c>
      <c r="E32">
        <v>0</v>
      </c>
      <c r="F32">
        <v>0</v>
      </c>
      <c r="G32">
        <v>0</v>
      </c>
      <c r="H32">
        <v>0</v>
      </c>
      <c r="I32">
        <v>0</v>
      </c>
      <c r="J32">
        <v>0</v>
      </c>
      <c r="K32">
        <v>0</v>
      </c>
      <c r="L32" s="65">
        <v>0</v>
      </c>
      <c r="M32">
        <v>0</v>
      </c>
      <c r="N32">
        <v>0</v>
      </c>
      <c r="O32">
        <v>0</v>
      </c>
      <c r="P32">
        <v>0</v>
      </c>
      <c r="Q32">
        <v>0</v>
      </c>
      <c r="R32" s="1">
        <f>IF(AND(MonthSales[[#This Row],[Maximum]] &gt; 10, C32 &lt;&gt; "X"), COUNTIF(MonthSales[[#This Row],[6]:[1]], "=0"),0)</f>
        <v>0</v>
      </c>
      <c r="S32" s="13">
        <f>MonthSales[[#This Row],[Final Quantity in Order + Manual]]*MonthSales[[#This Row],[Weight (g)]]</f>
        <v>0</v>
      </c>
      <c r="T32" s="62">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60">
        <f t="shared" si="0"/>
        <v>0</v>
      </c>
      <c r="W32" s="21">
        <f>MonthSales[[#This Row],[Suggested Order]]+V32</f>
        <v>0</v>
      </c>
      <c r="X32">
        <f>SUM(MonthSales[[#This Row],[Stock + FBA]:[Incoming]])+MonthSales[[#This Row],[Final Quantity in Order + Manual]]</f>
        <v>0</v>
      </c>
      <c r="Y32" s="62">
        <f>IFERROR(((MonthSales[[#This Row],[Stock + FBA]]+MonthSales[[#This Row],[Incoming]]+MonthSales[[#This Row],[Final Quantity in Order + Manual]])/MonthSales[[#This Row],[Quaterly Average]]), 0)</f>
        <v>0</v>
      </c>
    </row>
    <row r="33" spans="1:25" x14ac:dyDescent="0.25">
      <c r="A33" s="1" t="s">
        <v>40</v>
      </c>
      <c r="B33" s="1" t="s">
        <v>1303</v>
      </c>
      <c r="C33" s="1" t="s">
        <v>8</v>
      </c>
      <c r="D33">
        <v>1.98</v>
      </c>
      <c r="E33">
        <v>34</v>
      </c>
      <c r="F33">
        <v>29</v>
      </c>
      <c r="G33">
        <v>37</v>
      </c>
      <c r="H33">
        <v>68</v>
      </c>
      <c r="I33">
        <v>35</v>
      </c>
      <c r="J33">
        <v>73</v>
      </c>
      <c r="K33">
        <v>46</v>
      </c>
      <c r="L33" s="65">
        <v>59</v>
      </c>
      <c r="M33">
        <v>73</v>
      </c>
      <c r="N33">
        <v>162</v>
      </c>
      <c r="O33">
        <v>54</v>
      </c>
      <c r="P33">
        <v>216</v>
      </c>
      <c r="Q33">
        <v>100</v>
      </c>
      <c r="R33" s="1">
        <f>IF(AND(MonthSales[[#This Row],[Maximum]] &gt; 10, C33 &lt;&gt; "X"), COUNTIF(MonthSales[[#This Row],[6]:[1]], "=0"),0)</f>
        <v>0</v>
      </c>
      <c r="S33" s="13">
        <f>MonthSales[[#This Row],[Final Quantity in Order + Manual]]*MonthSales[[#This Row],[Weight (g)]]</f>
        <v>0</v>
      </c>
      <c r="T33" s="62">
        <f>IFERROR(((MonthSales[[#This Row],[Stock + FBA]]+MonthSales[[#This Row],[Incoming]])/MonthSales[[#This Row],[Quaterly Average]]), 0)</f>
        <v>5.3559322033898304</v>
      </c>
      <c r="U33" s="14">
        <f>IF(AND(minMonths &gt;=  MonthSales[[#This Row],[Months Cover (current stock +Production)]], C33  &lt;&gt; "X"), _xlfn.CEILING.MATH(((orderBY -  MonthSales[[#This Row],[Months Cover (current stock +Production)]]) * MonthSales[[#This Row],[Quaterly Average]]),50),0)</f>
        <v>0</v>
      </c>
      <c r="V33" s="60">
        <f t="shared" si="0"/>
        <v>0</v>
      </c>
      <c r="W33" s="21">
        <f>MonthSales[[#This Row],[Suggested Order]]+V33</f>
        <v>0</v>
      </c>
      <c r="X33">
        <f>SUM(MonthSales[[#This Row],[Stock + FBA]:[Incoming]])+MonthSales[[#This Row],[Final Quantity in Order + Manual]]</f>
        <v>316</v>
      </c>
      <c r="Y33" s="62">
        <f>IFERROR(((MonthSales[[#This Row],[Stock + FBA]]+MonthSales[[#This Row],[Incoming]]+MonthSales[[#This Row],[Final Quantity in Order + Manual]])/MonthSales[[#This Row],[Quaterly Average]]), 0)</f>
        <v>5.3559322033898304</v>
      </c>
    </row>
    <row r="34" spans="1:25" x14ac:dyDescent="0.25">
      <c r="A34" s="1" t="s">
        <v>41</v>
      </c>
      <c r="B34" s="1" t="s">
        <v>1303</v>
      </c>
      <c r="C34" s="1" t="s">
        <v>8</v>
      </c>
      <c r="D34">
        <v>2.17</v>
      </c>
      <c r="E34">
        <v>32</v>
      </c>
      <c r="F34">
        <v>30</v>
      </c>
      <c r="G34">
        <v>47</v>
      </c>
      <c r="H34">
        <v>58</v>
      </c>
      <c r="I34">
        <v>36</v>
      </c>
      <c r="J34">
        <v>59</v>
      </c>
      <c r="K34">
        <v>44</v>
      </c>
      <c r="L34" s="65">
        <v>51</v>
      </c>
      <c r="M34">
        <v>59</v>
      </c>
      <c r="N34">
        <v>53</v>
      </c>
      <c r="O34">
        <v>99</v>
      </c>
      <c r="P34">
        <v>152</v>
      </c>
      <c r="Q34">
        <v>200</v>
      </c>
      <c r="R34" s="1">
        <f>IF(AND(MonthSales[[#This Row],[Maximum]] &gt; 10, C34 &lt;&gt; "X"), COUNTIF(MonthSales[[#This Row],[6]:[1]], "=0"),0)</f>
        <v>0</v>
      </c>
      <c r="S34" s="13">
        <f>MonthSales[[#This Row],[Final Quantity in Order + Manual]]*MonthSales[[#This Row],[Weight (g)]]</f>
        <v>0</v>
      </c>
      <c r="T34" s="62">
        <f>IFERROR(((MonthSales[[#This Row],[Stock + FBA]]+MonthSales[[#This Row],[Incoming]])/MonthSales[[#This Row],[Quaterly Average]]), 0)</f>
        <v>6.9019607843137258</v>
      </c>
      <c r="U34" s="14">
        <f>IF(AND(minMonths &gt;=  MonthSales[[#This Row],[Months Cover (current stock +Production)]], C34  &lt;&gt; "X"), _xlfn.CEILING.MATH(((orderBY -  MonthSales[[#This Row],[Months Cover (current stock +Production)]]) * MonthSales[[#This Row],[Quaterly Average]]),50),0)</f>
        <v>0</v>
      </c>
      <c r="V34" s="60">
        <f t="shared" si="0"/>
        <v>0</v>
      </c>
      <c r="W34" s="21">
        <f>MonthSales[[#This Row],[Suggested Order]]+V34</f>
        <v>0</v>
      </c>
      <c r="X34">
        <f>SUM(MonthSales[[#This Row],[Stock + FBA]:[Incoming]])+MonthSales[[#This Row],[Final Quantity in Order + Manual]]</f>
        <v>352</v>
      </c>
      <c r="Y34" s="62">
        <f>IFERROR(((MonthSales[[#This Row],[Stock + FBA]]+MonthSales[[#This Row],[Incoming]]+MonthSales[[#This Row],[Final Quantity in Order + Manual]])/MonthSales[[#This Row],[Quaterly Average]]), 0)</f>
        <v>6.9019607843137258</v>
      </c>
    </row>
    <row r="35" spans="1:25" x14ac:dyDescent="0.25">
      <c r="A35" s="1" t="s">
        <v>42</v>
      </c>
      <c r="B35" s="1" t="s">
        <v>1303</v>
      </c>
      <c r="C35" s="1" t="s">
        <v>8</v>
      </c>
      <c r="D35">
        <v>2.87</v>
      </c>
      <c r="E35">
        <v>24</v>
      </c>
      <c r="F35">
        <v>24</v>
      </c>
      <c r="G35">
        <v>34</v>
      </c>
      <c r="H35">
        <v>50</v>
      </c>
      <c r="I35">
        <v>34</v>
      </c>
      <c r="J35">
        <v>64</v>
      </c>
      <c r="K35">
        <v>38</v>
      </c>
      <c r="L35" s="65">
        <v>49</v>
      </c>
      <c r="M35">
        <v>64</v>
      </c>
      <c r="N35">
        <v>23</v>
      </c>
      <c r="O35">
        <v>95</v>
      </c>
      <c r="P35">
        <v>118</v>
      </c>
      <c r="Q35">
        <v>200</v>
      </c>
      <c r="R35" s="1">
        <f>IF(AND(MonthSales[[#This Row],[Maximum]] &gt; 10, C35 &lt;&gt; "X"), COUNTIF(MonthSales[[#This Row],[6]:[1]], "=0"),0)</f>
        <v>0</v>
      </c>
      <c r="S35" s="13">
        <f>MonthSales[[#This Row],[Final Quantity in Order + Manual]]*MonthSales[[#This Row],[Weight (g)]]</f>
        <v>0</v>
      </c>
      <c r="T35" s="62">
        <f>IFERROR(((MonthSales[[#This Row],[Stock + FBA]]+MonthSales[[#This Row],[Incoming]])/MonthSales[[#This Row],[Quaterly Average]]), 0)</f>
        <v>6.4897959183673466</v>
      </c>
      <c r="U35" s="14">
        <f>IF(AND(minMonths &gt;=  MonthSales[[#This Row],[Months Cover (current stock +Production)]], C35  &lt;&gt; "X"), _xlfn.CEILING.MATH(((orderBY -  MonthSales[[#This Row],[Months Cover (current stock +Production)]]) * MonthSales[[#This Row],[Quaterly Average]]),50),0)</f>
        <v>0</v>
      </c>
      <c r="V35" s="60">
        <f t="shared" si="0"/>
        <v>0</v>
      </c>
      <c r="W35" s="21">
        <f>MonthSales[[#This Row],[Suggested Order]]+V35</f>
        <v>0</v>
      </c>
      <c r="X35">
        <f>SUM(MonthSales[[#This Row],[Stock + FBA]:[Incoming]])+MonthSales[[#This Row],[Final Quantity in Order + Manual]]</f>
        <v>318</v>
      </c>
      <c r="Y35" s="62">
        <f>IFERROR(((MonthSales[[#This Row],[Stock + FBA]]+MonthSales[[#This Row],[Incoming]]+MonthSales[[#This Row],[Final Quantity in Order + Manual]])/MonthSales[[#This Row],[Quaterly Average]]), 0)</f>
        <v>6.4897959183673466</v>
      </c>
    </row>
    <row r="36" spans="1:25" x14ac:dyDescent="0.25">
      <c r="A36" s="1" t="s">
        <v>43</v>
      </c>
      <c r="B36" s="1" t="s">
        <v>1303</v>
      </c>
      <c r="C36" s="1" t="s">
        <v>8</v>
      </c>
      <c r="D36">
        <v>2.42</v>
      </c>
      <c r="E36">
        <v>65</v>
      </c>
      <c r="F36">
        <v>24</v>
      </c>
      <c r="G36">
        <v>32</v>
      </c>
      <c r="H36">
        <v>49</v>
      </c>
      <c r="I36">
        <v>24</v>
      </c>
      <c r="J36">
        <v>22</v>
      </c>
      <c r="K36">
        <v>36</v>
      </c>
      <c r="L36" s="65">
        <v>32</v>
      </c>
      <c r="M36">
        <v>65</v>
      </c>
      <c r="N36">
        <v>158</v>
      </c>
      <c r="O36">
        <v>103</v>
      </c>
      <c r="P36">
        <v>261</v>
      </c>
      <c r="Q36">
        <v>300</v>
      </c>
      <c r="R36" s="1">
        <f>IF(AND(MonthSales[[#This Row],[Maximum]] &gt; 10, C36 &lt;&gt; "X"), COUNTIF(MonthSales[[#This Row],[6]:[1]], "=0"),0)</f>
        <v>0</v>
      </c>
      <c r="S36" s="13">
        <f>MonthSales[[#This Row],[Final Quantity in Order + Manual]]*MonthSales[[#This Row],[Weight (g)]]</f>
        <v>0</v>
      </c>
      <c r="T36" s="62">
        <f>IFERROR(((MonthSales[[#This Row],[Stock + FBA]]+MonthSales[[#This Row],[Incoming]])/MonthSales[[#This Row],[Quaterly Average]]), 0)</f>
        <v>17.53125</v>
      </c>
      <c r="U36" s="14">
        <f>IF(AND(minMonths &gt;=  MonthSales[[#This Row],[Months Cover (current stock +Production)]], C36  &lt;&gt; "X"), _xlfn.CEILING.MATH(((orderBY -  MonthSales[[#This Row],[Months Cover (current stock +Production)]]) * MonthSales[[#This Row],[Quaterly Average]]),50),0)</f>
        <v>0</v>
      </c>
      <c r="V36" s="60">
        <f t="shared" si="0"/>
        <v>0</v>
      </c>
      <c r="W36" s="21">
        <f>MonthSales[[#This Row],[Suggested Order]]+V36</f>
        <v>0</v>
      </c>
      <c r="X36">
        <f>SUM(MonthSales[[#This Row],[Stock + FBA]:[Incoming]])+MonthSales[[#This Row],[Final Quantity in Order + Manual]]</f>
        <v>561</v>
      </c>
      <c r="Y36" s="62">
        <f>IFERROR(((MonthSales[[#This Row],[Stock + FBA]]+MonthSales[[#This Row],[Incoming]]+MonthSales[[#This Row],[Final Quantity in Order + Manual]])/MonthSales[[#This Row],[Quaterly Average]]), 0)</f>
        <v>17.53125</v>
      </c>
    </row>
    <row r="37" spans="1:25" x14ac:dyDescent="0.25">
      <c r="A37" s="1" t="s">
        <v>44</v>
      </c>
      <c r="B37" s="1" t="s">
        <v>1303</v>
      </c>
      <c r="C37" s="1" t="s">
        <v>13</v>
      </c>
      <c r="D37">
        <v>4.05</v>
      </c>
      <c r="E37">
        <v>0</v>
      </c>
      <c r="F37">
        <v>2</v>
      </c>
      <c r="G37">
        <v>0</v>
      </c>
      <c r="H37">
        <v>0</v>
      </c>
      <c r="I37">
        <v>0</v>
      </c>
      <c r="J37">
        <v>0</v>
      </c>
      <c r="K37">
        <v>2</v>
      </c>
      <c r="L37" s="65">
        <v>0</v>
      </c>
      <c r="M37">
        <v>2</v>
      </c>
      <c r="N37">
        <v>0</v>
      </c>
      <c r="O37">
        <v>0</v>
      </c>
      <c r="P37">
        <v>0</v>
      </c>
      <c r="Q37">
        <v>0</v>
      </c>
      <c r="R37" s="1">
        <f>IF(AND(MonthSales[[#This Row],[Maximum]] &gt; 10, C37 &lt;&gt; "X"), COUNTIF(MonthSales[[#This Row],[6]:[1]], "=0"),0)</f>
        <v>0</v>
      </c>
      <c r="S37" s="13">
        <f>MonthSales[[#This Row],[Final Quantity in Order + Manual]]*MonthSales[[#This Row],[Weight (g)]]</f>
        <v>0</v>
      </c>
      <c r="T37" s="62">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60">
        <f t="shared" si="0"/>
        <v>0</v>
      </c>
      <c r="W37" s="21">
        <f>MonthSales[[#This Row],[Suggested Order]]+V37</f>
        <v>0</v>
      </c>
      <c r="X37">
        <f>SUM(MonthSales[[#This Row],[Stock + FBA]:[Incoming]])+MonthSales[[#This Row],[Final Quantity in Order + Manual]]</f>
        <v>0</v>
      </c>
      <c r="Y37" s="62">
        <f>IFERROR(((MonthSales[[#This Row],[Stock + FBA]]+MonthSales[[#This Row],[Incoming]]+MonthSales[[#This Row],[Final Quantity in Order + Manual]])/MonthSales[[#This Row],[Quaterly Average]]), 0)</f>
        <v>0</v>
      </c>
    </row>
    <row r="38" spans="1:25" x14ac:dyDescent="0.25">
      <c r="A38" s="1" t="s">
        <v>45</v>
      </c>
      <c r="B38" s="1" t="s">
        <v>1303</v>
      </c>
      <c r="C38" s="1" t="s">
        <v>13</v>
      </c>
      <c r="D38">
        <v>4.5199999999999996</v>
      </c>
      <c r="E38">
        <v>0</v>
      </c>
      <c r="F38">
        <v>0</v>
      </c>
      <c r="G38">
        <v>0</v>
      </c>
      <c r="H38">
        <v>0</v>
      </c>
      <c r="I38">
        <v>0</v>
      </c>
      <c r="J38">
        <v>0</v>
      </c>
      <c r="K38">
        <v>0</v>
      </c>
      <c r="L38" s="65">
        <v>0</v>
      </c>
      <c r="M38">
        <v>0</v>
      </c>
      <c r="N38">
        <v>0</v>
      </c>
      <c r="O38">
        <v>0</v>
      </c>
      <c r="P38">
        <v>0</v>
      </c>
      <c r="Q38">
        <v>0</v>
      </c>
      <c r="R38" s="1">
        <f>IF(AND(MonthSales[[#This Row],[Maximum]] &gt; 10, C38 &lt;&gt; "X"), COUNTIF(MonthSales[[#This Row],[6]:[1]], "=0"),0)</f>
        <v>0</v>
      </c>
      <c r="S38" s="13">
        <f>MonthSales[[#This Row],[Final Quantity in Order + Manual]]*MonthSales[[#This Row],[Weight (g)]]</f>
        <v>0</v>
      </c>
      <c r="T38" s="62">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60">
        <f t="shared" si="0"/>
        <v>0</v>
      </c>
      <c r="W38" s="21">
        <f>MonthSales[[#This Row],[Suggested Order]]+V38</f>
        <v>0</v>
      </c>
      <c r="X38">
        <f>SUM(MonthSales[[#This Row],[Stock + FBA]:[Incoming]])+MonthSales[[#This Row],[Final Quantity in Order + Manual]]</f>
        <v>0</v>
      </c>
      <c r="Y38" s="62">
        <f>IFERROR(((MonthSales[[#This Row],[Stock + FBA]]+MonthSales[[#This Row],[Incoming]]+MonthSales[[#This Row],[Final Quantity in Order + Manual]])/MonthSales[[#This Row],[Quaterly Average]]), 0)</f>
        <v>0</v>
      </c>
    </row>
    <row r="39" spans="1:25" x14ac:dyDescent="0.25">
      <c r="A39" s="1" t="s">
        <v>46</v>
      </c>
      <c r="B39" s="1" t="s">
        <v>1303</v>
      </c>
      <c r="C39" s="1" t="s">
        <v>13</v>
      </c>
      <c r="D39">
        <v>5.37</v>
      </c>
      <c r="E39">
        <v>0</v>
      </c>
      <c r="F39">
        <v>0</v>
      </c>
      <c r="G39">
        <v>0</v>
      </c>
      <c r="H39">
        <v>0</v>
      </c>
      <c r="I39">
        <v>0</v>
      </c>
      <c r="J39">
        <v>0</v>
      </c>
      <c r="K39">
        <v>0</v>
      </c>
      <c r="L39" s="65">
        <v>0</v>
      </c>
      <c r="M39">
        <v>0</v>
      </c>
      <c r="N39">
        <v>0</v>
      </c>
      <c r="O39">
        <v>0</v>
      </c>
      <c r="P39">
        <v>0</v>
      </c>
      <c r="Q39">
        <v>0</v>
      </c>
      <c r="R39" s="1">
        <f>IF(AND(MonthSales[[#This Row],[Maximum]] &gt; 10, C39 &lt;&gt; "X"), COUNTIF(MonthSales[[#This Row],[6]:[1]], "=0"),0)</f>
        <v>0</v>
      </c>
      <c r="S39" s="13">
        <f>MonthSales[[#This Row],[Final Quantity in Order + Manual]]*MonthSales[[#This Row],[Weight (g)]]</f>
        <v>0</v>
      </c>
      <c r="T39" s="62">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60">
        <f t="shared" si="0"/>
        <v>0</v>
      </c>
      <c r="W39" s="21">
        <f>MonthSales[[#This Row],[Suggested Order]]+V39</f>
        <v>0</v>
      </c>
      <c r="X39">
        <f>SUM(MonthSales[[#This Row],[Stock + FBA]:[Incoming]])+MonthSales[[#This Row],[Final Quantity in Order + Manual]]</f>
        <v>0</v>
      </c>
      <c r="Y39" s="62">
        <f>IFERROR(((MonthSales[[#This Row],[Stock + FBA]]+MonthSales[[#This Row],[Incoming]]+MonthSales[[#This Row],[Final Quantity in Order + Manual]])/MonthSales[[#This Row],[Quaterly Average]]), 0)</f>
        <v>0</v>
      </c>
    </row>
    <row r="40" spans="1:25" x14ac:dyDescent="0.25">
      <c r="A40" s="1" t="s">
        <v>47</v>
      </c>
      <c r="B40" s="1" t="s">
        <v>1303</v>
      </c>
      <c r="C40" s="1" t="s">
        <v>8</v>
      </c>
      <c r="D40">
        <v>2.2599999999999998</v>
      </c>
      <c r="E40">
        <v>49</v>
      </c>
      <c r="F40">
        <v>29</v>
      </c>
      <c r="G40">
        <v>23</v>
      </c>
      <c r="H40">
        <v>51</v>
      </c>
      <c r="I40">
        <v>30</v>
      </c>
      <c r="J40">
        <v>84</v>
      </c>
      <c r="K40">
        <v>44</v>
      </c>
      <c r="L40" s="65">
        <v>55</v>
      </c>
      <c r="M40">
        <v>84</v>
      </c>
      <c r="N40">
        <v>11</v>
      </c>
      <c r="O40">
        <v>133</v>
      </c>
      <c r="P40">
        <v>144</v>
      </c>
      <c r="Q40">
        <v>200</v>
      </c>
      <c r="R40" s="1">
        <f>IF(AND(MonthSales[[#This Row],[Maximum]] &gt; 10, C40 &lt;&gt; "X"), COUNTIF(MonthSales[[#This Row],[6]:[1]], "=0"),0)</f>
        <v>0</v>
      </c>
      <c r="S40" s="13">
        <f>MonthSales[[#This Row],[Final Quantity in Order + Manual]]*MonthSales[[#This Row],[Weight (g)]]</f>
        <v>0</v>
      </c>
      <c r="T40" s="62">
        <f>IFERROR(((MonthSales[[#This Row],[Stock + FBA]]+MonthSales[[#This Row],[Incoming]])/MonthSales[[#This Row],[Quaterly Average]]), 0)</f>
        <v>6.2545454545454549</v>
      </c>
      <c r="U40" s="14">
        <f>IF(AND(minMonths &gt;=  MonthSales[[#This Row],[Months Cover (current stock +Production)]], C40  &lt;&gt; "X"), _xlfn.CEILING.MATH(((orderBY -  MonthSales[[#This Row],[Months Cover (current stock +Production)]]) * MonthSales[[#This Row],[Quaterly Average]]),50),0)</f>
        <v>0</v>
      </c>
      <c r="V40" s="60">
        <f t="shared" si="0"/>
        <v>0</v>
      </c>
      <c r="W40" s="21">
        <f>MonthSales[[#This Row],[Suggested Order]]+V40</f>
        <v>0</v>
      </c>
      <c r="X40">
        <f>SUM(MonthSales[[#This Row],[Stock + FBA]:[Incoming]])+MonthSales[[#This Row],[Final Quantity in Order + Manual]]</f>
        <v>344</v>
      </c>
      <c r="Y40" s="62">
        <f>IFERROR(((MonthSales[[#This Row],[Stock + FBA]]+MonthSales[[#This Row],[Incoming]]+MonthSales[[#This Row],[Final Quantity in Order + Manual]])/MonthSales[[#This Row],[Quaterly Average]]), 0)</f>
        <v>6.2545454545454549</v>
      </c>
    </row>
    <row r="41" spans="1:25" x14ac:dyDescent="0.25">
      <c r="A41" s="1" t="s">
        <v>48</v>
      </c>
      <c r="B41" s="1" t="s">
        <v>1303</v>
      </c>
      <c r="C41" s="1" t="s">
        <v>8</v>
      </c>
      <c r="D41">
        <v>2.35</v>
      </c>
      <c r="E41">
        <v>29</v>
      </c>
      <c r="F41">
        <v>13</v>
      </c>
      <c r="G41">
        <v>12</v>
      </c>
      <c r="H41">
        <v>24</v>
      </c>
      <c r="I41">
        <v>29</v>
      </c>
      <c r="J41">
        <v>42</v>
      </c>
      <c r="K41">
        <v>25</v>
      </c>
      <c r="L41" s="65">
        <v>32</v>
      </c>
      <c r="M41">
        <v>42</v>
      </c>
      <c r="N41">
        <v>84</v>
      </c>
      <c r="O41">
        <v>119</v>
      </c>
      <c r="P41">
        <v>203</v>
      </c>
      <c r="Q41">
        <v>50</v>
      </c>
      <c r="R41" s="1">
        <f>IF(AND(MonthSales[[#This Row],[Maximum]] &gt; 10, C41 &lt;&gt; "X"), COUNTIF(MonthSales[[#This Row],[6]:[1]], "=0"),0)</f>
        <v>0</v>
      </c>
      <c r="S41" s="13">
        <f>MonthSales[[#This Row],[Final Quantity in Order + Manual]]*MonthSales[[#This Row],[Weight (g)]]</f>
        <v>0</v>
      </c>
      <c r="T41" s="62">
        <f>IFERROR(((MonthSales[[#This Row],[Stock + FBA]]+MonthSales[[#This Row],[Incoming]])/MonthSales[[#This Row],[Quaterly Average]]), 0)</f>
        <v>7.90625</v>
      </c>
      <c r="U41" s="14">
        <f>IF(AND(minMonths &gt;=  MonthSales[[#This Row],[Months Cover (current stock +Production)]], C41  &lt;&gt; "X"), _xlfn.CEILING.MATH(((orderBY -  MonthSales[[#This Row],[Months Cover (current stock +Production)]]) * MonthSales[[#This Row],[Quaterly Average]]),50),0)</f>
        <v>0</v>
      </c>
      <c r="V41" s="60">
        <f t="shared" si="0"/>
        <v>0</v>
      </c>
      <c r="W41" s="21">
        <f>MonthSales[[#This Row],[Suggested Order]]+V41</f>
        <v>0</v>
      </c>
      <c r="X41">
        <f>SUM(MonthSales[[#This Row],[Stock + FBA]:[Incoming]])+MonthSales[[#This Row],[Final Quantity in Order + Manual]]</f>
        <v>253</v>
      </c>
      <c r="Y41" s="62">
        <f>IFERROR(((MonthSales[[#This Row],[Stock + FBA]]+MonthSales[[#This Row],[Incoming]]+MonthSales[[#This Row],[Final Quantity in Order + Manual]])/MonthSales[[#This Row],[Quaterly Average]]), 0)</f>
        <v>7.90625</v>
      </c>
    </row>
    <row r="42" spans="1:25" x14ac:dyDescent="0.25">
      <c r="A42" s="1" t="s">
        <v>49</v>
      </c>
      <c r="B42" s="1" t="s">
        <v>1303</v>
      </c>
      <c r="C42" s="1" t="s">
        <v>8</v>
      </c>
      <c r="D42">
        <v>5.09</v>
      </c>
      <c r="E42">
        <v>21</v>
      </c>
      <c r="F42">
        <v>8</v>
      </c>
      <c r="G42">
        <v>13</v>
      </c>
      <c r="H42">
        <v>31</v>
      </c>
      <c r="I42">
        <v>14</v>
      </c>
      <c r="J42">
        <v>25</v>
      </c>
      <c r="K42">
        <v>19</v>
      </c>
      <c r="L42" s="65">
        <v>23</v>
      </c>
      <c r="M42">
        <v>31</v>
      </c>
      <c r="N42">
        <v>6</v>
      </c>
      <c r="O42">
        <v>72</v>
      </c>
      <c r="P42">
        <v>78</v>
      </c>
      <c r="Q42">
        <v>100</v>
      </c>
      <c r="R42" s="1">
        <f>IF(AND(MonthSales[[#This Row],[Maximum]] &gt; 10, C42 &lt;&gt; "X"), COUNTIF(MonthSales[[#This Row],[6]:[1]], "=0"),0)</f>
        <v>0</v>
      </c>
      <c r="S42" s="13">
        <f>MonthSales[[#This Row],[Final Quantity in Order + Manual]]*MonthSales[[#This Row],[Weight (g)]]</f>
        <v>0</v>
      </c>
      <c r="T42" s="62">
        <f>IFERROR(((MonthSales[[#This Row],[Stock + FBA]]+MonthSales[[#This Row],[Incoming]])/MonthSales[[#This Row],[Quaterly Average]]), 0)</f>
        <v>7.7391304347826084</v>
      </c>
      <c r="U42" s="14">
        <f>IF(AND(minMonths &gt;=  MonthSales[[#This Row],[Months Cover (current stock +Production)]], C42  &lt;&gt; "X"), _xlfn.CEILING.MATH(((orderBY -  MonthSales[[#This Row],[Months Cover (current stock +Production)]]) * MonthSales[[#This Row],[Quaterly Average]]),50),0)</f>
        <v>0</v>
      </c>
      <c r="V42" s="60">
        <f t="shared" si="0"/>
        <v>0</v>
      </c>
      <c r="W42" s="21">
        <f>MonthSales[[#This Row],[Suggested Order]]+V42</f>
        <v>0</v>
      </c>
      <c r="X42">
        <f>SUM(MonthSales[[#This Row],[Stock + FBA]:[Incoming]])+MonthSales[[#This Row],[Final Quantity in Order + Manual]]</f>
        <v>178</v>
      </c>
      <c r="Y42" s="62">
        <f>IFERROR(((MonthSales[[#This Row],[Stock + FBA]]+MonthSales[[#This Row],[Incoming]]+MonthSales[[#This Row],[Final Quantity in Order + Manual]])/MonthSales[[#This Row],[Quaterly Average]]), 0)</f>
        <v>7.7391304347826084</v>
      </c>
    </row>
    <row r="43" spans="1:25" x14ac:dyDescent="0.25">
      <c r="A43" s="1" t="s">
        <v>50</v>
      </c>
      <c r="B43" s="1" t="s">
        <v>1303</v>
      </c>
      <c r="C43" s="1" t="s">
        <v>8</v>
      </c>
      <c r="D43">
        <v>5.68</v>
      </c>
      <c r="E43">
        <v>15</v>
      </c>
      <c r="F43">
        <v>11</v>
      </c>
      <c r="G43">
        <v>23</v>
      </c>
      <c r="H43">
        <v>34</v>
      </c>
      <c r="I43">
        <v>15</v>
      </c>
      <c r="J43">
        <v>43</v>
      </c>
      <c r="K43">
        <v>24</v>
      </c>
      <c r="L43" s="65">
        <v>31</v>
      </c>
      <c r="M43">
        <v>43</v>
      </c>
      <c r="N43">
        <v>12</v>
      </c>
      <c r="O43">
        <v>70</v>
      </c>
      <c r="P43">
        <v>82</v>
      </c>
      <c r="Q43">
        <v>150</v>
      </c>
      <c r="R43" s="1">
        <f>IF(AND(MonthSales[[#This Row],[Maximum]] &gt; 10, C43 &lt;&gt; "X"), COUNTIF(MonthSales[[#This Row],[6]:[1]], "=0"),0)</f>
        <v>0</v>
      </c>
      <c r="S43" s="13">
        <f>MonthSales[[#This Row],[Final Quantity in Order + Manual]]*MonthSales[[#This Row],[Weight (g)]]</f>
        <v>0</v>
      </c>
      <c r="T43" s="62">
        <f>IFERROR(((MonthSales[[#This Row],[Stock + FBA]]+MonthSales[[#This Row],[Incoming]])/MonthSales[[#This Row],[Quaterly Average]]), 0)</f>
        <v>7.4838709677419351</v>
      </c>
      <c r="U43" s="14">
        <f>IF(AND(minMonths &gt;=  MonthSales[[#This Row],[Months Cover (current stock +Production)]], C43  &lt;&gt; "X"), _xlfn.CEILING.MATH(((orderBY -  MonthSales[[#This Row],[Months Cover (current stock +Production)]]) * MonthSales[[#This Row],[Quaterly Average]]),50),0)</f>
        <v>0</v>
      </c>
      <c r="V43" s="60">
        <f t="shared" si="0"/>
        <v>0</v>
      </c>
      <c r="W43" s="21">
        <f>MonthSales[[#This Row],[Suggested Order]]+V43</f>
        <v>0</v>
      </c>
      <c r="X43">
        <f>SUM(MonthSales[[#This Row],[Stock + FBA]:[Incoming]])+MonthSales[[#This Row],[Final Quantity in Order + Manual]]</f>
        <v>232</v>
      </c>
      <c r="Y43" s="62">
        <f>IFERROR(((MonthSales[[#This Row],[Stock + FBA]]+MonthSales[[#This Row],[Incoming]]+MonthSales[[#This Row],[Final Quantity in Order + Manual]])/MonthSales[[#This Row],[Quaterly Average]]), 0)</f>
        <v>7.4838709677419351</v>
      </c>
    </row>
    <row r="44" spans="1:25" x14ac:dyDescent="0.25">
      <c r="A44" s="1" t="s">
        <v>51</v>
      </c>
      <c r="B44" s="1" t="s">
        <v>1303</v>
      </c>
      <c r="C44" s="1" t="s">
        <v>8</v>
      </c>
      <c r="D44">
        <v>7.84</v>
      </c>
      <c r="E44">
        <v>12</v>
      </c>
      <c r="F44">
        <v>11</v>
      </c>
      <c r="G44">
        <v>11</v>
      </c>
      <c r="H44">
        <v>31</v>
      </c>
      <c r="I44">
        <v>15</v>
      </c>
      <c r="J44">
        <v>31</v>
      </c>
      <c r="K44">
        <v>18</v>
      </c>
      <c r="L44" s="65">
        <v>26</v>
      </c>
      <c r="M44">
        <v>31</v>
      </c>
      <c r="N44">
        <v>61</v>
      </c>
      <c r="O44">
        <v>70</v>
      </c>
      <c r="P44">
        <v>131</v>
      </c>
      <c r="Q44">
        <v>50</v>
      </c>
      <c r="R44" s="1">
        <f>IF(AND(MonthSales[[#This Row],[Maximum]] &gt; 10, C44 &lt;&gt; "X"), COUNTIF(MonthSales[[#This Row],[6]:[1]], "=0"),0)</f>
        <v>0</v>
      </c>
      <c r="S44" s="13">
        <f>MonthSales[[#This Row],[Final Quantity in Order + Manual]]*MonthSales[[#This Row],[Weight (g)]]</f>
        <v>0</v>
      </c>
      <c r="T44" s="62">
        <f>IFERROR(((MonthSales[[#This Row],[Stock + FBA]]+MonthSales[[#This Row],[Incoming]])/MonthSales[[#This Row],[Quaterly Average]]), 0)</f>
        <v>6.9615384615384617</v>
      </c>
      <c r="U44" s="14">
        <f>IF(AND(minMonths &gt;=  MonthSales[[#This Row],[Months Cover (current stock +Production)]], C44  &lt;&gt; "X"), _xlfn.CEILING.MATH(((orderBY -  MonthSales[[#This Row],[Months Cover (current stock +Production)]]) * MonthSales[[#This Row],[Quaterly Average]]),50),0)</f>
        <v>0</v>
      </c>
      <c r="V44" s="60">
        <f t="shared" si="0"/>
        <v>0</v>
      </c>
      <c r="W44" s="21">
        <f>MonthSales[[#This Row],[Suggested Order]]+V44</f>
        <v>0</v>
      </c>
      <c r="X44">
        <f>SUM(MonthSales[[#This Row],[Stock + FBA]:[Incoming]])+MonthSales[[#This Row],[Final Quantity in Order + Manual]]</f>
        <v>181</v>
      </c>
      <c r="Y44" s="62">
        <f>IFERROR(((MonthSales[[#This Row],[Stock + FBA]]+MonthSales[[#This Row],[Incoming]]+MonthSales[[#This Row],[Final Quantity in Order + Manual]])/MonthSales[[#This Row],[Quaterly Average]]), 0)</f>
        <v>6.9615384615384617</v>
      </c>
    </row>
    <row r="45" spans="1:25" x14ac:dyDescent="0.25">
      <c r="A45" s="1" t="s">
        <v>52</v>
      </c>
      <c r="B45" s="1" t="s">
        <v>1303</v>
      </c>
      <c r="C45" s="1" t="s">
        <v>13</v>
      </c>
      <c r="D45">
        <v>1.68</v>
      </c>
      <c r="E45">
        <v>36</v>
      </c>
      <c r="F45">
        <v>32</v>
      </c>
      <c r="G45">
        <v>20</v>
      </c>
      <c r="H45">
        <v>39</v>
      </c>
      <c r="I45">
        <v>14</v>
      </c>
      <c r="J45">
        <v>1</v>
      </c>
      <c r="K45">
        <v>24</v>
      </c>
      <c r="L45" s="65">
        <v>18</v>
      </c>
      <c r="M45">
        <v>39</v>
      </c>
      <c r="N45">
        <v>1</v>
      </c>
      <c r="O45">
        <v>1</v>
      </c>
      <c r="P45">
        <v>2</v>
      </c>
      <c r="Q45">
        <v>0</v>
      </c>
      <c r="R45" s="1">
        <f>IF(AND(MonthSales[[#This Row],[Maximum]] &gt; 10, C45 &lt;&gt; "X"), COUNTIF(MonthSales[[#This Row],[6]:[1]], "=0"),0)</f>
        <v>0</v>
      </c>
      <c r="S45" s="13">
        <f>MonthSales[[#This Row],[Final Quantity in Order + Manual]]*MonthSales[[#This Row],[Weight (g)]]</f>
        <v>0</v>
      </c>
      <c r="T45" s="62">
        <f>IFERROR(((MonthSales[[#This Row],[Stock + FBA]]+MonthSales[[#This Row],[Incoming]])/MonthSales[[#This Row],[Quaterly Average]]), 0)</f>
        <v>0.1111111111111111</v>
      </c>
      <c r="U45" s="14">
        <f>IF(AND(minMonths &gt;=  MonthSales[[#This Row],[Months Cover (current stock +Production)]], C45  &lt;&gt; "X"), _xlfn.CEILING.MATH(((orderBY -  MonthSales[[#This Row],[Months Cover (current stock +Production)]]) * MonthSales[[#This Row],[Quaterly Average]]),50),0)</f>
        <v>0</v>
      </c>
      <c r="V45" s="60">
        <f t="shared" si="0"/>
        <v>0</v>
      </c>
      <c r="W45" s="21">
        <f>MonthSales[[#This Row],[Suggested Order]]+V45</f>
        <v>0</v>
      </c>
      <c r="X45">
        <f>SUM(MonthSales[[#This Row],[Stock + FBA]:[Incoming]])+MonthSales[[#This Row],[Final Quantity in Order + Manual]]</f>
        <v>2</v>
      </c>
      <c r="Y45" s="62">
        <f>IFERROR(((MonthSales[[#This Row],[Stock + FBA]]+MonthSales[[#This Row],[Incoming]]+MonthSales[[#This Row],[Final Quantity in Order + Manual]])/MonthSales[[#This Row],[Quaterly Average]]), 0)</f>
        <v>0.1111111111111111</v>
      </c>
    </row>
    <row r="46" spans="1:25" x14ac:dyDescent="0.25">
      <c r="A46" s="1" t="s">
        <v>53</v>
      </c>
      <c r="B46" s="1" t="s">
        <v>1303</v>
      </c>
      <c r="C46" s="1" t="s">
        <v>13</v>
      </c>
      <c r="D46">
        <v>1.79</v>
      </c>
      <c r="E46">
        <v>26</v>
      </c>
      <c r="F46">
        <v>21</v>
      </c>
      <c r="G46">
        <v>15</v>
      </c>
      <c r="H46">
        <v>22</v>
      </c>
      <c r="I46">
        <v>13</v>
      </c>
      <c r="J46">
        <v>5</v>
      </c>
      <c r="K46">
        <v>17</v>
      </c>
      <c r="L46" s="65">
        <v>13</v>
      </c>
      <c r="M46">
        <v>26</v>
      </c>
      <c r="N46">
        <v>3</v>
      </c>
      <c r="O46">
        <v>5</v>
      </c>
      <c r="P46">
        <v>8</v>
      </c>
      <c r="Q46">
        <v>0</v>
      </c>
      <c r="R46" s="1">
        <f>IF(AND(MonthSales[[#This Row],[Maximum]] &gt; 10, C46 &lt;&gt; "X"), COUNTIF(MonthSales[[#This Row],[6]:[1]], "=0"),0)</f>
        <v>0</v>
      </c>
      <c r="S46" s="13">
        <f>MonthSales[[#This Row],[Final Quantity in Order + Manual]]*MonthSales[[#This Row],[Weight (g)]]</f>
        <v>0</v>
      </c>
      <c r="T46" s="62">
        <f>IFERROR(((MonthSales[[#This Row],[Stock + FBA]]+MonthSales[[#This Row],[Incoming]])/MonthSales[[#This Row],[Quaterly Average]]), 0)</f>
        <v>0.61538461538461542</v>
      </c>
      <c r="U46" s="14">
        <f>IF(AND(minMonths &gt;=  MonthSales[[#This Row],[Months Cover (current stock +Production)]], C46  &lt;&gt; "X"), _xlfn.CEILING.MATH(((orderBY -  MonthSales[[#This Row],[Months Cover (current stock +Production)]]) * MonthSales[[#This Row],[Quaterly Average]]),50),0)</f>
        <v>0</v>
      </c>
      <c r="V46" s="60">
        <f t="shared" si="0"/>
        <v>0</v>
      </c>
      <c r="W46" s="21">
        <f>MonthSales[[#This Row],[Suggested Order]]+V46</f>
        <v>0</v>
      </c>
      <c r="X46">
        <f>SUM(MonthSales[[#This Row],[Stock + FBA]:[Incoming]])+MonthSales[[#This Row],[Final Quantity in Order + Manual]]</f>
        <v>8</v>
      </c>
      <c r="Y46" s="62">
        <f>IFERROR(((MonthSales[[#This Row],[Stock + FBA]]+MonthSales[[#This Row],[Incoming]]+MonthSales[[#This Row],[Final Quantity in Order + Manual]])/MonthSales[[#This Row],[Quaterly Average]]), 0)</f>
        <v>0.61538461538461542</v>
      </c>
    </row>
    <row r="47" spans="1:25" x14ac:dyDescent="0.25">
      <c r="A47" s="1" t="s">
        <v>54</v>
      </c>
      <c r="B47" s="1" t="s">
        <v>1303</v>
      </c>
      <c r="C47" s="1" t="s">
        <v>8</v>
      </c>
      <c r="D47">
        <v>3.49</v>
      </c>
      <c r="E47">
        <v>23</v>
      </c>
      <c r="F47">
        <v>19</v>
      </c>
      <c r="G47">
        <v>24</v>
      </c>
      <c r="H47">
        <v>38</v>
      </c>
      <c r="I47">
        <v>14</v>
      </c>
      <c r="J47">
        <v>27</v>
      </c>
      <c r="K47">
        <v>24</v>
      </c>
      <c r="L47" s="65">
        <v>26</v>
      </c>
      <c r="M47">
        <v>38</v>
      </c>
      <c r="N47">
        <v>52</v>
      </c>
      <c r="O47">
        <v>37</v>
      </c>
      <c r="P47">
        <v>89</v>
      </c>
      <c r="Q47">
        <v>100</v>
      </c>
      <c r="R47" s="1">
        <f>IF(AND(MonthSales[[#This Row],[Maximum]] &gt; 10, C47 &lt;&gt; "X"), COUNTIF(MonthSales[[#This Row],[6]:[1]], "=0"),0)</f>
        <v>0</v>
      </c>
      <c r="S47" s="13">
        <f>MonthSales[[#This Row],[Final Quantity in Order + Manual]]*MonthSales[[#This Row],[Weight (g)]]</f>
        <v>0</v>
      </c>
      <c r="T47" s="62">
        <f>IFERROR(((MonthSales[[#This Row],[Stock + FBA]]+MonthSales[[#This Row],[Incoming]])/MonthSales[[#This Row],[Quaterly Average]]), 0)</f>
        <v>7.2692307692307692</v>
      </c>
      <c r="U47" s="14">
        <f>IF(AND(minMonths &gt;=  MonthSales[[#This Row],[Months Cover (current stock +Production)]], C47  &lt;&gt; "X"), _xlfn.CEILING.MATH(((orderBY -  MonthSales[[#This Row],[Months Cover (current stock +Production)]]) * MonthSales[[#This Row],[Quaterly Average]]),50),0)</f>
        <v>0</v>
      </c>
      <c r="V47" s="60">
        <f t="shared" si="0"/>
        <v>0</v>
      </c>
      <c r="W47" s="21">
        <f>MonthSales[[#This Row],[Suggested Order]]+V47</f>
        <v>0</v>
      </c>
      <c r="X47">
        <f>SUM(MonthSales[[#This Row],[Stock + FBA]:[Incoming]])+MonthSales[[#This Row],[Final Quantity in Order + Manual]]</f>
        <v>189</v>
      </c>
      <c r="Y47" s="62">
        <f>IFERROR(((MonthSales[[#This Row],[Stock + FBA]]+MonthSales[[#This Row],[Incoming]]+MonthSales[[#This Row],[Final Quantity in Order + Manual]])/MonthSales[[#This Row],[Quaterly Average]]), 0)</f>
        <v>7.2692307692307692</v>
      </c>
    </row>
    <row r="48" spans="1:25" x14ac:dyDescent="0.25">
      <c r="A48" s="1" t="s">
        <v>55</v>
      </c>
      <c r="B48" s="1" t="s">
        <v>1303</v>
      </c>
      <c r="C48" s="1" t="s">
        <v>8</v>
      </c>
      <c r="D48">
        <v>3.8</v>
      </c>
      <c r="E48">
        <v>17</v>
      </c>
      <c r="F48">
        <v>16</v>
      </c>
      <c r="G48">
        <v>14</v>
      </c>
      <c r="H48">
        <v>32</v>
      </c>
      <c r="I48">
        <v>8</v>
      </c>
      <c r="J48">
        <v>16</v>
      </c>
      <c r="K48">
        <v>17</v>
      </c>
      <c r="L48" s="65">
        <v>19</v>
      </c>
      <c r="M48">
        <v>32</v>
      </c>
      <c r="N48">
        <v>55</v>
      </c>
      <c r="O48">
        <v>36</v>
      </c>
      <c r="P48">
        <v>91</v>
      </c>
      <c r="Q48">
        <v>100</v>
      </c>
      <c r="R48" s="1">
        <f>IF(AND(MonthSales[[#This Row],[Maximum]] &gt; 10, C48 &lt;&gt; "X"), COUNTIF(MonthSales[[#This Row],[6]:[1]], "=0"),0)</f>
        <v>0</v>
      </c>
      <c r="S48" s="13">
        <f>MonthSales[[#This Row],[Final Quantity in Order + Manual]]*MonthSales[[#This Row],[Weight (g)]]</f>
        <v>0</v>
      </c>
      <c r="T48" s="62">
        <f>IFERROR(((MonthSales[[#This Row],[Stock + FBA]]+MonthSales[[#This Row],[Incoming]])/MonthSales[[#This Row],[Quaterly Average]]), 0)</f>
        <v>10.052631578947368</v>
      </c>
      <c r="U48" s="14">
        <f>IF(AND(minMonths &gt;=  MonthSales[[#This Row],[Months Cover (current stock +Production)]], C48  &lt;&gt; "X"), _xlfn.CEILING.MATH(((orderBY -  MonthSales[[#This Row],[Months Cover (current stock +Production)]]) * MonthSales[[#This Row],[Quaterly Average]]),50),0)</f>
        <v>0</v>
      </c>
      <c r="V48" s="60">
        <f t="shared" si="0"/>
        <v>0</v>
      </c>
      <c r="W48" s="21">
        <f>MonthSales[[#This Row],[Suggested Order]]+V48</f>
        <v>0</v>
      </c>
      <c r="X48">
        <f>SUM(MonthSales[[#This Row],[Stock + FBA]:[Incoming]])+MonthSales[[#This Row],[Final Quantity in Order + Manual]]</f>
        <v>191</v>
      </c>
      <c r="Y48" s="62">
        <f>IFERROR(((MonthSales[[#This Row],[Stock + FBA]]+MonthSales[[#This Row],[Incoming]]+MonthSales[[#This Row],[Final Quantity in Order + Manual]])/MonthSales[[#This Row],[Quaterly Average]]), 0)</f>
        <v>10.052631578947368</v>
      </c>
    </row>
    <row r="49" spans="1:25" x14ac:dyDescent="0.25">
      <c r="A49" s="1" t="s">
        <v>56</v>
      </c>
      <c r="B49" s="1" t="s">
        <v>1303</v>
      </c>
      <c r="C49" s="1" t="s">
        <v>8</v>
      </c>
      <c r="D49">
        <v>4.5999999999999996</v>
      </c>
      <c r="E49">
        <v>7</v>
      </c>
      <c r="F49">
        <v>12</v>
      </c>
      <c r="G49">
        <v>9</v>
      </c>
      <c r="H49">
        <v>30</v>
      </c>
      <c r="I49">
        <v>15</v>
      </c>
      <c r="J49">
        <v>13</v>
      </c>
      <c r="K49">
        <v>14</v>
      </c>
      <c r="L49" s="65">
        <v>19</v>
      </c>
      <c r="M49">
        <v>30</v>
      </c>
      <c r="N49">
        <v>3</v>
      </c>
      <c r="O49">
        <v>58</v>
      </c>
      <c r="P49">
        <v>61</v>
      </c>
      <c r="Q49">
        <v>50</v>
      </c>
      <c r="R49" s="1">
        <f>IF(AND(MonthSales[[#This Row],[Maximum]] &gt; 10, C49 &lt;&gt; "X"), COUNTIF(MonthSales[[#This Row],[6]:[1]], "=0"),0)</f>
        <v>0</v>
      </c>
      <c r="S49" s="13">
        <f>MonthSales[[#This Row],[Final Quantity in Order + Manual]]*MonthSales[[#This Row],[Weight (g)]]</f>
        <v>0</v>
      </c>
      <c r="T49" s="62">
        <f>IFERROR(((MonthSales[[#This Row],[Stock + FBA]]+MonthSales[[#This Row],[Incoming]])/MonthSales[[#This Row],[Quaterly Average]]), 0)</f>
        <v>5.8421052631578947</v>
      </c>
      <c r="U49" s="14">
        <f>IF(AND(minMonths &gt;=  MonthSales[[#This Row],[Months Cover (current stock +Production)]], C49  &lt;&gt; "X"), _xlfn.CEILING.MATH(((orderBY -  MonthSales[[#This Row],[Months Cover (current stock +Production)]]) * MonthSales[[#This Row],[Quaterly Average]]),50),0)</f>
        <v>0</v>
      </c>
      <c r="V49" s="60">
        <f t="shared" si="0"/>
        <v>0</v>
      </c>
      <c r="W49" s="21">
        <f>MonthSales[[#This Row],[Suggested Order]]+V49</f>
        <v>0</v>
      </c>
      <c r="X49">
        <f>SUM(MonthSales[[#This Row],[Stock + FBA]:[Incoming]])+MonthSales[[#This Row],[Final Quantity in Order + Manual]]</f>
        <v>111</v>
      </c>
      <c r="Y49" s="62">
        <f>IFERROR(((MonthSales[[#This Row],[Stock + FBA]]+MonthSales[[#This Row],[Incoming]]+MonthSales[[#This Row],[Final Quantity in Order + Manual]])/MonthSales[[#This Row],[Quaterly Average]]), 0)</f>
        <v>5.8421052631578947</v>
      </c>
    </row>
    <row r="50" spans="1:25" x14ac:dyDescent="0.25">
      <c r="A50" s="1" t="s">
        <v>57</v>
      </c>
      <c r="B50" s="1" t="s">
        <v>1303</v>
      </c>
      <c r="C50" s="1" t="s">
        <v>13</v>
      </c>
      <c r="D50">
        <v>1.37</v>
      </c>
      <c r="E50">
        <v>0</v>
      </c>
      <c r="F50">
        <v>0</v>
      </c>
      <c r="G50">
        <v>0</v>
      </c>
      <c r="H50">
        <v>0</v>
      </c>
      <c r="I50">
        <v>0</v>
      </c>
      <c r="J50">
        <v>0</v>
      </c>
      <c r="K50">
        <v>0</v>
      </c>
      <c r="L50" s="65">
        <v>0</v>
      </c>
      <c r="M50">
        <v>0</v>
      </c>
      <c r="N50">
        <v>0</v>
      </c>
      <c r="O50">
        <v>0</v>
      </c>
      <c r="P50">
        <v>0</v>
      </c>
      <c r="Q50">
        <v>0</v>
      </c>
      <c r="R50" s="1">
        <f>IF(AND(MonthSales[[#This Row],[Maximum]] &gt; 10, C50 &lt;&gt; "X"), COUNTIF(MonthSales[[#This Row],[6]:[1]], "=0"),0)</f>
        <v>0</v>
      </c>
      <c r="S50" s="13">
        <f>MonthSales[[#This Row],[Final Quantity in Order + Manual]]*MonthSales[[#This Row],[Weight (g)]]</f>
        <v>0</v>
      </c>
      <c r="T50" s="62">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60">
        <f t="shared" si="0"/>
        <v>0</v>
      </c>
      <c r="W50" s="21">
        <f>MonthSales[[#This Row],[Suggested Order]]+V50</f>
        <v>0</v>
      </c>
      <c r="X50">
        <f>SUM(MonthSales[[#This Row],[Stock + FBA]:[Incoming]])+MonthSales[[#This Row],[Final Quantity in Order + Manual]]</f>
        <v>0</v>
      </c>
      <c r="Y50" s="62">
        <f>IFERROR(((MonthSales[[#This Row],[Stock + FBA]]+MonthSales[[#This Row],[Incoming]]+MonthSales[[#This Row],[Final Quantity in Order + Manual]])/MonthSales[[#This Row],[Quaterly Average]]), 0)</f>
        <v>0</v>
      </c>
    </row>
    <row r="51" spans="1:25" x14ac:dyDescent="0.25">
      <c r="A51" s="1" t="s">
        <v>58</v>
      </c>
      <c r="B51" s="1" t="s">
        <v>1303</v>
      </c>
      <c r="C51" s="1" t="s">
        <v>13</v>
      </c>
      <c r="D51">
        <v>1.43</v>
      </c>
      <c r="E51">
        <v>0</v>
      </c>
      <c r="F51">
        <v>0</v>
      </c>
      <c r="G51">
        <v>0</v>
      </c>
      <c r="H51">
        <v>0</v>
      </c>
      <c r="I51">
        <v>0</v>
      </c>
      <c r="J51">
        <v>0</v>
      </c>
      <c r="K51">
        <v>0</v>
      </c>
      <c r="L51" s="65">
        <v>0</v>
      </c>
      <c r="M51">
        <v>0</v>
      </c>
      <c r="N51">
        <v>0</v>
      </c>
      <c r="O51">
        <v>0</v>
      </c>
      <c r="P51">
        <v>0</v>
      </c>
      <c r="Q51">
        <v>0</v>
      </c>
      <c r="R51" s="1">
        <f>IF(AND(MonthSales[[#This Row],[Maximum]] &gt; 10, C51 &lt;&gt; "X"), COUNTIF(MonthSales[[#This Row],[6]:[1]], "=0"),0)</f>
        <v>0</v>
      </c>
      <c r="S51" s="13">
        <f>MonthSales[[#This Row],[Final Quantity in Order + Manual]]*MonthSales[[#This Row],[Weight (g)]]</f>
        <v>0</v>
      </c>
      <c r="T51" s="62">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60">
        <f t="shared" si="0"/>
        <v>0</v>
      </c>
      <c r="W51" s="21">
        <f>MonthSales[[#This Row],[Suggested Order]]+V51</f>
        <v>0</v>
      </c>
      <c r="X51">
        <f>SUM(MonthSales[[#This Row],[Stock + FBA]:[Incoming]])+MonthSales[[#This Row],[Final Quantity in Order + Manual]]</f>
        <v>0</v>
      </c>
      <c r="Y51" s="62">
        <f>IFERROR(((MonthSales[[#This Row],[Stock + FBA]]+MonthSales[[#This Row],[Incoming]]+MonthSales[[#This Row],[Final Quantity in Order + Manual]])/MonthSales[[#This Row],[Quaterly Average]]), 0)</f>
        <v>0</v>
      </c>
    </row>
    <row r="52" spans="1:25" x14ac:dyDescent="0.25">
      <c r="A52" s="1" t="s">
        <v>59</v>
      </c>
      <c r="B52" s="1" t="s">
        <v>1303</v>
      </c>
      <c r="C52" s="1" t="s">
        <v>13</v>
      </c>
      <c r="D52">
        <v>1.42</v>
      </c>
      <c r="E52">
        <v>0</v>
      </c>
      <c r="F52">
        <v>0</v>
      </c>
      <c r="G52">
        <v>0</v>
      </c>
      <c r="H52">
        <v>0</v>
      </c>
      <c r="I52">
        <v>0</v>
      </c>
      <c r="J52">
        <v>0</v>
      </c>
      <c r="K52">
        <v>0</v>
      </c>
      <c r="L52" s="65">
        <v>0</v>
      </c>
      <c r="M52">
        <v>0</v>
      </c>
      <c r="N52">
        <v>0</v>
      </c>
      <c r="O52">
        <v>0</v>
      </c>
      <c r="P52">
        <v>0</v>
      </c>
      <c r="Q52">
        <v>0</v>
      </c>
      <c r="R52" s="1">
        <f>IF(AND(MonthSales[[#This Row],[Maximum]] &gt; 10, C52 &lt;&gt; "X"), COUNTIF(MonthSales[[#This Row],[6]:[1]], "=0"),0)</f>
        <v>0</v>
      </c>
      <c r="S52" s="13">
        <f>MonthSales[[#This Row],[Final Quantity in Order + Manual]]*MonthSales[[#This Row],[Weight (g)]]</f>
        <v>0</v>
      </c>
      <c r="T52" s="62">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60">
        <f t="shared" si="0"/>
        <v>0</v>
      </c>
      <c r="W52" s="21">
        <f>MonthSales[[#This Row],[Suggested Order]]+V52</f>
        <v>0</v>
      </c>
      <c r="X52">
        <f>SUM(MonthSales[[#This Row],[Stock + FBA]:[Incoming]])+MonthSales[[#This Row],[Final Quantity in Order + Manual]]</f>
        <v>0</v>
      </c>
      <c r="Y52" s="62">
        <f>IFERROR(((MonthSales[[#This Row],[Stock + FBA]]+MonthSales[[#This Row],[Incoming]]+MonthSales[[#This Row],[Final Quantity in Order + Manual]])/MonthSales[[#This Row],[Quaterly Average]]), 0)</f>
        <v>0</v>
      </c>
    </row>
    <row r="53" spans="1:25" x14ac:dyDescent="0.25">
      <c r="A53" s="1" t="s">
        <v>60</v>
      </c>
      <c r="B53" s="1" t="s">
        <v>1303</v>
      </c>
      <c r="C53" s="1" t="s">
        <v>13</v>
      </c>
      <c r="D53">
        <v>2.56</v>
      </c>
      <c r="E53">
        <v>6</v>
      </c>
      <c r="F53">
        <v>9</v>
      </c>
      <c r="G53">
        <v>3</v>
      </c>
      <c r="H53">
        <v>6</v>
      </c>
      <c r="I53">
        <v>1</v>
      </c>
      <c r="J53">
        <v>1</v>
      </c>
      <c r="K53">
        <v>4</v>
      </c>
      <c r="L53" s="65">
        <v>3</v>
      </c>
      <c r="M53">
        <v>9</v>
      </c>
      <c r="N53">
        <v>1</v>
      </c>
      <c r="O53">
        <v>0</v>
      </c>
      <c r="P53">
        <v>1</v>
      </c>
      <c r="Q53">
        <v>0</v>
      </c>
      <c r="R53" s="1">
        <f>IF(AND(MonthSales[[#This Row],[Maximum]] &gt; 10, C53 &lt;&gt; "X"), COUNTIF(MonthSales[[#This Row],[6]:[1]], "=0"),0)</f>
        <v>0</v>
      </c>
      <c r="S53" s="13">
        <f>MonthSales[[#This Row],[Final Quantity in Order + Manual]]*MonthSales[[#This Row],[Weight (g)]]</f>
        <v>0</v>
      </c>
      <c r="T53" s="62">
        <f>IFERROR(((MonthSales[[#This Row],[Stock + FBA]]+MonthSales[[#This Row],[Incoming]])/MonthSales[[#This Row],[Quaterly Average]]), 0)</f>
        <v>0.33333333333333331</v>
      </c>
      <c r="U53" s="14">
        <f>IF(AND(minMonths &gt;=  MonthSales[[#This Row],[Months Cover (current stock +Production)]], C53  &lt;&gt; "X"), _xlfn.CEILING.MATH(((orderBY -  MonthSales[[#This Row],[Months Cover (current stock +Production)]]) * MonthSales[[#This Row],[Quaterly Average]]),50),0)</f>
        <v>0</v>
      </c>
      <c r="V53" s="60">
        <f t="shared" si="0"/>
        <v>0</v>
      </c>
      <c r="W53" s="21">
        <f>MonthSales[[#This Row],[Suggested Order]]+V53</f>
        <v>0</v>
      </c>
      <c r="X53">
        <f>SUM(MonthSales[[#This Row],[Stock + FBA]:[Incoming]])+MonthSales[[#This Row],[Final Quantity in Order + Manual]]</f>
        <v>1</v>
      </c>
      <c r="Y53" s="62">
        <f>IFERROR(((MonthSales[[#This Row],[Stock + FBA]]+MonthSales[[#This Row],[Incoming]]+MonthSales[[#This Row],[Final Quantity in Order + Manual]])/MonthSales[[#This Row],[Quaterly Average]]), 0)</f>
        <v>0.33333333333333331</v>
      </c>
    </row>
    <row r="54" spans="1:25" x14ac:dyDescent="0.25">
      <c r="A54" s="1" t="s">
        <v>61</v>
      </c>
      <c r="B54" s="1" t="s">
        <v>1303</v>
      </c>
      <c r="C54" s="1" t="s">
        <v>13</v>
      </c>
      <c r="D54">
        <v>3.18</v>
      </c>
      <c r="E54">
        <v>18</v>
      </c>
      <c r="F54">
        <v>22</v>
      </c>
      <c r="G54">
        <v>1</v>
      </c>
      <c r="H54">
        <v>9</v>
      </c>
      <c r="I54">
        <v>0</v>
      </c>
      <c r="J54">
        <v>0</v>
      </c>
      <c r="K54">
        <v>12</v>
      </c>
      <c r="L54" s="65">
        <v>9</v>
      </c>
      <c r="M54">
        <v>22</v>
      </c>
      <c r="N54">
        <v>0</v>
      </c>
      <c r="O54">
        <v>0</v>
      </c>
      <c r="P54">
        <v>0</v>
      </c>
      <c r="Q54">
        <v>0</v>
      </c>
      <c r="R54" s="1">
        <f>IF(AND(MonthSales[[#This Row],[Maximum]] &gt; 10, C54 &lt;&gt; "X"), COUNTIF(MonthSales[[#This Row],[6]:[1]], "=0"),0)</f>
        <v>0</v>
      </c>
      <c r="S54" s="13">
        <f>MonthSales[[#This Row],[Final Quantity in Order + Manual]]*MonthSales[[#This Row],[Weight (g)]]</f>
        <v>0</v>
      </c>
      <c r="T54" s="62">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60">
        <f t="shared" si="0"/>
        <v>0</v>
      </c>
      <c r="W54" s="21">
        <f>MonthSales[[#This Row],[Suggested Order]]+V54</f>
        <v>0</v>
      </c>
      <c r="X54">
        <f>SUM(MonthSales[[#This Row],[Stock + FBA]:[Incoming]])+MonthSales[[#This Row],[Final Quantity in Order + Manual]]</f>
        <v>0</v>
      </c>
      <c r="Y54" s="62">
        <f>IFERROR(((MonthSales[[#This Row],[Stock + FBA]]+MonthSales[[#This Row],[Incoming]]+MonthSales[[#This Row],[Final Quantity in Order + Manual]])/MonthSales[[#This Row],[Quaterly Average]]), 0)</f>
        <v>0</v>
      </c>
    </row>
    <row r="55" spans="1:25" x14ac:dyDescent="0.25">
      <c r="A55" s="1" t="s">
        <v>62</v>
      </c>
      <c r="B55" s="1" t="s">
        <v>1303</v>
      </c>
      <c r="C55" s="1" t="s">
        <v>13</v>
      </c>
      <c r="D55">
        <v>3.63</v>
      </c>
      <c r="E55">
        <v>13</v>
      </c>
      <c r="F55">
        <v>17</v>
      </c>
      <c r="G55">
        <v>3</v>
      </c>
      <c r="H55">
        <v>8</v>
      </c>
      <c r="I55">
        <v>2</v>
      </c>
      <c r="J55">
        <v>1</v>
      </c>
      <c r="K55">
        <v>7</v>
      </c>
      <c r="L55" s="65">
        <v>4</v>
      </c>
      <c r="M55">
        <v>17</v>
      </c>
      <c r="N55">
        <v>0</v>
      </c>
      <c r="O55">
        <v>0</v>
      </c>
      <c r="P55">
        <v>0</v>
      </c>
      <c r="Q55">
        <v>0</v>
      </c>
      <c r="R55" s="1">
        <f>IF(AND(MonthSales[[#This Row],[Maximum]] &gt; 10, C55 &lt;&gt; "X"), COUNTIF(MonthSales[[#This Row],[6]:[1]], "=0"),0)</f>
        <v>0</v>
      </c>
      <c r="S55" s="13">
        <f>MonthSales[[#This Row],[Final Quantity in Order + Manual]]*MonthSales[[#This Row],[Weight (g)]]</f>
        <v>0</v>
      </c>
      <c r="T55" s="62">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60">
        <f t="shared" si="0"/>
        <v>0</v>
      </c>
      <c r="W55" s="21">
        <f>MonthSales[[#This Row],[Suggested Order]]+V55</f>
        <v>0</v>
      </c>
      <c r="X55">
        <f>SUM(MonthSales[[#This Row],[Stock + FBA]:[Incoming]])+MonthSales[[#This Row],[Final Quantity in Order + Manual]]</f>
        <v>0</v>
      </c>
      <c r="Y55" s="62">
        <f>IFERROR(((MonthSales[[#This Row],[Stock + FBA]]+MonthSales[[#This Row],[Incoming]]+MonthSales[[#This Row],[Final Quantity in Order + Manual]])/MonthSales[[#This Row],[Quaterly Average]]), 0)</f>
        <v>0</v>
      </c>
    </row>
    <row r="56" spans="1:25" x14ac:dyDescent="0.25">
      <c r="A56" s="1" t="s">
        <v>63</v>
      </c>
      <c r="B56" s="1" t="s">
        <v>1303</v>
      </c>
      <c r="C56" s="1" t="s">
        <v>13</v>
      </c>
      <c r="D56">
        <v>4.16</v>
      </c>
      <c r="E56">
        <v>16</v>
      </c>
      <c r="F56">
        <v>17</v>
      </c>
      <c r="G56">
        <v>20</v>
      </c>
      <c r="H56">
        <v>20</v>
      </c>
      <c r="I56">
        <v>10</v>
      </c>
      <c r="J56">
        <v>1</v>
      </c>
      <c r="K56">
        <v>14</v>
      </c>
      <c r="L56" s="65">
        <v>10</v>
      </c>
      <c r="M56">
        <v>20</v>
      </c>
      <c r="N56">
        <v>0</v>
      </c>
      <c r="O56">
        <v>4</v>
      </c>
      <c r="P56">
        <v>4</v>
      </c>
      <c r="Q56">
        <v>0</v>
      </c>
      <c r="R56" s="1">
        <f>IF(AND(MonthSales[[#This Row],[Maximum]] &gt; 10, C56 &lt;&gt; "X"), COUNTIF(MonthSales[[#This Row],[6]:[1]], "=0"),0)</f>
        <v>0</v>
      </c>
      <c r="S56" s="13">
        <f>MonthSales[[#This Row],[Final Quantity in Order + Manual]]*MonthSales[[#This Row],[Weight (g)]]</f>
        <v>0</v>
      </c>
      <c r="T56" s="62">
        <f>IFERROR(((MonthSales[[#This Row],[Stock + FBA]]+MonthSales[[#This Row],[Incoming]])/MonthSales[[#This Row],[Quaterly Average]]), 0)</f>
        <v>0.4</v>
      </c>
      <c r="U56" s="14">
        <f>IF(AND(minMonths &gt;=  MonthSales[[#This Row],[Months Cover (current stock +Production)]], C56  &lt;&gt; "X"), _xlfn.CEILING.MATH(((orderBY -  MonthSales[[#This Row],[Months Cover (current stock +Production)]]) * MonthSales[[#This Row],[Quaterly Average]]),50),0)</f>
        <v>0</v>
      </c>
      <c r="V56" s="60">
        <f t="shared" si="0"/>
        <v>0</v>
      </c>
      <c r="W56" s="21">
        <f>MonthSales[[#This Row],[Suggested Order]]+V56</f>
        <v>0</v>
      </c>
      <c r="X56">
        <f>SUM(MonthSales[[#This Row],[Stock + FBA]:[Incoming]])+MonthSales[[#This Row],[Final Quantity in Order + Manual]]</f>
        <v>4</v>
      </c>
      <c r="Y56" s="62">
        <f>IFERROR(((MonthSales[[#This Row],[Stock + FBA]]+MonthSales[[#This Row],[Incoming]]+MonthSales[[#This Row],[Final Quantity in Order + Manual]])/MonthSales[[#This Row],[Quaterly Average]]), 0)</f>
        <v>0.4</v>
      </c>
    </row>
    <row r="57" spans="1:25" x14ac:dyDescent="0.25">
      <c r="A57" s="1" t="s">
        <v>64</v>
      </c>
      <c r="B57" s="1" t="s">
        <v>1303</v>
      </c>
      <c r="C57" s="1" t="s">
        <v>13</v>
      </c>
      <c r="D57">
        <v>3.5</v>
      </c>
      <c r="E57">
        <v>0</v>
      </c>
      <c r="F57">
        <v>0</v>
      </c>
      <c r="G57">
        <v>0</v>
      </c>
      <c r="H57">
        <v>0</v>
      </c>
      <c r="I57">
        <v>0</v>
      </c>
      <c r="J57">
        <v>0</v>
      </c>
      <c r="K57">
        <v>0</v>
      </c>
      <c r="L57" s="65">
        <v>0</v>
      </c>
      <c r="M57">
        <v>0</v>
      </c>
      <c r="N57">
        <v>0</v>
      </c>
      <c r="O57">
        <v>0</v>
      </c>
      <c r="P57">
        <v>0</v>
      </c>
      <c r="Q57">
        <v>0</v>
      </c>
      <c r="R57" s="1">
        <f>IF(AND(MonthSales[[#This Row],[Maximum]] &gt; 10, C57 &lt;&gt; "X"), COUNTIF(MonthSales[[#This Row],[6]:[1]], "=0"),0)</f>
        <v>0</v>
      </c>
      <c r="S57" s="13">
        <f>MonthSales[[#This Row],[Final Quantity in Order + Manual]]*MonthSales[[#This Row],[Weight (g)]]</f>
        <v>0</v>
      </c>
      <c r="T57" s="62">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60">
        <f t="shared" si="0"/>
        <v>0</v>
      </c>
      <c r="W57" s="21">
        <f>MonthSales[[#This Row],[Suggested Order]]+V57</f>
        <v>0</v>
      </c>
      <c r="X57">
        <f>SUM(MonthSales[[#This Row],[Stock + FBA]:[Incoming]])+MonthSales[[#This Row],[Final Quantity in Order + Manual]]</f>
        <v>0</v>
      </c>
      <c r="Y57" s="62">
        <f>IFERROR(((MonthSales[[#This Row],[Stock + FBA]]+MonthSales[[#This Row],[Incoming]]+MonthSales[[#This Row],[Final Quantity in Order + Manual]])/MonthSales[[#This Row],[Quaterly Average]]), 0)</f>
        <v>0</v>
      </c>
    </row>
    <row r="58" spans="1:25" x14ac:dyDescent="0.25">
      <c r="A58" s="1" t="s">
        <v>65</v>
      </c>
      <c r="B58" s="1" t="s">
        <v>1303</v>
      </c>
      <c r="C58" s="1" t="s">
        <v>13</v>
      </c>
      <c r="D58">
        <v>1.84</v>
      </c>
      <c r="E58">
        <v>40</v>
      </c>
      <c r="F58">
        <v>22</v>
      </c>
      <c r="G58">
        <v>16</v>
      </c>
      <c r="H58">
        <v>10</v>
      </c>
      <c r="I58">
        <v>0</v>
      </c>
      <c r="J58">
        <v>0</v>
      </c>
      <c r="K58">
        <v>22</v>
      </c>
      <c r="L58" s="65">
        <v>10</v>
      </c>
      <c r="M58">
        <v>40</v>
      </c>
      <c r="N58">
        <v>0</v>
      </c>
      <c r="O58">
        <v>1</v>
      </c>
      <c r="P58">
        <v>1</v>
      </c>
      <c r="Q58">
        <v>0</v>
      </c>
      <c r="R58" s="1">
        <f>IF(AND(MonthSales[[#This Row],[Maximum]] &gt; 10, C58 &lt;&gt; "X"), COUNTIF(MonthSales[[#This Row],[6]:[1]], "=0"),0)</f>
        <v>0</v>
      </c>
      <c r="S58" s="13">
        <f>MonthSales[[#This Row],[Final Quantity in Order + Manual]]*MonthSales[[#This Row],[Weight (g)]]</f>
        <v>0</v>
      </c>
      <c r="T58" s="62">
        <f>IFERROR(((MonthSales[[#This Row],[Stock + FBA]]+MonthSales[[#This Row],[Incoming]])/MonthSales[[#This Row],[Quaterly Average]]), 0)</f>
        <v>0.1</v>
      </c>
      <c r="U58" s="14">
        <f>IF(AND(minMonths &gt;=  MonthSales[[#This Row],[Months Cover (current stock +Production)]], C58  &lt;&gt; "X"), _xlfn.CEILING.MATH(((orderBY -  MonthSales[[#This Row],[Months Cover (current stock +Production)]]) * MonthSales[[#This Row],[Quaterly Average]]),50),0)</f>
        <v>0</v>
      </c>
      <c r="V58" s="60">
        <f t="shared" si="0"/>
        <v>0</v>
      </c>
      <c r="W58" s="21">
        <f>MonthSales[[#This Row],[Suggested Order]]+V58</f>
        <v>0</v>
      </c>
      <c r="X58">
        <f>SUM(MonthSales[[#This Row],[Stock + FBA]:[Incoming]])+MonthSales[[#This Row],[Final Quantity in Order + Manual]]</f>
        <v>1</v>
      </c>
      <c r="Y58" s="62">
        <f>IFERROR(((MonthSales[[#This Row],[Stock + FBA]]+MonthSales[[#This Row],[Incoming]]+MonthSales[[#This Row],[Final Quantity in Order + Manual]])/MonthSales[[#This Row],[Quaterly Average]]), 0)</f>
        <v>0.1</v>
      </c>
    </row>
    <row r="59" spans="1:25" x14ac:dyDescent="0.25">
      <c r="A59" s="1" t="s">
        <v>66</v>
      </c>
      <c r="B59" s="1" t="s">
        <v>1303</v>
      </c>
      <c r="C59" s="1" t="s">
        <v>13</v>
      </c>
      <c r="D59">
        <v>1.93</v>
      </c>
      <c r="E59">
        <v>28</v>
      </c>
      <c r="F59">
        <v>16</v>
      </c>
      <c r="G59">
        <v>0</v>
      </c>
      <c r="H59">
        <v>3</v>
      </c>
      <c r="I59">
        <v>1</v>
      </c>
      <c r="J59">
        <v>0</v>
      </c>
      <c r="K59">
        <v>12</v>
      </c>
      <c r="L59" s="65">
        <v>2</v>
      </c>
      <c r="M59">
        <v>28</v>
      </c>
      <c r="N59">
        <v>0</v>
      </c>
      <c r="O59">
        <v>0</v>
      </c>
      <c r="P59">
        <v>0</v>
      </c>
      <c r="Q59">
        <v>0</v>
      </c>
      <c r="R59" s="1">
        <f>IF(AND(MonthSales[[#This Row],[Maximum]] &gt; 10, C59 &lt;&gt; "X"), COUNTIF(MonthSales[[#This Row],[6]:[1]], "=0"),0)</f>
        <v>0</v>
      </c>
      <c r="S59" s="13">
        <f>MonthSales[[#This Row],[Final Quantity in Order + Manual]]*MonthSales[[#This Row],[Weight (g)]]</f>
        <v>0</v>
      </c>
      <c r="T59" s="62">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60">
        <f t="shared" si="0"/>
        <v>0</v>
      </c>
      <c r="W59" s="21">
        <f>MonthSales[[#This Row],[Suggested Order]]+V59</f>
        <v>0</v>
      </c>
      <c r="X59">
        <f>SUM(MonthSales[[#This Row],[Stock + FBA]:[Incoming]])+MonthSales[[#This Row],[Final Quantity in Order + Manual]]</f>
        <v>0</v>
      </c>
      <c r="Y59" s="62">
        <f>IFERROR(((MonthSales[[#This Row],[Stock + FBA]]+MonthSales[[#This Row],[Incoming]]+MonthSales[[#This Row],[Final Quantity in Order + Manual]])/MonthSales[[#This Row],[Quaterly Average]]), 0)</f>
        <v>0</v>
      </c>
    </row>
    <row r="60" spans="1:25" x14ac:dyDescent="0.25">
      <c r="A60" s="1" t="s">
        <v>67</v>
      </c>
      <c r="B60" s="1" t="s">
        <v>1303</v>
      </c>
      <c r="C60" s="1" t="s">
        <v>13</v>
      </c>
      <c r="D60">
        <v>2.02</v>
      </c>
      <c r="E60">
        <v>0</v>
      </c>
      <c r="F60">
        <v>0</v>
      </c>
      <c r="G60">
        <v>0</v>
      </c>
      <c r="H60">
        <v>0</v>
      </c>
      <c r="I60">
        <v>0</v>
      </c>
      <c r="J60">
        <v>0</v>
      </c>
      <c r="K60">
        <v>0</v>
      </c>
      <c r="L60" s="65">
        <v>0</v>
      </c>
      <c r="M60">
        <v>0</v>
      </c>
      <c r="N60">
        <v>0</v>
      </c>
      <c r="O60">
        <v>0</v>
      </c>
      <c r="P60">
        <v>0</v>
      </c>
      <c r="Q60">
        <v>0</v>
      </c>
      <c r="R60" s="1">
        <f>IF(AND(MonthSales[[#This Row],[Maximum]] &gt; 10, C60 &lt;&gt; "X"), COUNTIF(MonthSales[[#This Row],[6]:[1]], "=0"),0)</f>
        <v>0</v>
      </c>
      <c r="S60" s="13">
        <f>MonthSales[[#This Row],[Final Quantity in Order + Manual]]*MonthSales[[#This Row],[Weight (g)]]</f>
        <v>0</v>
      </c>
      <c r="T60" s="62">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60">
        <f t="shared" si="0"/>
        <v>0</v>
      </c>
      <c r="W60" s="21">
        <f>MonthSales[[#This Row],[Suggested Order]]+V60</f>
        <v>0</v>
      </c>
      <c r="X60">
        <f>SUM(MonthSales[[#This Row],[Stock + FBA]:[Incoming]])+MonthSales[[#This Row],[Final Quantity in Order + Manual]]</f>
        <v>0</v>
      </c>
      <c r="Y60" s="62">
        <f>IFERROR(((MonthSales[[#This Row],[Stock + FBA]]+MonthSales[[#This Row],[Incoming]]+MonthSales[[#This Row],[Final Quantity in Order + Manual]])/MonthSales[[#This Row],[Quaterly Average]]), 0)</f>
        <v>0</v>
      </c>
    </row>
    <row r="61" spans="1:25" x14ac:dyDescent="0.25">
      <c r="A61" s="1" t="s">
        <v>68</v>
      </c>
      <c r="B61" s="1" t="s">
        <v>1303</v>
      </c>
      <c r="C61" s="1" t="s">
        <v>8</v>
      </c>
      <c r="D61">
        <v>2.58</v>
      </c>
      <c r="E61">
        <v>37</v>
      </c>
      <c r="F61">
        <v>22</v>
      </c>
      <c r="G61">
        <v>20</v>
      </c>
      <c r="H61">
        <v>28</v>
      </c>
      <c r="I61">
        <v>16</v>
      </c>
      <c r="J61">
        <v>31</v>
      </c>
      <c r="K61">
        <v>26</v>
      </c>
      <c r="L61" s="65">
        <v>25</v>
      </c>
      <c r="M61">
        <v>37</v>
      </c>
      <c r="N61">
        <v>8</v>
      </c>
      <c r="O61">
        <v>75</v>
      </c>
      <c r="P61">
        <v>83</v>
      </c>
      <c r="Q61">
        <v>400</v>
      </c>
      <c r="R61" s="1">
        <f>IF(AND(MonthSales[[#This Row],[Maximum]] &gt; 10, C61 &lt;&gt; "X"), COUNTIF(MonthSales[[#This Row],[6]:[1]], "=0"),0)</f>
        <v>0</v>
      </c>
      <c r="S61" s="13">
        <f>MonthSales[[#This Row],[Final Quantity in Order + Manual]]*MonthSales[[#This Row],[Weight (g)]]</f>
        <v>0</v>
      </c>
      <c r="T61" s="62">
        <f>IFERROR(((MonthSales[[#This Row],[Stock + FBA]]+MonthSales[[#This Row],[Incoming]])/MonthSales[[#This Row],[Quaterly Average]]), 0)</f>
        <v>19.32</v>
      </c>
      <c r="U61" s="14">
        <f>IF(AND(minMonths &gt;=  MonthSales[[#This Row],[Months Cover (current stock +Production)]], C61  &lt;&gt; "X"), _xlfn.CEILING.MATH(((orderBY -  MonthSales[[#This Row],[Months Cover (current stock +Production)]]) * MonthSales[[#This Row],[Quaterly Average]]),50),0)</f>
        <v>0</v>
      </c>
      <c r="V61" s="60">
        <f t="shared" si="0"/>
        <v>0</v>
      </c>
      <c r="W61" s="21">
        <f>MonthSales[[#This Row],[Suggested Order]]+V61</f>
        <v>0</v>
      </c>
      <c r="X61">
        <f>SUM(MonthSales[[#This Row],[Stock + FBA]:[Incoming]])+MonthSales[[#This Row],[Final Quantity in Order + Manual]]</f>
        <v>483</v>
      </c>
      <c r="Y61" s="62">
        <f>IFERROR(((MonthSales[[#This Row],[Stock + FBA]]+MonthSales[[#This Row],[Incoming]]+MonthSales[[#This Row],[Final Quantity in Order + Manual]])/MonthSales[[#This Row],[Quaterly Average]]), 0)</f>
        <v>19.32</v>
      </c>
    </row>
    <row r="62" spans="1:25" x14ac:dyDescent="0.25">
      <c r="A62" s="1" t="s">
        <v>69</v>
      </c>
      <c r="B62" s="1" t="s">
        <v>1303</v>
      </c>
      <c r="C62" s="1" t="s">
        <v>13</v>
      </c>
      <c r="D62">
        <v>4.2699999999999996</v>
      </c>
      <c r="E62">
        <v>0</v>
      </c>
      <c r="F62">
        <v>0</v>
      </c>
      <c r="G62">
        <v>0</v>
      </c>
      <c r="H62">
        <v>0</v>
      </c>
      <c r="I62">
        <v>0</v>
      </c>
      <c r="J62">
        <v>0</v>
      </c>
      <c r="K62">
        <v>0</v>
      </c>
      <c r="L62" s="65">
        <v>0</v>
      </c>
      <c r="M62">
        <v>0</v>
      </c>
      <c r="N62">
        <v>0</v>
      </c>
      <c r="O62">
        <v>0</v>
      </c>
      <c r="P62">
        <v>0</v>
      </c>
      <c r="Q62">
        <v>0</v>
      </c>
      <c r="R62" s="1">
        <f>IF(AND(MonthSales[[#This Row],[Maximum]] &gt; 10, C62 &lt;&gt; "X"), COUNTIF(MonthSales[[#This Row],[6]:[1]], "=0"),0)</f>
        <v>0</v>
      </c>
      <c r="S62" s="13">
        <f>MonthSales[[#This Row],[Final Quantity in Order + Manual]]*MonthSales[[#This Row],[Weight (g)]]</f>
        <v>0</v>
      </c>
      <c r="T62" s="62">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60">
        <f t="shared" si="0"/>
        <v>0</v>
      </c>
      <c r="W62" s="21">
        <f>MonthSales[[#This Row],[Suggested Order]]+V62</f>
        <v>0</v>
      </c>
      <c r="X62">
        <f>SUM(MonthSales[[#This Row],[Stock + FBA]:[Incoming]])+MonthSales[[#This Row],[Final Quantity in Order + Manual]]</f>
        <v>0</v>
      </c>
      <c r="Y62" s="62">
        <f>IFERROR(((MonthSales[[#This Row],[Stock + FBA]]+MonthSales[[#This Row],[Incoming]]+MonthSales[[#This Row],[Final Quantity in Order + Manual]])/MonthSales[[#This Row],[Quaterly Average]]), 0)</f>
        <v>0</v>
      </c>
    </row>
    <row r="63" spans="1:25" x14ac:dyDescent="0.25">
      <c r="A63" s="1" t="s">
        <v>70</v>
      </c>
      <c r="B63" s="1" t="s">
        <v>1303</v>
      </c>
      <c r="C63" s="1" t="s">
        <v>13</v>
      </c>
      <c r="D63">
        <v>4.75</v>
      </c>
      <c r="E63">
        <v>0</v>
      </c>
      <c r="F63">
        <v>0</v>
      </c>
      <c r="G63">
        <v>0</v>
      </c>
      <c r="H63">
        <v>0</v>
      </c>
      <c r="I63">
        <v>0</v>
      </c>
      <c r="J63">
        <v>0</v>
      </c>
      <c r="K63">
        <v>0</v>
      </c>
      <c r="L63" s="65">
        <v>0</v>
      </c>
      <c r="M63">
        <v>0</v>
      </c>
      <c r="N63">
        <v>0</v>
      </c>
      <c r="O63">
        <v>0</v>
      </c>
      <c r="P63">
        <v>0</v>
      </c>
      <c r="Q63">
        <v>0</v>
      </c>
      <c r="R63" s="1">
        <f>IF(AND(MonthSales[[#This Row],[Maximum]] &gt; 10, C63 &lt;&gt; "X"), COUNTIF(MonthSales[[#This Row],[6]:[1]], "=0"),0)</f>
        <v>0</v>
      </c>
      <c r="S63" s="13">
        <f>MonthSales[[#This Row],[Final Quantity in Order + Manual]]*MonthSales[[#This Row],[Weight (g)]]</f>
        <v>0</v>
      </c>
      <c r="T63" s="62">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60">
        <f t="shared" si="0"/>
        <v>0</v>
      </c>
      <c r="W63" s="21">
        <f>MonthSales[[#This Row],[Suggested Order]]+V63</f>
        <v>0</v>
      </c>
      <c r="X63">
        <f>SUM(MonthSales[[#This Row],[Stock + FBA]:[Incoming]])+MonthSales[[#This Row],[Final Quantity in Order + Manual]]</f>
        <v>0</v>
      </c>
      <c r="Y63" s="62">
        <f>IFERROR(((MonthSales[[#This Row],[Stock + FBA]]+MonthSales[[#This Row],[Incoming]]+MonthSales[[#This Row],[Final Quantity in Order + Manual]])/MonthSales[[#This Row],[Quaterly Average]]), 0)</f>
        <v>0</v>
      </c>
    </row>
    <row r="64" spans="1:25" x14ac:dyDescent="0.25">
      <c r="A64" s="1" t="s">
        <v>71</v>
      </c>
      <c r="B64" s="1" t="s">
        <v>1303</v>
      </c>
      <c r="C64" s="1" t="s">
        <v>13</v>
      </c>
      <c r="D64">
        <v>5.56</v>
      </c>
      <c r="E64">
        <v>0</v>
      </c>
      <c r="F64">
        <v>0</v>
      </c>
      <c r="G64">
        <v>0</v>
      </c>
      <c r="H64">
        <v>0</v>
      </c>
      <c r="I64">
        <v>0</v>
      </c>
      <c r="J64">
        <v>0</v>
      </c>
      <c r="K64">
        <v>0</v>
      </c>
      <c r="L64" s="65">
        <v>0</v>
      </c>
      <c r="M64">
        <v>0</v>
      </c>
      <c r="N64">
        <v>0</v>
      </c>
      <c r="O64">
        <v>0</v>
      </c>
      <c r="P64">
        <v>0</v>
      </c>
      <c r="Q64">
        <v>0</v>
      </c>
      <c r="R64" s="1">
        <f>IF(AND(MonthSales[[#This Row],[Maximum]] &gt; 10, C64 &lt;&gt; "X"), COUNTIF(MonthSales[[#This Row],[6]:[1]], "=0"),0)</f>
        <v>0</v>
      </c>
      <c r="S64" s="13">
        <f>MonthSales[[#This Row],[Final Quantity in Order + Manual]]*MonthSales[[#This Row],[Weight (g)]]</f>
        <v>0</v>
      </c>
      <c r="T64" s="62">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60">
        <f t="shared" si="0"/>
        <v>0</v>
      </c>
      <c r="W64" s="21">
        <f>MonthSales[[#This Row],[Suggested Order]]+V64</f>
        <v>0</v>
      </c>
      <c r="X64">
        <f>SUM(MonthSales[[#This Row],[Stock + FBA]:[Incoming]])+MonthSales[[#This Row],[Final Quantity in Order + Manual]]</f>
        <v>0</v>
      </c>
      <c r="Y64" s="62">
        <f>IFERROR(((MonthSales[[#This Row],[Stock + FBA]]+MonthSales[[#This Row],[Incoming]]+MonthSales[[#This Row],[Final Quantity in Order + Manual]])/MonthSales[[#This Row],[Quaterly Average]]), 0)</f>
        <v>0</v>
      </c>
    </row>
    <row r="65" spans="1:25" x14ac:dyDescent="0.25">
      <c r="A65" s="1" t="s">
        <v>72</v>
      </c>
      <c r="B65" s="1" t="s">
        <v>1303</v>
      </c>
      <c r="C65" s="1" t="s">
        <v>8</v>
      </c>
      <c r="D65">
        <v>2.82</v>
      </c>
      <c r="E65">
        <v>66</v>
      </c>
      <c r="F65">
        <v>48</v>
      </c>
      <c r="G65">
        <v>34</v>
      </c>
      <c r="H65">
        <v>52</v>
      </c>
      <c r="I65">
        <v>17</v>
      </c>
      <c r="J65">
        <v>36</v>
      </c>
      <c r="K65">
        <v>42</v>
      </c>
      <c r="L65" s="65">
        <v>35</v>
      </c>
      <c r="M65">
        <v>66</v>
      </c>
      <c r="N65">
        <v>55</v>
      </c>
      <c r="O65">
        <v>87</v>
      </c>
      <c r="P65">
        <v>142</v>
      </c>
      <c r="Q65">
        <v>400</v>
      </c>
      <c r="R65" s="1">
        <f>IF(AND(MonthSales[[#This Row],[Maximum]] &gt; 10, C65 &lt;&gt; "X"), COUNTIF(MonthSales[[#This Row],[6]:[1]], "=0"),0)</f>
        <v>0</v>
      </c>
      <c r="S65" s="13">
        <f>MonthSales[[#This Row],[Final Quantity in Order + Manual]]*MonthSales[[#This Row],[Weight (g)]]</f>
        <v>0</v>
      </c>
      <c r="T65" s="62">
        <f>IFERROR(((MonthSales[[#This Row],[Stock + FBA]]+MonthSales[[#This Row],[Incoming]])/MonthSales[[#This Row],[Quaterly Average]]), 0)</f>
        <v>15.485714285714286</v>
      </c>
      <c r="U65" s="14">
        <f>IF(AND(minMonths &gt;=  MonthSales[[#This Row],[Months Cover (current stock +Production)]], C65  &lt;&gt; "X"), _xlfn.CEILING.MATH(((orderBY -  MonthSales[[#This Row],[Months Cover (current stock +Production)]]) * MonthSales[[#This Row],[Quaterly Average]]),50),0)</f>
        <v>0</v>
      </c>
      <c r="V65" s="60">
        <f t="shared" si="0"/>
        <v>0</v>
      </c>
      <c r="W65" s="21">
        <f>MonthSales[[#This Row],[Suggested Order]]+V65</f>
        <v>0</v>
      </c>
      <c r="X65">
        <f>SUM(MonthSales[[#This Row],[Stock + FBA]:[Incoming]])+MonthSales[[#This Row],[Final Quantity in Order + Manual]]</f>
        <v>542</v>
      </c>
      <c r="Y65" s="62">
        <f>IFERROR(((MonthSales[[#This Row],[Stock + FBA]]+MonthSales[[#This Row],[Incoming]]+MonthSales[[#This Row],[Final Quantity in Order + Manual]])/MonthSales[[#This Row],[Quaterly Average]]), 0)</f>
        <v>15.485714285714286</v>
      </c>
    </row>
    <row r="66" spans="1:25" x14ac:dyDescent="0.25">
      <c r="A66" s="1" t="s">
        <v>73</v>
      </c>
      <c r="B66" s="1" t="s">
        <v>1315</v>
      </c>
      <c r="C66" s="1" t="s">
        <v>8</v>
      </c>
      <c r="D66">
        <v>23.65</v>
      </c>
      <c r="E66">
        <v>8</v>
      </c>
      <c r="F66">
        <v>12</v>
      </c>
      <c r="G66">
        <v>11</v>
      </c>
      <c r="H66">
        <v>23</v>
      </c>
      <c r="I66">
        <v>18</v>
      </c>
      <c r="J66">
        <v>3</v>
      </c>
      <c r="K66">
        <v>12</v>
      </c>
      <c r="L66" s="65">
        <v>15</v>
      </c>
      <c r="M66">
        <v>23</v>
      </c>
      <c r="N66">
        <v>23</v>
      </c>
      <c r="O66">
        <v>9</v>
      </c>
      <c r="P66">
        <v>32</v>
      </c>
      <c r="Q66">
        <v>10</v>
      </c>
      <c r="R66" s="1">
        <f>IF(AND(MonthSales[[#This Row],[Maximum]] &gt; 10, C66 &lt;&gt; "X"), COUNTIF(MonthSales[[#This Row],[6]:[1]], "=0"),0)</f>
        <v>0</v>
      </c>
      <c r="S66" s="13">
        <f>MonthSales[[#This Row],[Final Quantity in Order + Manual]]*MonthSales[[#This Row],[Weight (g)]]</f>
        <v>2365</v>
      </c>
      <c r="T66" s="62">
        <f>IFERROR(((MonthSales[[#This Row],[Stock + FBA]]+MonthSales[[#This Row],[Incoming]])/MonthSales[[#This Row],[Quaterly Average]]), 0)</f>
        <v>2.8</v>
      </c>
      <c r="U66" s="14">
        <f>IF(AND(minMonths &gt;=  MonthSales[[#This Row],[Months Cover (current stock +Production)]], C66  &lt;&gt; "X"), _xlfn.CEILING.MATH(((orderBY -  MonthSales[[#This Row],[Months Cover (current stock +Production)]]) * MonthSales[[#This Row],[Quaterly Average]]),50),0)</f>
        <v>100</v>
      </c>
      <c r="V66" s="60">
        <f t="shared" ref="V66:V129" si="1">AA66</f>
        <v>0</v>
      </c>
      <c r="W66" s="21">
        <f>MonthSales[[#This Row],[Suggested Order]]+V66</f>
        <v>100</v>
      </c>
      <c r="X66">
        <f>SUM(MonthSales[[#This Row],[Stock + FBA]:[Incoming]])+MonthSales[[#This Row],[Final Quantity in Order + Manual]]</f>
        <v>142</v>
      </c>
      <c r="Y66" s="62">
        <f>IFERROR(((MonthSales[[#This Row],[Stock + FBA]]+MonthSales[[#This Row],[Incoming]]+MonthSales[[#This Row],[Final Quantity in Order + Manual]])/MonthSales[[#This Row],[Quaterly Average]]), 0)</f>
        <v>9.4666666666666668</v>
      </c>
    </row>
    <row r="67" spans="1:25" x14ac:dyDescent="0.25">
      <c r="A67" s="1" t="s">
        <v>74</v>
      </c>
      <c r="B67" s="1" t="s">
        <v>1315</v>
      </c>
      <c r="C67" s="1" t="s">
        <v>8</v>
      </c>
      <c r="D67">
        <v>33.31</v>
      </c>
      <c r="E67">
        <v>2</v>
      </c>
      <c r="F67">
        <v>3</v>
      </c>
      <c r="G67">
        <v>3</v>
      </c>
      <c r="H67">
        <v>7</v>
      </c>
      <c r="I67">
        <v>7</v>
      </c>
      <c r="J67">
        <v>6</v>
      </c>
      <c r="K67">
        <v>5</v>
      </c>
      <c r="L67" s="65">
        <v>7</v>
      </c>
      <c r="M67">
        <v>7</v>
      </c>
      <c r="N67">
        <v>24</v>
      </c>
      <c r="O67">
        <v>31</v>
      </c>
      <c r="P67">
        <v>55</v>
      </c>
      <c r="Q67">
        <v>0</v>
      </c>
      <c r="R67" s="1">
        <f>IF(AND(MonthSales[[#This Row],[Maximum]] &gt; 10, C67 &lt;&gt; "X"), COUNTIF(MonthSales[[#This Row],[6]:[1]], "=0"),0)</f>
        <v>0</v>
      </c>
      <c r="S67" s="13">
        <f>MonthSales[[#This Row],[Final Quantity in Order + Manual]]*MonthSales[[#This Row],[Weight (g)]]</f>
        <v>0</v>
      </c>
      <c r="T67" s="62">
        <f>IFERROR(((MonthSales[[#This Row],[Stock + FBA]]+MonthSales[[#This Row],[Incoming]])/MonthSales[[#This Row],[Quaterly Average]]), 0)</f>
        <v>7.8571428571428568</v>
      </c>
      <c r="U67" s="14">
        <f>IF(AND(minMonths &gt;=  MonthSales[[#This Row],[Months Cover (current stock +Production)]], C67  &lt;&gt; "X"), _xlfn.CEILING.MATH(((orderBY -  MonthSales[[#This Row],[Months Cover (current stock +Production)]]) * MonthSales[[#This Row],[Quaterly Average]]),50),0)</f>
        <v>0</v>
      </c>
      <c r="V67" s="60">
        <f t="shared" si="1"/>
        <v>0</v>
      </c>
      <c r="W67" s="21">
        <f>MonthSales[[#This Row],[Suggested Order]]+V67</f>
        <v>0</v>
      </c>
      <c r="X67">
        <f>SUM(MonthSales[[#This Row],[Stock + FBA]:[Incoming]])+MonthSales[[#This Row],[Final Quantity in Order + Manual]]</f>
        <v>55</v>
      </c>
      <c r="Y67" s="62">
        <f>IFERROR(((MonthSales[[#This Row],[Stock + FBA]]+MonthSales[[#This Row],[Incoming]]+MonthSales[[#This Row],[Final Quantity in Order + Manual]])/MonthSales[[#This Row],[Quaterly Average]]), 0)</f>
        <v>7.8571428571428568</v>
      </c>
    </row>
    <row r="68" spans="1:25" x14ac:dyDescent="0.25">
      <c r="A68" s="1" t="s">
        <v>75</v>
      </c>
      <c r="B68" s="1" t="s">
        <v>1315</v>
      </c>
      <c r="C68" s="1" t="s">
        <v>8</v>
      </c>
      <c r="D68">
        <v>14.07</v>
      </c>
      <c r="E68">
        <v>13</v>
      </c>
      <c r="F68">
        <v>27</v>
      </c>
      <c r="G68">
        <v>21</v>
      </c>
      <c r="H68">
        <v>69</v>
      </c>
      <c r="I68">
        <v>57</v>
      </c>
      <c r="J68">
        <v>33</v>
      </c>
      <c r="K68">
        <v>37</v>
      </c>
      <c r="L68" s="65">
        <v>53</v>
      </c>
      <c r="M68">
        <v>69</v>
      </c>
      <c r="N68">
        <v>2</v>
      </c>
      <c r="O68">
        <v>60</v>
      </c>
      <c r="P68">
        <v>62</v>
      </c>
      <c r="Q68">
        <v>400</v>
      </c>
      <c r="R68" s="1">
        <f>IF(AND(MonthSales[[#This Row],[Maximum]] &gt; 10, C68 &lt;&gt; "X"), COUNTIF(MonthSales[[#This Row],[6]:[1]], "=0"),0)</f>
        <v>0</v>
      </c>
      <c r="S68" s="13">
        <f>MonthSales[[#This Row],[Final Quantity in Order + Manual]]*MonthSales[[#This Row],[Weight (g)]]</f>
        <v>0</v>
      </c>
      <c r="T68" s="62">
        <f>IFERROR(((MonthSales[[#This Row],[Stock + FBA]]+MonthSales[[#This Row],[Incoming]])/MonthSales[[#This Row],[Quaterly Average]]), 0)</f>
        <v>8.7169811320754711</v>
      </c>
      <c r="U68" s="14">
        <f>IF(AND(minMonths &gt;=  MonthSales[[#This Row],[Months Cover (current stock +Production)]], C68  &lt;&gt; "X"), _xlfn.CEILING.MATH(((orderBY -  MonthSales[[#This Row],[Months Cover (current stock +Production)]]) * MonthSales[[#This Row],[Quaterly Average]]),50),0)</f>
        <v>0</v>
      </c>
      <c r="V68" s="60">
        <f t="shared" si="1"/>
        <v>0</v>
      </c>
      <c r="W68" s="21">
        <f>MonthSales[[#This Row],[Suggested Order]]+V68</f>
        <v>0</v>
      </c>
      <c r="X68">
        <f>SUM(MonthSales[[#This Row],[Stock + FBA]:[Incoming]])+MonthSales[[#This Row],[Final Quantity in Order + Manual]]</f>
        <v>462</v>
      </c>
      <c r="Y68" s="62">
        <f>IFERROR(((MonthSales[[#This Row],[Stock + FBA]]+MonthSales[[#This Row],[Incoming]]+MonthSales[[#This Row],[Final Quantity in Order + Manual]])/MonthSales[[#This Row],[Quaterly Average]]), 0)</f>
        <v>8.7169811320754711</v>
      </c>
    </row>
    <row r="69" spans="1:25" x14ac:dyDescent="0.25">
      <c r="A69" s="1" t="s">
        <v>76</v>
      </c>
      <c r="B69" s="1" t="s">
        <v>1315</v>
      </c>
      <c r="C69" s="1" t="s">
        <v>8</v>
      </c>
      <c r="D69">
        <v>17.54</v>
      </c>
      <c r="E69">
        <v>13</v>
      </c>
      <c r="F69">
        <v>16</v>
      </c>
      <c r="G69">
        <v>14</v>
      </c>
      <c r="H69">
        <v>36</v>
      </c>
      <c r="I69">
        <v>28</v>
      </c>
      <c r="J69">
        <v>35</v>
      </c>
      <c r="K69">
        <v>24</v>
      </c>
      <c r="L69" s="65">
        <v>33</v>
      </c>
      <c r="M69">
        <v>36</v>
      </c>
      <c r="N69">
        <v>92</v>
      </c>
      <c r="O69">
        <v>119</v>
      </c>
      <c r="P69">
        <v>211</v>
      </c>
      <c r="Q69">
        <v>0</v>
      </c>
      <c r="R69" s="1">
        <f>IF(AND(MonthSales[[#This Row],[Maximum]] &gt; 10, C69 &lt;&gt; "X"), COUNTIF(MonthSales[[#This Row],[6]:[1]], "=0"),0)</f>
        <v>0</v>
      </c>
      <c r="S69" s="13">
        <f>MonthSales[[#This Row],[Final Quantity in Order + Manual]]*MonthSales[[#This Row],[Weight (g)]]</f>
        <v>0</v>
      </c>
      <c r="T69" s="62">
        <f>IFERROR(((MonthSales[[#This Row],[Stock + FBA]]+MonthSales[[#This Row],[Incoming]])/MonthSales[[#This Row],[Quaterly Average]]), 0)</f>
        <v>6.3939393939393936</v>
      </c>
      <c r="U69" s="14">
        <f>IF(AND(minMonths &gt;=  MonthSales[[#This Row],[Months Cover (current stock +Production)]], C69  &lt;&gt; "X"), _xlfn.CEILING.MATH(((orderBY -  MonthSales[[#This Row],[Months Cover (current stock +Production)]]) * MonthSales[[#This Row],[Quaterly Average]]),50),0)</f>
        <v>0</v>
      </c>
      <c r="V69" s="60">
        <f t="shared" si="1"/>
        <v>0</v>
      </c>
      <c r="W69" s="21">
        <f>MonthSales[[#This Row],[Suggested Order]]+V69</f>
        <v>0</v>
      </c>
      <c r="X69">
        <f>SUM(MonthSales[[#This Row],[Stock + FBA]:[Incoming]])+MonthSales[[#This Row],[Final Quantity in Order + Manual]]</f>
        <v>211</v>
      </c>
      <c r="Y69" s="62">
        <f>IFERROR(((MonthSales[[#This Row],[Stock + FBA]]+MonthSales[[#This Row],[Incoming]]+MonthSales[[#This Row],[Final Quantity in Order + Manual]])/MonthSales[[#This Row],[Quaterly Average]]), 0)</f>
        <v>6.3939393939393936</v>
      </c>
    </row>
    <row r="70" spans="1:25" x14ac:dyDescent="0.25">
      <c r="A70" s="1" t="s">
        <v>77</v>
      </c>
      <c r="B70" s="1" t="s">
        <v>1315</v>
      </c>
      <c r="C70" s="1" t="s">
        <v>8</v>
      </c>
      <c r="D70">
        <v>12.6</v>
      </c>
      <c r="E70">
        <v>21</v>
      </c>
      <c r="F70">
        <v>17</v>
      </c>
      <c r="G70">
        <v>10</v>
      </c>
      <c r="H70">
        <v>31</v>
      </c>
      <c r="I70">
        <v>27</v>
      </c>
      <c r="J70">
        <v>24</v>
      </c>
      <c r="K70">
        <v>22</v>
      </c>
      <c r="L70" s="65">
        <v>27</v>
      </c>
      <c r="M70">
        <v>31</v>
      </c>
      <c r="N70">
        <v>18</v>
      </c>
      <c r="O70">
        <v>93</v>
      </c>
      <c r="P70">
        <v>111</v>
      </c>
      <c r="Q70">
        <v>100</v>
      </c>
      <c r="R70" s="1">
        <f>IF(AND(MonthSales[[#This Row],[Maximum]] &gt; 10, C70 &lt;&gt; "X"), COUNTIF(MonthSales[[#This Row],[6]:[1]], "=0"),0)</f>
        <v>0</v>
      </c>
      <c r="S70" s="13">
        <f>MonthSales[[#This Row],[Final Quantity in Order + Manual]]*MonthSales[[#This Row],[Weight (g)]]</f>
        <v>0</v>
      </c>
      <c r="T70" s="62">
        <f>IFERROR(((MonthSales[[#This Row],[Stock + FBA]]+MonthSales[[#This Row],[Incoming]])/MonthSales[[#This Row],[Quaterly Average]]), 0)</f>
        <v>7.8148148148148149</v>
      </c>
      <c r="U70" s="14">
        <f>IF(AND(minMonths &gt;=  MonthSales[[#This Row],[Months Cover (current stock +Production)]], C70  &lt;&gt; "X"), _xlfn.CEILING.MATH(((orderBY -  MonthSales[[#This Row],[Months Cover (current stock +Production)]]) * MonthSales[[#This Row],[Quaterly Average]]),50),0)</f>
        <v>0</v>
      </c>
      <c r="V70" s="60">
        <f t="shared" si="1"/>
        <v>0</v>
      </c>
      <c r="W70" s="21">
        <f>MonthSales[[#This Row],[Suggested Order]]+V70</f>
        <v>0</v>
      </c>
      <c r="X70">
        <f>SUM(MonthSales[[#This Row],[Stock + FBA]:[Incoming]])+MonthSales[[#This Row],[Final Quantity in Order + Manual]]</f>
        <v>211</v>
      </c>
      <c r="Y70" s="62">
        <f>IFERROR(((MonthSales[[#This Row],[Stock + FBA]]+MonthSales[[#This Row],[Incoming]]+MonthSales[[#This Row],[Final Quantity in Order + Manual]])/MonthSales[[#This Row],[Quaterly Average]]), 0)</f>
        <v>7.8148148148148149</v>
      </c>
    </row>
    <row r="71" spans="1:25" x14ac:dyDescent="0.25">
      <c r="A71" s="1" t="s">
        <v>78</v>
      </c>
      <c r="B71" s="1" t="s">
        <v>1303</v>
      </c>
      <c r="C71" s="1" t="s">
        <v>8</v>
      </c>
      <c r="D71">
        <v>1.2</v>
      </c>
      <c r="E71">
        <v>79</v>
      </c>
      <c r="F71">
        <v>80</v>
      </c>
      <c r="G71">
        <v>66</v>
      </c>
      <c r="H71">
        <v>137</v>
      </c>
      <c r="I71">
        <v>72</v>
      </c>
      <c r="J71">
        <v>165</v>
      </c>
      <c r="K71">
        <v>100</v>
      </c>
      <c r="L71" s="65">
        <v>125</v>
      </c>
      <c r="M71">
        <v>165</v>
      </c>
      <c r="N71">
        <v>392</v>
      </c>
      <c r="O71">
        <v>334</v>
      </c>
      <c r="P71">
        <v>726</v>
      </c>
      <c r="Q71">
        <v>150</v>
      </c>
      <c r="R71" s="1">
        <f>IF(AND(MonthSales[[#This Row],[Maximum]] &gt; 10, C71 &lt;&gt; "X"), COUNTIF(MonthSales[[#This Row],[6]:[1]], "=0"),0)</f>
        <v>0</v>
      </c>
      <c r="S71" s="13">
        <f>MonthSales[[#This Row],[Final Quantity in Order + Manual]]*MonthSales[[#This Row],[Weight (g)]]</f>
        <v>0</v>
      </c>
      <c r="T71" s="62">
        <f>IFERROR(((MonthSales[[#This Row],[Stock + FBA]]+MonthSales[[#This Row],[Incoming]])/MonthSales[[#This Row],[Quaterly Average]]), 0)</f>
        <v>7.008</v>
      </c>
      <c r="U71" s="14">
        <f>IF(AND(minMonths &gt;=  MonthSales[[#This Row],[Months Cover (current stock +Production)]], C71  &lt;&gt; "X"), _xlfn.CEILING.MATH(((orderBY -  MonthSales[[#This Row],[Months Cover (current stock +Production)]]) * MonthSales[[#This Row],[Quaterly Average]]),50),0)</f>
        <v>0</v>
      </c>
      <c r="V71" s="60">
        <f t="shared" si="1"/>
        <v>0</v>
      </c>
      <c r="W71" s="21">
        <f>MonthSales[[#This Row],[Suggested Order]]+V71</f>
        <v>0</v>
      </c>
      <c r="X71">
        <f>SUM(MonthSales[[#This Row],[Stock + FBA]:[Incoming]])+MonthSales[[#This Row],[Final Quantity in Order + Manual]]</f>
        <v>876</v>
      </c>
      <c r="Y71" s="62">
        <f>IFERROR(((MonthSales[[#This Row],[Stock + FBA]]+MonthSales[[#This Row],[Incoming]]+MonthSales[[#This Row],[Final Quantity in Order + Manual]])/MonthSales[[#This Row],[Quaterly Average]]), 0)</f>
        <v>7.008</v>
      </c>
    </row>
    <row r="72" spans="1:25" x14ac:dyDescent="0.25">
      <c r="A72" s="1" t="s">
        <v>79</v>
      </c>
      <c r="B72" s="1" t="s">
        <v>1303</v>
      </c>
      <c r="C72" s="1" t="s">
        <v>8</v>
      </c>
      <c r="D72">
        <v>2.5</v>
      </c>
      <c r="E72">
        <v>33</v>
      </c>
      <c r="F72">
        <v>25</v>
      </c>
      <c r="G72">
        <v>31</v>
      </c>
      <c r="H72">
        <v>49</v>
      </c>
      <c r="I72">
        <v>26</v>
      </c>
      <c r="J72">
        <v>41</v>
      </c>
      <c r="K72">
        <v>34</v>
      </c>
      <c r="L72" s="65">
        <v>39</v>
      </c>
      <c r="M72">
        <v>49</v>
      </c>
      <c r="N72">
        <v>110</v>
      </c>
      <c r="O72">
        <v>96</v>
      </c>
      <c r="P72">
        <v>206</v>
      </c>
      <c r="Q72">
        <v>100</v>
      </c>
      <c r="R72" s="1">
        <f>IF(AND(MonthSales[[#This Row],[Maximum]] &gt; 10, C72 &lt;&gt; "X"), COUNTIF(MonthSales[[#This Row],[6]:[1]], "=0"),0)</f>
        <v>0</v>
      </c>
      <c r="S72" s="13">
        <f>MonthSales[[#This Row],[Final Quantity in Order + Manual]]*MonthSales[[#This Row],[Weight (g)]]</f>
        <v>0</v>
      </c>
      <c r="T72" s="62">
        <f>IFERROR(((MonthSales[[#This Row],[Stock + FBA]]+MonthSales[[#This Row],[Incoming]])/MonthSales[[#This Row],[Quaterly Average]]), 0)</f>
        <v>7.8461538461538458</v>
      </c>
      <c r="U72" s="14">
        <f>IF(AND(minMonths &gt;=  MonthSales[[#This Row],[Months Cover (current stock +Production)]], C72  &lt;&gt; "X"), _xlfn.CEILING.MATH(((orderBY -  MonthSales[[#This Row],[Months Cover (current stock +Production)]]) * MonthSales[[#This Row],[Quaterly Average]]),50),0)</f>
        <v>0</v>
      </c>
      <c r="V72" s="60">
        <f t="shared" si="1"/>
        <v>0</v>
      </c>
      <c r="W72" s="21">
        <f>MonthSales[[#This Row],[Suggested Order]]+V72</f>
        <v>0</v>
      </c>
      <c r="X72">
        <f>SUM(MonthSales[[#This Row],[Stock + FBA]:[Incoming]])+MonthSales[[#This Row],[Final Quantity in Order + Manual]]</f>
        <v>306</v>
      </c>
      <c r="Y72" s="62">
        <f>IFERROR(((MonthSales[[#This Row],[Stock + FBA]]+MonthSales[[#This Row],[Incoming]]+MonthSales[[#This Row],[Final Quantity in Order + Manual]])/MonthSales[[#This Row],[Quaterly Average]]), 0)</f>
        <v>7.8461538461538458</v>
      </c>
    </row>
    <row r="73" spans="1:25" x14ac:dyDescent="0.25">
      <c r="A73" s="1" t="s">
        <v>80</v>
      </c>
      <c r="B73" s="1" t="s">
        <v>1303</v>
      </c>
      <c r="C73" s="1" t="s">
        <v>13</v>
      </c>
      <c r="D73">
        <v>9.5</v>
      </c>
      <c r="E73">
        <v>0</v>
      </c>
      <c r="F73">
        <v>0</v>
      </c>
      <c r="G73">
        <v>0</v>
      </c>
      <c r="H73">
        <v>0</v>
      </c>
      <c r="I73">
        <v>0</v>
      </c>
      <c r="J73">
        <v>0</v>
      </c>
      <c r="K73">
        <v>0</v>
      </c>
      <c r="L73" s="65">
        <v>0</v>
      </c>
      <c r="M73">
        <v>0</v>
      </c>
      <c r="N73">
        <v>0</v>
      </c>
      <c r="O73">
        <v>0</v>
      </c>
      <c r="P73">
        <v>0</v>
      </c>
      <c r="Q73">
        <v>0</v>
      </c>
      <c r="R73" s="1">
        <f>IF(AND(MonthSales[[#This Row],[Maximum]] &gt; 10, C73 &lt;&gt; "X"), COUNTIF(MonthSales[[#This Row],[6]:[1]], "=0"),0)</f>
        <v>0</v>
      </c>
      <c r="S73" s="13">
        <f>MonthSales[[#This Row],[Final Quantity in Order + Manual]]*MonthSales[[#This Row],[Weight (g)]]</f>
        <v>0</v>
      </c>
      <c r="T73" s="62">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60">
        <f t="shared" si="1"/>
        <v>0</v>
      </c>
      <c r="W73" s="21">
        <f>MonthSales[[#This Row],[Suggested Order]]+V73</f>
        <v>0</v>
      </c>
      <c r="X73">
        <f>SUM(MonthSales[[#This Row],[Stock + FBA]:[Incoming]])+MonthSales[[#This Row],[Final Quantity in Order + Manual]]</f>
        <v>0</v>
      </c>
      <c r="Y73" s="62">
        <f>IFERROR(((MonthSales[[#This Row],[Stock + FBA]]+MonthSales[[#This Row],[Incoming]]+MonthSales[[#This Row],[Final Quantity in Order + Manual]])/MonthSales[[#This Row],[Quaterly Average]]), 0)</f>
        <v>0</v>
      </c>
    </row>
    <row r="74" spans="1:25" x14ac:dyDescent="0.25">
      <c r="A74" s="1" t="s">
        <v>81</v>
      </c>
      <c r="B74" s="1" t="s">
        <v>1303</v>
      </c>
      <c r="C74" s="1" t="s">
        <v>13</v>
      </c>
      <c r="D74">
        <v>14</v>
      </c>
      <c r="E74">
        <v>0</v>
      </c>
      <c r="F74">
        <v>0</v>
      </c>
      <c r="G74">
        <v>0</v>
      </c>
      <c r="H74">
        <v>0</v>
      </c>
      <c r="I74">
        <v>0</v>
      </c>
      <c r="J74">
        <v>0</v>
      </c>
      <c r="K74">
        <v>0</v>
      </c>
      <c r="L74" s="65">
        <v>0</v>
      </c>
      <c r="M74">
        <v>0</v>
      </c>
      <c r="N74">
        <v>0</v>
      </c>
      <c r="O74">
        <v>0</v>
      </c>
      <c r="P74">
        <v>0</v>
      </c>
      <c r="Q74">
        <v>0</v>
      </c>
      <c r="R74" s="1">
        <f>IF(AND(MonthSales[[#This Row],[Maximum]] &gt; 10, C74 &lt;&gt; "X"), COUNTIF(MonthSales[[#This Row],[6]:[1]], "=0"),0)</f>
        <v>0</v>
      </c>
      <c r="S74" s="13">
        <f>MonthSales[[#This Row],[Final Quantity in Order + Manual]]*MonthSales[[#This Row],[Weight (g)]]</f>
        <v>0</v>
      </c>
      <c r="T74" s="62">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60">
        <f t="shared" si="1"/>
        <v>0</v>
      </c>
      <c r="W74" s="21">
        <f>MonthSales[[#This Row],[Suggested Order]]+V74</f>
        <v>0</v>
      </c>
      <c r="X74">
        <f>SUM(MonthSales[[#This Row],[Stock + FBA]:[Incoming]])+MonthSales[[#This Row],[Final Quantity in Order + Manual]]</f>
        <v>0</v>
      </c>
      <c r="Y74" s="62">
        <f>IFERROR(((MonthSales[[#This Row],[Stock + FBA]]+MonthSales[[#This Row],[Incoming]]+MonthSales[[#This Row],[Final Quantity in Order + Manual]])/MonthSales[[#This Row],[Quaterly Average]]), 0)</f>
        <v>0</v>
      </c>
    </row>
    <row r="75" spans="1:25" x14ac:dyDescent="0.25">
      <c r="A75" s="1" t="s">
        <v>82</v>
      </c>
      <c r="B75" s="1" t="s">
        <v>1303</v>
      </c>
      <c r="C75" s="1" t="s">
        <v>8</v>
      </c>
      <c r="D75">
        <v>1.49</v>
      </c>
      <c r="E75">
        <v>29</v>
      </c>
      <c r="F75">
        <v>26</v>
      </c>
      <c r="G75">
        <v>31</v>
      </c>
      <c r="H75">
        <v>91</v>
      </c>
      <c r="I75">
        <v>42</v>
      </c>
      <c r="J75">
        <v>40</v>
      </c>
      <c r="K75">
        <v>43</v>
      </c>
      <c r="L75" s="65">
        <v>58</v>
      </c>
      <c r="M75">
        <v>91</v>
      </c>
      <c r="N75">
        <v>103</v>
      </c>
      <c r="O75">
        <v>15</v>
      </c>
      <c r="P75">
        <v>118</v>
      </c>
      <c r="Q75">
        <v>300</v>
      </c>
      <c r="R75" s="1">
        <f>IF(AND(MonthSales[[#This Row],[Maximum]] &gt; 10, C75 &lt;&gt; "X"), COUNTIF(MonthSales[[#This Row],[6]:[1]], "=0"),0)</f>
        <v>0</v>
      </c>
      <c r="S75" s="13">
        <f>MonthSales[[#This Row],[Final Quantity in Order + Manual]]*MonthSales[[#This Row],[Weight (g)]]</f>
        <v>0</v>
      </c>
      <c r="T75" s="62">
        <f>IFERROR(((MonthSales[[#This Row],[Stock + FBA]]+MonthSales[[#This Row],[Incoming]])/MonthSales[[#This Row],[Quaterly Average]]), 0)</f>
        <v>7.2068965517241379</v>
      </c>
      <c r="U75" s="14">
        <f>IF(AND(minMonths &gt;=  MonthSales[[#This Row],[Months Cover (current stock +Production)]], C75  &lt;&gt; "X"), _xlfn.CEILING.MATH(((orderBY -  MonthSales[[#This Row],[Months Cover (current stock +Production)]]) * MonthSales[[#This Row],[Quaterly Average]]),50),0)</f>
        <v>0</v>
      </c>
      <c r="V75" s="60">
        <f t="shared" si="1"/>
        <v>0</v>
      </c>
      <c r="W75" s="21">
        <f>MonthSales[[#This Row],[Suggested Order]]+V75</f>
        <v>0</v>
      </c>
      <c r="X75">
        <f>SUM(MonthSales[[#This Row],[Stock + FBA]:[Incoming]])+MonthSales[[#This Row],[Final Quantity in Order + Manual]]</f>
        <v>418</v>
      </c>
      <c r="Y75" s="62">
        <f>IFERROR(((MonthSales[[#This Row],[Stock + FBA]]+MonthSales[[#This Row],[Incoming]]+MonthSales[[#This Row],[Final Quantity in Order + Manual]])/MonthSales[[#This Row],[Quaterly Average]]), 0)</f>
        <v>7.2068965517241379</v>
      </c>
    </row>
    <row r="76" spans="1:25" x14ac:dyDescent="0.25">
      <c r="A76" s="1" t="s">
        <v>83</v>
      </c>
      <c r="B76" s="1" t="s">
        <v>1303</v>
      </c>
      <c r="C76" s="1" t="s">
        <v>8</v>
      </c>
      <c r="D76">
        <v>1.79</v>
      </c>
      <c r="E76">
        <v>171</v>
      </c>
      <c r="F76">
        <v>182</v>
      </c>
      <c r="G76">
        <v>153</v>
      </c>
      <c r="H76">
        <v>393</v>
      </c>
      <c r="I76">
        <v>232</v>
      </c>
      <c r="J76">
        <v>162</v>
      </c>
      <c r="K76">
        <v>216</v>
      </c>
      <c r="L76" s="65">
        <v>262</v>
      </c>
      <c r="M76">
        <v>393</v>
      </c>
      <c r="N76">
        <v>101</v>
      </c>
      <c r="O76">
        <v>64</v>
      </c>
      <c r="P76">
        <v>165</v>
      </c>
      <c r="Q76">
        <v>1649</v>
      </c>
      <c r="R76" s="1">
        <f>IF(AND(MonthSales[[#This Row],[Maximum]] &gt; 10, C76 &lt;&gt; "X"), COUNTIF(MonthSales[[#This Row],[6]:[1]], "=0"),0)</f>
        <v>0</v>
      </c>
      <c r="S76" s="13">
        <f>MonthSales[[#This Row],[Final Quantity in Order + Manual]]*MonthSales[[#This Row],[Weight (g)]]</f>
        <v>0</v>
      </c>
      <c r="T76" s="62">
        <f>IFERROR(((MonthSales[[#This Row],[Stock + FBA]]+MonthSales[[#This Row],[Incoming]])/MonthSales[[#This Row],[Quaterly Average]]), 0)</f>
        <v>6.9236641221374047</v>
      </c>
      <c r="U76" s="14">
        <f>IF(AND(minMonths &gt;=  MonthSales[[#This Row],[Months Cover (current stock +Production)]], C76  &lt;&gt; "X"), _xlfn.CEILING.MATH(((orderBY -  MonthSales[[#This Row],[Months Cover (current stock +Production)]]) * MonthSales[[#This Row],[Quaterly Average]]),50),0)</f>
        <v>0</v>
      </c>
      <c r="V76" s="60">
        <f t="shared" si="1"/>
        <v>0</v>
      </c>
      <c r="W76" s="21">
        <f>MonthSales[[#This Row],[Suggested Order]]+V76</f>
        <v>0</v>
      </c>
      <c r="X76">
        <f>SUM(MonthSales[[#This Row],[Stock + FBA]:[Incoming]])+MonthSales[[#This Row],[Final Quantity in Order + Manual]]</f>
        <v>1814</v>
      </c>
      <c r="Y76" s="62">
        <f>IFERROR(((MonthSales[[#This Row],[Stock + FBA]]+MonthSales[[#This Row],[Incoming]]+MonthSales[[#This Row],[Final Quantity in Order + Manual]])/MonthSales[[#This Row],[Quaterly Average]]), 0)</f>
        <v>6.9236641221374047</v>
      </c>
    </row>
    <row r="77" spans="1:25" x14ac:dyDescent="0.25">
      <c r="A77" s="1" t="s">
        <v>84</v>
      </c>
      <c r="B77" s="1" t="s">
        <v>1303</v>
      </c>
      <c r="C77" s="1" t="s">
        <v>8</v>
      </c>
      <c r="D77">
        <v>1.96</v>
      </c>
      <c r="E77">
        <v>153</v>
      </c>
      <c r="F77">
        <v>116</v>
      </c>
      <c r="G77">
        <v>129</v>
      </c>
      <c r="H77">
        <v>277</v>
      </c>
      <c r="I77">
        <v>178</v>
      </c>
      <c r="J77">
        <v>153</v>
      </c>
      <c r="K77">
        <v>168</v>
      </c>
      <c r="L77" s="65">
        <v>203</v>
      </c>
      <c r="M77">
        <v>277</v>
      </c>
      <c r="N77">
        <v>102</v>
      </c>
      <c r="O77">
        <v>9</v>
      </c>
      <c r="P77">
        <v>111</v>
      </c>
      <c r="Q77">
        <v>1449</v>
      </c>
      <c r="R77" s="1">
        <f>IF(AND(MonthSales[[#This Row],[Maximum]] &gt; 10, C77 &lt;&gt; "X"), COUNTIF(MonthSales[[#This Row],[6]:[1]], "=0"),0)</f>
        <v>0</v>
      </c>
      <c r="S77" s="13">
        <f>MonthSales[[#This Row],[Final Quantity in Order + Manual]]*MonthSales[[#This Row],[Weight (g)]]</f>
        <v>0</v>
      </c>
      <c r="T77" s="62">
        <f>IFERROR(((MonthSales[[#This Row],[Stock + FBA]]+MonthSales[[#This Row],[Incoming]])/MonthSales[[#This Row],[Quaterly Average]]), 0)</f>
        <v>7.6847290640394093</v>
      </c>
      <c r="U77" s="14">
        <f>IF(AND(minMonths &gt;=  MonthSales[[#This Row],[Months Cover (current stock +Production)]], C77  &lt;&gt; "X"), _xlfn.CEILING.MATH(((orderBY -  MonthSales[[#This Row],[Months Cover (current stock +Production)]]) * MonthSales[[#This Row],[Quaterly Average]]),50),0)</f>
        <v>0</v>
      </c>
      <c r="V77" s="60">
        <f t="shared" si="1"/>
        <v>0</v>
      </c>
      <c r="W77" s="21">
        <f>MonthSales[[#This Row],[Suggested Order]]+V77</f>
        <v>0</v>
      </c>
      <c r="X77">
        <f>SUM(MonthSales[[#This Row],[Stock + FBA]:[Incoming]])+MonthSales[[#This Row],[Final Quantity in Order + Manual]]</f>
        <v>1560</v>
      </c>
      <c r="Y77" s="62">
        <f>IFERROR(((MonthSales[[#This Row],[Stock + FBA]]+MonthSales[[#This Row],[Incoming]]+MonthSales[[#This Row],[Final Quantity in Order + Manual]])/MonthSales[[#This Row],[Quaterly Average]]), 0)</f>
        <v>7.6847290640394093</v>
      </c>
    </row>
    <row r="78" spans="1:25" x14ac:dyDescent="0.25">
      <c r="A78" s="1" t="s">
        <v>85</v>
      </c>
      <c r="B78" s="1" t="s">
        <v>1303</v>
      </c>
      <c r="C78" s="1" t="s">
        <v>8</v>
      </c>
      <c r="D78">
        <v>2.72</v>
      </c>
      <c r="E78">
        <v>61</v>
      </c>
      <c r="F78">
        <v>49</v>
      </c>
      <c r="G78">
        <v>67</v>
      </c>
      <c r="H78">
        <v>132</v>
      </c>
      <c r="I78">
        <v>72</v>
      </c>
      <c r="J78">
        <v>67</v>
      </c>
      <c r="K78">
        <v>75</v>
      </c>
      <c r="L78" s="65">
        <v>90</v>
      </c>
      <c r="M78">
        <v>132</v>
      </c>
      <c r="N78">
        <v>152</v>
      </c>
      <c r="O78">
        <v>6</v>
      </c>
      <c r="P78">
        <v>158</v>
      </c>
      <c r="Q78">
        <v>500</v>
      </c>
      <c r="R78" s="1">
        <f>IF(AND(MonthSales[[#This Row],[Maximum]] &gt; 10, C78 &lt;&gt; "X"), COUNTIF(MonthSales[[#This Row],[6]:[1]], "=0"),0)</f>
        <v>0</v>
      </c>
      <c r="S78" s="13">
        <f>MonthSales[[#This Row],[Final Quantity in Order + Manual]]*MonthSales[[#This Row],[Weight (g)]]</f>
        <v>0</v>
      </c>
      <c r="T78" s="62">
        <f>IFERROR(((MonthSales[[#This Row],[Stock + FBA]]+MonthSales[[#This Row],[Incoming]])/MonthSales[[#This Row],[Quaterly Average]]), 0)</f>
        <v>7.3111111111111109</v>
      </c>
      <c r="U78" s="14">
        <f>IF(AND(minMonths &gt;=  MonthSales[[#This Row],[Months Cover (current stock +Production)]], C78  &lt;&gt; "X"), _xlfn.CEILING.MATH(((orderBY -  MonthSales[[#This Row],[Months Cover (current stock +Production)]]) * MonthSales[[#This Row],[Quaterly Average]]),50),0)</f>
        <v>0</v>
      </c>
      <c r="V78" s="60">
        <f t="shared" si="1"/>
        <v>0</v>
      </c>
      <c r="W78" s="21">
        <f>MonthSales[[#This Row],[Suggested Order]]+V78</f>
        <v>0</v>
      </c>
      <c r="X78">
        <f>SUM(MonthSales[[#This Row],[Stock + FBA]:[Incoming]])+MonthSales[[#This Row],[Final Quantity in Order + Manual]]</f>
        <v>658</v>
      </c>
      <c r="Y78" s="62">
        <f>IFERROR(((MonthSales[[#This Row],[Stock + FBA]]+MonthSales[[#This Row],[Incoming]]+MonthSales[[#This Row],[Final Quantity in Order + Manual]])/MonthSales[[#This Row],[Quaterly Average]]), 0)</f>
        <v>7.3111111111111109</v>
      </c>
    </row>
    <row r="79" spans="1:25" x14ac:dyDescent="0.25">
      <c r="A79" s="1" t="s">
        <v>86</v>
      </c>
      <c r="B79" s="1" t="s">
        <v>1303</v>
      </c>
      <c r="C79" s="1" t="s">
        <v>13</v>
      </c>
      <c r="D79">
        <v>1.48</v>
      </c>
      <c r="E79">
        <v>17</v>
      </c>
      <c r="F79">
        <v>12</v>
      </c>
      <c r="G79">
        <v>12</v>
      </c>
      <c r="H79">
        <v>30</v>
      </c>
      <c r="I79">
        <v>10</v>
      </c>
      <c r="J79">
        <v>10</v>
      </c>
      <c r="K79">
        <v>15</v>
      </c>
      <c r="L79" s="65">
        <v>17</v>
      </c>
      <c r="M79">
        <v>30</v>
      </c>
      <c r="N79">
        <v>2</v>
      </c>
      <c r="O79">
        <v>81</v>
      </c>
      <c r="P79">
        <v>83</v>
      </c>
      <c r="Q79">
        <v>0</v>
      </c>
      <c r="R79" s="1">
        <f>IF(AND(MonthSales[[#This Row],[Maximum]] &gt; 10, C79 &lt;&gt; "X"), COUNTIF(MonthSales[[#This Row],[6]:[1]], "=0"),0)</f>
        <v>0</v>
      </c>
      <c r="S79" s="13">
        <f>MonthSales[[#This Row],[Final Quantity in Order + Manual]]*MonthSales[[#This Row],[Weight (g)]]</f>
        <v>0</v>
      </c>
      <c r="T79" s="62">
        <f>IFERROR(((MonthSales[[#This Row],[Stock + FBA]]+MonthSales[[#This Row],[Incoming]])/MonthSales[[#This Row],[Quaterly Average]]), 0)</f>
        <v>4.882352941176471</v>
      </c>
      <c r="U79" s="14">
        <f>IF(AND(minMonths &gt;=  MonthSales[[#This Row],[Months Cover (current stock +Production)]], C79  &lt;&gt; "X"), _xlfn.CEILING.MATH(((orderBY -  MonthSales[[#This Row],[Months Cover (current stock +Production)]]) * MonthSales[[#This Row],[Quaterly Average]]),50),0)</f>
        <v>0</v>
      </c>
      <c r="V79" s="60">
        <f t="shared" si="1"/>
        <v>0</v>
      </c>
      <c r="W79" s="21">
        <f>MonthSales[[#This Row],[Suggested Order]]+V79</f>
        <v>0</v>
      </c>
      <c r="X79">
        <f>SUM(MonthSales[[#This Row],[Stock + FBA]:[Incoming]])+MonthSales[[#This Row],[Final Quantity in Order + Manual]]</f>
        <v>83</v>
      </c>
      <c r="Y79" s="62">
        <f>IFERROR(((MonthSales[[#This Row],[Stock + FBA]]+MonthSales[[#This Row],[Incoming]]+MonthSales[[#This Row],[Final Quantity in Order + Manual]])/MonthSales[[#This Row],[Quaterly Average]]), 0)</f>
        <v>4.882352941176471</v>
      </c>
    </row>
    <row r="80" spans="1:25" x14ac:dyDescent="0.25">
      <c r="A80" s="1" t="s">
        <v>87</v>
      </c>
      <c r="B80" s="1" t="s">
        <v>1303</v>
      </c>
      <c r="C80" s="1" t="s">
        <v>13</v>
      </c>
      <c r="D80">
        <v>5.09</v>
      </c>
      <c r="E80">
        <v>0</v>
      </c>
      <c r="F80">
        <v>0</v>
      </c>
      <c r="G80">
        <v>0</v>
      </c>
      <c r="H80">
        <v>0</v>
      </c>
      <c r="I80">
        <v>0</v>
      </c>
      <c r="J80">
        <v>0</v>
      </c>
      <c r="K80">
        <v>0</v>
      </c>
      <c r="L80" s="65">
        <v>0</v>
      </c>
      <c r="M80">
        <v>0</v>
      </c>
      <c r="N80">
        <v>0</v>
      </c>
      <c r="O80">
        <v>0</v>
      </c>
      <c r="P80">
        <v>0</v>
      </c>
      <c r="Q80">
        <v>0</v>
      </c>
      <c r="R80" s="1">
        <f>IF(AND(MonthSales[[#This Row],[Maximum]] &gt; 10, C80 &lt;&gt; "X"), COUNTIF(MonthSales[[#This Row],[6]:[1]], "=0"),0)</f>
        <v>0</v>
      </c>
      <c r="S80" s="13">
        <f>MonthSales[[#This Row],[Final Quantity in Order + Manual]]*MonthSales[[#This Row],[Weight (g)]]</f>
        <v>0</v>
      </c>
      <c r="T80" s="62">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60">
        <f t="shared" si="1"/>
        <v>0</v>
      </c>
      <c r="W80" s="21">
        <f>MonthSales[[#This Row],[Suggested Order]]+V80</f>
        <v>0</v>
      </c>
      <c r="X80">
        <f>SUM(MonthSales[[#This Row],[Stock + FBA]:[Incoming]])+MonthSales[[#This Row],[Final Quantity in Order + Manual]]</f>
        <v>0</v>
      </c>
      <c r="Y80" s="62">
        <f>IFERROR(((MonthSales[[#This Row],[Stock + FBA]]+MonthSales[[#This Row],[Incoming]]+MonthSales[[#This Row],[Final Quantity in Order + Manual]])/MonthSales[[#This Row],[Quaterly Average]]), 0)</f>
        <v>0</v>
      </c>
    </row>
    <row r="81" spans="1:25" x14ac:dyDescent="0.25">
      <c r="A81" s="1" t="s">
        <v>88</v>
      </c>
      <c r="B81" s="1" t="s">
        <v>1303</v>
      </c>
      <c r="C81" s="1" t="s">
        <v>13</v>
      </c>
      <c r="D81">
        <v>5.61</v>
      </c>
      <c r="E81">
        <v>0</v>
      </c>
      <c r="F81">
        <v>0</v>
      </c>
      <c r="G81">
        <v>0</v>
      </c>
      <c r="H81">
        <v>0</v>
      </c>
      <c r="I81">
        <v>0</v>
      </c>
      <c r="J81">
        <v>0</v>
      </c>
      <c r="K81">
        <v>0</v>
      </c>
      <c r="L81" s="65">
        <v>0</v>
      </c>
      <c r="M81">
        <v>0</v>
      </c>
      <c r="N81">
        <v>0</v>
      </c>
      <c r="O81">
        <v>0</v>
      </c>
      <c r="P81">
        <v>0</v>
      </c>
      <c r="Q81">
        <v>0</v>
      </c>
      <c r="R81" s="1">
        <f>IF(AND(MonthSales[[#This Row],[Maximum]] &gt; 10, C81 &lt;&gt; "X"), COUNTIF(MonthSales[[#This Row],[6]:[1]], "=0"),0)</f>
        <v>0</v>
      </c>
      <c r="S81" s="13">
        <f>MonthSales[[#This Row],[Final Quantity in Order + Manual]]*MonthSales[[#This Row],[Weight (g)]]</f>
        <v>0</v>
      </c>
      <c r="T81" s="62">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60">
        <f t="shared" si="1"/>
        <v>0</v>
      </c>
      <c r="W81" s="21">
        <f>MonthSales[[#This Row],[Suggested Order]]+V81</f>
        <v>0</v>
      </c>
      <c r="X81">
        <f>SUM(MonthSales[[#This Row],[Stock + FBA]:[Incoming]])+MonthSales[[#This Row],[Final Quantity in Order + Manual]]</f>
        <v>0</v>
      </c>
      <c r="Y81" s="62">
        <f>IFERROR(((MonthSales[[#This Row],[Stock + FBA]]+MonthSales[[#This Row],[Incoming]]+MonthSales[[#This Row],[Final Quantity in Order + Manual]])/MonthSales[[#This Row],[Quaterly Average]]), 0)</f>
        <v>0</v>
      </c>
    </row>
    <row r="82" spans="1:25" x14ac:dyDescent="0.25">
      <c r="A82" s="1" t="s">
        <v>89</v>
      </c>
      <c r="B82" s="1" t="s">
        <v>1303</v>
      </c>
      <c r="C82" s="1" t="s">
        <v>13</v>
      </c>
      <c r="D82">
        <v>7.9</v>
      </c>
      <c r="E82">
        <v>0</v>
      </c>
      <c r="F82">
        <v>0</v>
      </c>
      <c r="G82">
        <v>0</v>
      </c>
      <c r="H82">
        <v>0</v>
      </c>
      <c r="I82">
        <v>0</v>
      </c>
      <c r="J82">
        <v>0</v>
      </c>
      <c r="K82">
        <v>0</v>
      </c>
      <c r="L82" s="65">
        <v>0</v>
      </c>
      <c r="M82">
        <v>0</v>
      </c>
      <c r="N82">
        <v>0</v>
      </c>
      <c r="O82">
        <v>0</v>
      </c>
      <c r="P82">
        <v>0</v>
      </c>
      <c r="Q82">
        <v>0</v>
      </c>
      <c r="R82" s="1">
        <f>IF(AND(MonthSales[[#This Row],[Maximum]] &gt; 10, C82 &lt;&gt; "X"), COUNTIF(MonthSales[[#This Row],[6]:[1]], "=0"),0)</f>
        <v>0</v>
      </c>
      <c r="S82" s="13">
        <f>MonthSales[[#This Row],[Final Quantity in Order + Manual]]*MonthSales[[#This Row],[Weight (g)]]</f>
        <v>0</v>
      </c>
      <c r="T82" s="62">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60">
        <f t="shared" si="1"/>
        <v>0</v>
      </c>
      <c r="W82" s="21">
        <f>MonthSales[[#This Row],[Suggested Order]]+V82</f>
        <v>0</v>
      </c>
      <c r="X82">
        <f>SUM(MonthSales[[#This Row],[Stock + FBA]:[Incoming]])+MonthSales[[#This Row],[Final Quantity in Order + Manual]]</f>
        <v>0</v>
      </c>
      <c r="Y82" s="62">
        <f>IFERROR(((MonthSales[[#This Row],[Stock + FBA]]+MonthSales[[#This Row],[Incoming]]+MonthSales[[#This Row],[Final Quantity in Order + Manual]])/MonthSales[[#This Row],[Quaterly Average]]), 0)</f>
        <v>0</v>
      </c>
    </row>
    <row r="83" spans="1:25" x14ac:dyDescent="0.25">
      <c r="A83" s="1" t="s">
        <v>90</v>
      </c>
      <c r="B83" s="1" t="s">
        <v>1303</v>
      </c>
      <c r="C83" s="1" t="s">
        <v>13</v>
      </c>
      <c r="D83">
        <v>1.86</v>
      </c>
      <c r="E83">
        <v>0</v>
      </c>
      <c r="F83">
        <v>0</v>
      </c>
      <c r="G83">
        <v>0</v>
      </c>
      <c r="H83">
        <v>0</v>
      </c>
      <c r="I83">
        <v>0</v>
      </c>
      <c r="J83">
        <v>0</v>
      </c>
      <c r="K83">
        <v>0</v>
      </c>
      <c r="L83" s="65">
        <v>0</v>
      </c>
      <c r="M83">
        <v>0</v>
      </c>
      <c r="N83">
        <v>0</v>
      </c>
      <c r="O83">
        <v>0</v>
      </c>
      <c r="P83">
        <v>0</v>
      </c>
      <c r="Q83">
        <v>0</v>
      </c>
      <c r="R83" s="1">
        <f>IF(AND(MonthSales[[#This Row],[Maximum]] &gt; 10, C83 &lt;&gt; "X"), COUNTIF(MonthSales[[#This Row],[6]:[1]], "=0"),0)</f>
        <v>0</v>
      </c>
      <c r="S83" s="13">
        <f>MonthSales[[#This Row],[Final Quantity in Order + Manual]]*MonthSales[[#This Row],[Weight (g)]]</f>
        <v>0</v>
      </c>
      <c r="T83" s="62">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60">
        <f t="shared" si="1"/>
        <v>0</v>
      </c>
      <c r="W83" s="21">
        <f>MonthSales[[#This Row],[Suggested Order]]+V83</f>
        <v>0</v>
      </c>
      <c r="X83">
        <f>SUM(MonthSales[[#This Row],[Stock + FBA]:[Incoming]])+MonthSales[[#This Row],[Final Quantity in Order + Manual]]</f>
        <v>0</v>
      </c>
      <c r="Y83" s="62">
        <f>IFERROR(((MonthSales[[#This Row],[Stock + FBA]]+MonthSales[[#This Row],[Incoming]]+MonthSales[[#This Row],[Final Quantity in Order + Manual]])/MonthSales[[#This Row],[Quaterly Average]]), 0)</f>
        <v>0</v>
      </c>
    </row>
    <row r="84" spans="1:25" x14ac:dyDescent="0.25">
      <c r="A84" s="1" t="s">
        <v>91</v>
      </c>
      <c r="B84" s="1" t="s">
        <v>1303</v>
      </c>
      <c r="C84" s="1" t="s">
        <v>13</v>
      </c>
      <c r="D84">
        <v>2.04</v>
      </c>
      <c r="E84">
        <v>0</v>
      </c>
      <c r="F84">
        <v>0</v>
      </c>
      <c r="G84">
        <v>0</v>
      </c>
      <c r="H84">
        <v>0</v>
      </c>
      <c r="I84">
        <v>0</v>
      </c>
      <c r="J84">
        <v>0</v>
      </c>
      <c r="K84">
        <v>0</v>
      </c>
      <c r="L84" s="65">
        <v>0</v>
      </c>
      <c r="M84">
        <v>0</v>
      </c>
      <c r="N84">
        <v>0</v>
      </c>
      <c r="O84">
        <v>0</v>
      </c>
      <c r="P84">
        <v>0</v>
      </c>
      <c r="Q84">
        <v>0</v>
      </c>
      <c r="R84" s="1">
        <f>IF(AND(MonthSales[[#This Row],[Maximum]] &gt; 10, C84 &lt;&gt; "X"), COUNTIF(MonthSales[[#This Row],[6]:[1]], "=0"),0)</f>
        <v>0</v>
      </c>
      <c r="S84" s="13">
        <f>MonthSales[[#This Row],[Final Quantity in Order + Manual]]*MonthSales[[#This Row],[Weight (g)]]</f>
        <v>0</v>
      </c>
      <c r="T84" s="62">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60">
        <f t="shared" si="1"/>
        <v>0</v>
      </c>
      <c r="W84" s="21">
        <f>MonthSales[[#This Row],[Suggested Order]]+V84</f>
        <v>0</v>
      </c>
      <c r="X84">
        <f>SUM(MonthSales[[#This Row],[Stock + FBA]:[Incoming]])+MonthSales[[#This Row],[Final Quantity in Order + Manual]]</f>
        <v>0</v>
      </c>
      <c r="Y84" s="62">
        <f>IFERROR(((MonthSales[[#This Row],[Stock + FBA]]+MonthSales[[#This Row],[Incoming]]+MonthSales[[#This Row],[Final Quantity in Order + Manual]])/MonthSales[[#This Row],[Quaterly Average]]), 0)</f>
        <v>0</v>
      </c>
    </row>
    <row r="85" spans="1:25" x14ac:dyDescent="0.25">
      <c r="A85" s="1" t="s">
        <v>92</v>
      </c>
      <c r="B85" s="1" t="s">
        <v>1303</v>
      </c>
      <c r="C85" s="1" t="s">
        <v>13</v>
      </c>
      <c r="D85">
        <v>2.42</v>
      </c>
      <c r="E85">
        <v>0</v>
      </c>
      <c r="F85">
        <v>0</v>
      </c>
      <c r="G85">
        <v>0</v>
      </c>
      <c r="H85">
        <v>0</v>
      </c>
      <c r="I85">
        <v>0</v>
      </c>
      <c r="J85">
        <v>0</v>
      </c>
      <c r="K85">
        <v>0</v>
      </c>
      <c r="L85" s="65">
        <v>0</v>
      </c>
      <c r="M85">
        <v>0</v>
      </c>
      <c r="N85">
        <v>0</v>
      </c>
      <c r="O85">
        <v>0</v>
      </c>
      <c r="P85">
        <v>0</v>
      </c>
      <c r="Q85">
        <v>0</v>
      </c>
      <c r="R85" s="1">
        <f>IF(AND(MonthSales[[#This Row],[Maximum]] &gt; 10, C85 &lt;&gt; "X"), COUNTIF(MonthSales[[#This Row],[6]:[1]], "=0"),0)</f>
        <v>0</v>
      </c>
      <c r="S85" s="13">
        <f>MonthSales[[#This Row],[Final Quantity in Order + Manual]]*MonthSales[[#This Row],[Weight (g)]]</f>
        <v>0</v>
      </c>
      <c r="T85" s="62">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60">
        <f t="shared" si="1"/>
        <v>0</v>
      </c>
      <c r="W85" s="21">
        <f>MonthSales[[#This Row],[Suggested Order]]+V85</f>
        <v>0</v>
      </c>
      <c r="X85">
        <f>SUM(MonthSales[[#This Row],[Stock + FBA]:[Incoming]])+MonthSales[[#This Row],[Final Quantity in Order + Manual]]</f>
        <v>0</v>
      </c>
      <c r="Y85" s="62">
        <f>IFERROR(((MonthSales[[#This Row],[Stock + FBA]]+MonthSales[[#This Row],[Incoming]]+MonthSales[[#This Row],[Final Quantity in Order + Manual]])/MonthSales[[#This Row],[Quaterly Average]]), 0)</f>
        <v>0</v>
      </c>
    </row>
    <row r="86" spans="1:25" x14ac:dyDescent="0.25">
      <c r="A86" s="1" t="s">
        <v>93</v>
      </c>
      <c r="B86" s="1" t="s">
        <v>1303</v>
      </c>
      <c r="C86" s="1" t="s">
        <v>13</v>
      </c>
      <c r="D86">
        <v>1.73</v>
      </c>
      <c r="E86">
        <v>0</v>
      </c>
      <c r="F86">
        <v>0</v>
      </c>
      <c r="G86">
        <v>0</v>
      </c>
      <c r="H86">
        <v>0</v>
      </c>
      <c r="I86">
        <v>0</v>
      </c>
      <c r="J86">
        <v>0</v>
      </c>
      <c r="K86">
        <v>0</v>
      </c>
      <c r="L86" s="65">
        <v>0</v>
      </c>
      <c r="M86">
        <v>0</v>
      </c>
      <c r="N86">
        <v>0</v>
      </c>
      <c r="O86">
        <v>0</v>
      </c>
      <c r="P86">
        <v>0</v>
      </c>
      <c r="Q86">
        <v>0</v>
      </c>
      <c r="R86" s="1">
        <f>IF(AND(MonthSales[[#This Row],[Maximum]] &gt; 10, C86 &lt;&gt; "X"), COUNTIF(MonthSales[[#This Row],[6]:[1]], "=0"),0)</f>
        <v>0</v>
      </c>
      <c r="S86" s="13">
        <f>MonthSales[[#This Row],[Final Quantity in Order + Manual]]*MonthSales[[#This Row],[Weight (g)]]</f>
        <v>0</v>
      </c>
      <c r="T86" s="62">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60">
        <f t="shared" si="1"/>
        <v>0</v>
      </c>
      <c r="W86" s="21">
        <f>MonthSales[[#This Row],[Suggested Order]]+V86</f>
        <v>0</v>
      </c>
      <c r="X86">
        <f>SUM(MonthSales[[#This Row],[Stock + FBA]:[Incoming]])+MonthSales[[#This Row],[Final Quantity in Order + Manual]]</f>
        <v>0</v>
      </c>
      <c r="Y86" s="62">
        <f>IFERROR(((MonthSales[[#This Row],[Stock + FBA]]+MonthSales[[#This Row],[Incoming]]+MonthSales[[#This Row],[Final Quantity in Order + Manual]])/MonthSales[[#This Row],[Quaterly Average]]), 0)</f>
        <v>0</v>
      </c>
    </row>
    <row r="87" spans="1:25" x14ac:dyDescent="0.25">
      <c r="A87" s="1" t="s">
        <v>94</v>
      </c>
      <c r="B87" s="1" t="s">
        <v>1303</v>
      </c>
      <c r="C87" s="1" t="s">
        <v>13</v>
      </c>
      <c r="D87">
        <v>2.11</v>
      </c>
      <c r="E87">
        <v>0</v>
      </c>
      <c r="F87">
        <v>0</v>
      </c>
      <c r="G87">
        <v>0</v>
      </c>
      <c r="H87">
        <v>0</v>
      </c>
      <c r="I87">
        <v>0</v>
      </c>
      <c r="J87">
        <v>0</v>
      </c>
      <c r="K87">
        <v>0</v>
      </c>
      <c r="L87" s="65">
        <v>0</v>
      </c>
      <c r="M87">
        <v>0</v>
      </c>
      <c r="N87">
        <v>0</v>
      </c>
      <c r="O87">
        <v>0</v>
      </c>
      <c r="P87">
        <v>0</v>
      </c>
      <c r="Q87">
        <v>0</v>
      </c>
      <c r="R87" s="1">
        <f>IF(AND(MonthSales[[#This Row],[Maximum]] &gt; 10, C87 &lt;&gt; "X"), COUNTIF(MonthSales[[#This Row],[6]:[1]], "=0"),0)</f>
        <v>0</v>
      </c>
      <c r="S87" s="13">
        <f>MonthSales[[#This Row],[Final Quantity in Order + Manual]]*MonthSales[[#This Row],[Weight (g)]]</f>
        <v>0</v>
      </c>
      <c r="T87" s="62">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60">
        <f t="shared" si="1"/>
        <v>0</v>
      </c>
      <c r="W87" s="21">
        <f>MonthSales[[#This Row],[Suggested Order]]+V87</f>
        <v>0</v>
      </c>
      <c r="X87">
        <f>SUM(MonthSales[[#This Row],[Stock + FBA]:[Incoming]])+MonthSales[[#This Row],[Final Quantity in Order + Manual]]</f>
        <v>0</v>
      </c>
      <c r="Y87" s="62">
        <f>IFERROR(((MonthSales[[#This Row],[Stock + FBA]]+MonthSales[[#This Row],[Incoming]]+MonthSales[[#This Row],[Final Quantity in Order + Manual]])/MonthSales[[#This Row],[Quaterly Average]]), 0)</f>
        <v>0</v>
      </c>
    </row>
    <row r="88" spans="1:25" x14ac:dyDescent="0.25">
      <c r="A88" s="1" t="s">
        <v>95</v>
      </c>
      <c r="B88" s="1" t="s">
        <v>1303</v>
      </c>
      <c r="C88" s="1" t="s">
        <v>13</v>
      </c>
      <c r="D88">
        <v>2.31</v>
      </c>
      <c r="E88">
        <v>0</v>
      </c>
      <c r="F88">
        <v>0</v>
      </c>
      <c r="G88">
        <v>0</v>
      </c>
      <c r="H88">
        <v>0</v>
      </c>
      <c r="I88">
        <v>0</v>
      </c>
      <c r="J88">
        <v>0</v>
      </c>
      <c r="K88">
        <v>0</v>
      </c>
      <c r="L88" s="65">
        <v>0</v>
      </c>
      <c r="M88">
        <v>0</v>
      </c>
      <c r="N88">
        <v>0</v>
      </c>
      <c r="O88">
        <v>0</v>
      </c>
      <c r="P88">
        <v>0</v>
      </c>
      <c r="Q88">
        <v>0</v>
      </c>
      <c r="R88" s="1">
        <f>IF(AND(MonthSales[[#This Row],[Maximum]] &gt; 10, C88 &lt;&gt; "X"), COUNTIF(MonthSales[[#This Row],[6]:[1]], "=0"),0)</f>
        <v>0</v>
      </c>
      <c r="S88" s="13">
        <f>MonthSales[[#This Row],[Final Quantity in Order + Manual]]*MonthSales[[#This Row],[Weight (g)]]</f>
        <v>0</v>
      </c>
      <c r="T88" s="62">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60">
        <f t="shared" si="1"/>
        <v>0</v>
      </c>
      <c r="W88" s="21">
        <f>MonthSales[[#This Row],[Suggested Order]]+V88</f>
        <v>0</v>
      </c>
      <c r="X88">
        <f>SUM(MonthSales[[#This Row],[Stock + FBA]:[Incoming]])+MonthSales[[#This Row],[Final Quantity in Order + Manual]]</f>
        <v>0</v>
      </c>
      <c r="Y88" s="62">
        <f>IFERROR(((MonthSales[[#This Row],[Stock + FBA]]+MonthSales[[#This Row],[Incoming]]+MonthSales[[#This Row],[Final Quantity in Order + Manual]])/MonthSales[[#This Row],[Quaterly Average]]), 0)</f>
        <v>0</v>
      </c>
    </row>
    <row r="89" spans="1:25" x14ac:dyDescent="0.25">
      <c r="A89" s="1" t="s">
        <v>96</v>
      </c>
      <c r="B89" s="1" t="s">
        <v>1303</v>
      </c>
      <c r="C89" s="1" t="s">
        <v>13</v>
      </c>
      <c r="D89">
        <v>3.28</v>
      </c>
      <c r="E89">
        <v>0</v>
      </c>
      <c r="F89">
        <v>0</v>
      </c>
      <c r="G89">
        <v>0</v>
      </c>
      <c r="H89">
        <v>0</v>
      </c>
      <c r="I89">
        <v>0</v>
      </c>
      <c r="J89">
        <v>0</v>
      </c>
      <c r="K89">
        <v>0</v>
      </c>
      <c r="L89" s="65">
        <v>0</v>
      </c>
      <c r="M89">
        <v>0</v>
      </c>
      <c r="N89">
        <v>0</v>
      </c>
      <c r="O89">
        <v>0</v>
      </c>
      <c r="P89">
        <v>0</v>
      </c>
      <c r="Q89">
        <v>0</v>
      </c>
      <c r="R89" s="1">
        <f>IF(AND(MonthSales[[#This Row],[Maximum]] &gt; 10, C89 &lt;&gt; "X"), COUNTIF(MonthSales[[#This Row],[6]:[1]], "=0"),0)</f>
        <v>0</v>
      </c>
      <c r="S89" s="13">
        <f>MonthSales[[#This Row],[Final Quantity in Order + Manual]]*MonthSales[[#This Row],[Weight (g)]]</f>
        <v>0</v>
      </c>
      <c r="T89" s="62">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60">
        <f t="shared" si="1"/>
        <v>0</v>
      </c>
      <c r="W89" s="21">
        <f>MonthSales[[#This Row],[Suggested Order]]+V89</f>
        <v>0</v>
      </c>
      <c r="X89">
        <f>SUM(MonthSales[[#This Row],[Stock + FBA]:[Incoming]])+MonthSales[[#This Row],[Final Quantity in Order + Manual]]</f>
        <v>0</v>
      </c>
      <c r="Y89" s="62">
        <f>IFERROR(((MonthSales[[#This Row],[Stock + FBA]]+MonthSales[[#This Row],[Incoming]]+MonthSales[[#This Row],[Final Quantity in Order + Manual]])/MonthSales[[#This Row],[Quaterly Average]]), 0)</f>
        <v>0</v>
      </c>
    </row>
    <row r="90" spans="1:25" x14ac:dyDescent="0.25">
      <c r="A90" s="1" t="s">
        <v>97</v>
      </c>
      <c r="B90" s="1" t="s">
        <v>1303</v>
      </c>
      <c r="C90" s="1" t="s">
        <v>13</v>
      </c>
      <c r="D90">
        <v>1.63</v>
      </c>
      <c r="E90">
        <v>0</v>
      </c>
      <c r="F90">
        <v>0</v>
      </c>
      <c r="G90">
        <v>0</v>
      </c>
      <c r="H90">
        <v>1</v>
      </c>
      <c r="I90">
        <v>0</v>
      </c>
      <c r="J90">
        <v>0</v>
      </c>
      <c r="K90">
        <v>0</v>
      </c>
      <c r="L90" s="65">
        <v>0</v>
      </c>
      <c r="M90">
        <v>1</v>
      </c>
      <c r="N90">
        <v>0</v>
      </c>
      <c r="O90">
        <v>0</v>
      </c>
      <c r="P90">
        <v>0</v>
      </c>
      <c r="Q90">
        <v>0</v>
      </c>
      <c r="R90" s="1">
        <f>IF(AND(MonthSales[[#This Row],[Maximum]] &gt; 10, C90 &lt;&gt; "X"), COUNTIF(MonthSales[[#This Row],[6]:[1]], "=0"),0)</f>
        <v>0</v>
      </c>
      <c r="S90" s="13">
        <f>MonthSales[[#This Row],[Final Quantity in Order + Manual]]*MonthSales[[#This Row],[Weight (g)]]</f>
        <v>0</v>
      </c>
      <c r="T90" s="62">
        <f>IFERROR(((MonthSales[[#This Row],[Stock + FBA]]+MonthSales[[#This Row],[Incoming]])/MonthSales[[#This Row],[Quaterly Average]]), 0)</f>
        <v>0</v>
      </c>
      <c r="U90" s="14">
        <f>IF(AND(minMonths &gt;=  MonthSales[[#This Row],[Months Cover (current stock +Production)]], C90  &lt;&gt; "X"), _xlfn.CEILING.MATH(((orderBY -  MonthSales[[#This Row],[Months Cover (current stock +Production)]]) * MonthSales[[#This Row],[Quaterly Average]]),50),0)</f>
        <v>0</v>
      </c>
      <c r="V90" s="60">
        <f t="shared" si="1"/>
        <v>0</v>
      </c>
      <c r="W90" s="21">
        <f>MonthSales[[#This Row],[Suggested Order]]+V90</f>
        <v>0</v>
      </c>
      <c r="X90">
        <f>SUM(MonthSales[[#This Row],[Stock + FBA]:[Incoming]])+MonthSales[[#This Row],[Final Quantity in Order + Manual]]</f>
        <v>0</v>
      </c>
      <c r="Y90" s="62">
        <f>IFERROR(((MonthSales[[#This Row],[Stock + FBA]]+MonthSales[[#This Row],[Incoming]]+MonthSales[[#This Row],[Final Quantity in Order + Manual]])/MonthSales[[#This Row],[Quaterly Average]]), 0)</f>
        <v>0</v>
      </c>
    </row>
    <row r="91" spans="1:25" x14ac:dyDescent="0.25">
      <c r="A91" s="1" t="s">
        <v>98</v>
      </c>
      <c r="B91" s="1" t="s">
        <v>1303</v>
      </c>
      <c r="C91" s="1" t="s">
        <v>8</v>
      </c>
      <c r="D91">
        <v>1.95</v>
      </c>
      <c r="E91">
        <v>42</v>
      </c>
      <c r="F91">
        <v>32</v>
      </c>
      <c r="G91">
        <v>42</v>
      </c>
      <c r="H91">
        <v>33</v>
      </c>
      <c r="I91">
        <v>32</v>
      </c>
      <c r="J91">
        <v>51</v>
      </c>
      <c r="K91">
        <v>39</v>
      </c>
      <c r="L91" s="65">
        <v>39</v>
      </c>
      <c r="M91">
        <v>51</v>
      </c>
      <c r="N91">
        <v>53</v>
      </c>
      <c r="O91">
        <v>148</v>
      </c>
      <c r="P91">
        <v>201</v>
      </c>
      <c r="Q91">
        <v>0</v>
      </c>
      <c r="R91" s="1">
        <f>IF(AND(MonthSales[[#This Row],[Maximum]] &gt; 10, C91 &lt;&gt; "X"), COUNTIF(MonthSales[[#This Row],[6]:[1]], "=0"),0)</f>
        <v>0</v>
      </c>
      <c r="S91" s="13">
        <f>MonthSales[[#This Row],[Final Quantity in Order + Manual]]*MonthSales[[#This Row],[Weight (g)]]</f>
        <v>0</v>
      </c>
      <c r="T91" s="62">
        <f>IFERROR(((MonthSales[[#This Row],[Stock + FBA]]+MonthSales[[#This Row],[Incoming]])/MonthSales[[#This Row],[Quaterly Average]]), 0)</f>
        <v>5.1538461538461542</v>
      </c>
      <c r="U91" s="14">
        <f>IF(AND(minMonths &gt;=  MonthSales[[#This Row],[Months Cover (current stock +Production)]], C91  &lt;&gt; "X"), _xlfn.CEILING.MATH(((orderBY -  MonthSales[[#This Row],[Months Cover (current stock +Production)]]) * MonthSales[[#This Row],[Quaterly Average]]),50),0)</f>
        <v>0</v>
      </c>
      <c r="V91" s="60">
        <f t="shared" si="1"/>
        <v>0</v>
      </c>
      <c r="W91" s="21">
        <f>MonthSales[[#This Row],[Suggested Order]]+V91</f>
        <v>0</v>
      </c>
      <c r="X91">
        <f>SUM(MonthSales[[#This Row],[Stock + FBA]:[Incoming]])+MonthSales[[#This Row],[Final Quantity in Order + Manual]]</f>
        <v>201</v>
      </c>
      <c r="Y91" s="62">
        <f>IFERROR(((MonthSales[[#This Row],[Stock + FBA]]+MonthSales[[#This Row],[Incoming]]+MonthSales[[#This Row],[Final Quantity in Order + Manual]])/MonthSales[[#This Row],[Quaterly Average]]), 0)</f>
        <v>5.1538461538461542</v>
      </c>
    </row>
    <row r="92" spans="1:25" x14ac:dyDescent="0.25">
      <c r="A92" s="1" t="s">
        <v>99</v>
      </c>
      <c r="B92" s="1" t="s">
        <v>1303</v>
      </c>
      <c r="C92" s="1" t="s">
        <v>8</v>
      </c>
      <c r="D92">
        <v>2.16</v>
      </c>
      <c r="E92">
        <v>34</v>
      </c>
      <c r="F92">
        <v>17</v>
      </c>
      <c r="G92">
        <v>18</v>
      </c>
      <c r="H92">
        <v>28</v>
      </c>
      <c r="I92">
        <v>29</v>
      </c>
      <c r="J92">
        <v>31</v>
      </c>
      <c r="K92">
        <v>26</v>
      </c>
      <c r="L92" s="65">
        <v>29</v>
      </c>
      <c r="M92">
        <v>34</v>
      </c>
      <c r="N92">
        <v>17</v>
      </c>
      <c r="O92">
        <v>49</v>
      </c>
      <c r="P92">
        <v>66</v>
      </c>
      <c r="Q92">
        <v>150</v>
      </c>
      <c r="R92" s="1">
        <f>IF(AND(MonthSales[[#This Row],[Maximum]] &gt; 10, C92 &lt;&gt; "X"), COUNTIF(MonthSales[[#This Row],[6]:[1]], "=0"),0)</f>
        <v>0</v>
      </c>
      <c r="S92" s="13">
        <f>MonthSales[[#This Row],[Final Quantity in Order + Manual]]*MonthSales[[#This Row],[Weight (g)]]</f>
        <v>0</v>
      </c>
      <c r="T92" s="62">
        <f>IFERROR(((MonthSales[[#This Row],[Stock + FBA]]+MonthSales[[#This Row],[Incoming]])/MonthSales[[#This Row],[Quaterly Average]]), 0)</f>
        <v>7.4482758620689653</v>
      </c>
      <c r="U92" s="14">
        <f>IF(AND(minMonths &gt;=  MonthSales[[#This Row],[Months Cover (current stock +Production)]], C92  &lt;&gt; "X"), _xlfn.CEILING.MATH(((orderBY -  MonthSales[[#This Row],[Months Cover (current stock +Production)]]) * MonthSales[[#This Row],[Quaterly Average]]),50),0)</f>
        <v>0</v>
      </c>
      <c r="V92" s="60">
        <f t="shared" si="1"/>
        <v>0</v>
      </c>
      <c r="W92" s="21">
        <f>MonthSales[[#This Row],[Suggested Order]]+V92</f>
        <v>0</v>
      </c>
      <c r="X92">
        <f>SUM(MonthSales[[#This Row],[Stock + FBA]:[Incoming]])+MonthSales[[#This Row],[Final Quantity in Order + Manual]]</f>
        <v>216</v>
      </c>
      <c r="Y92" s="62">
        <f>IFERROR(((MonthSales[[#This Row],[Stock + FBA]]+MonthSales[[#This Row],[Incoming]]+MonthSales[[#This Row],[Final Quantity in Order + Manual]])/MonthSales[[#This Row],[Quaterly Average]]), 0)</f>
        <v>7.4482758620689653</v>
      </c>
    </row>
    <row r="93" spans="1:25" x14ac:dyDescent="0.25">
      <c r="A93" s="1" t="s">
        <v>100</v>
      </c>
      <c r="B93" s="1" t="s">
        <v>1303</v>
      </c>
      <c r="C93" s="1" t="s">
        <v>8</v>
      </c>
      <c r="D93">
        <v>3.03</v>
      </c>
      <c r="E93">
        <v>8</v>
      </c>
      <c r="F93">
        <v>6</v>
      </c>
      <c r="G93">
        <v>9</v>
      </c>
      <c r="H93">
        <v>12</v>
      </c>
      <c r="I93">
        <v>9</v>
      </c>
      <c r="J93">
        <v>8</v>
      </c>
      <c r="K93">
        <v>9</v>
      </c>
      <c r="L93" s="65">
        <v>10</v>
      </c>
      <c r="M93">
        <v>12</v>
      </c>
      <c r="N93">
        <v>27</v>
      </c>
      <c r="O93">
        <v>36</v>
      </c>
      <c r="P93">
        <v>63</v>
      </c>
      <c r="Q93">
        <v>0</v>
      </c>
      <c r="R93" s="1">
        <f>IF(AND(MonthSales[[#This Row],[Maximum]] &gt; 10, C93 &lt;&gt; "X"), COUNTIF(MonthSales[[#This Row],[6]:[1]], "=0"),0)</f>
        <v>0</v>
      </c>
      <c r="S93" s="13">
        <f>MonthSales[[#This Row],[Final Quantity in Order + Manual]]*MonthSales[[#This Row],[Weight (g)]]</f>
        <v>0</v>
      </c>
      <c r="T93" s="62">
        <f>IFERROR(((MonthSales[[#This Row],[Stock + FBA]]+MonthSales[[#This Row],[Incoming]])/MonthSales[[#This Row],[Quaterly Average]]), 0)</f>
        <v>6.3</v>
      </c>
      <c r="U93" s="14">
        <f>IF(AND(minMonths &gt;=  MonthSales[[#This Row],[Months Cover (current stock +Production)]], C93  &lt;&gt; "X"), _xlfn.CEILING.MATH(((orderBY -  MonthSales[[#This Row],[Months Cover (current stock +Production)]]) * MonthSales[[#This Row],[Quaterly Average]]),50),0)</f>
        <v>0</v>
      </c>
      <c r="V93" s="60">
        <f t="shared" si="1"/>
        <v>0</v>
      </c>
      <c r="W93" s="21">
        <f>MonthSales[[#This Row],[Suggested Order]]+V93</f>
        <v>0</v>
      </c>
      <c r="X93">
        <f>SUM(MonthSales[[#This Row],[Stock + FBA]:[Incoming]])+MonthSales[[#This Row],[Final Quantity in Order + Manual]]</f>
        <v>63</v>
      </c>
      <c r="Y93" s="62">
        <f>IFERROR(((MonthSales[[#This Row],[Stock + FBA]]+MonthSales[[#This Row],[Incoming]]+MonthSales[[#This Row],[Final Quantity in Order + Manual]])/MonthSales[[#This Row],[Quaterly Average]]), 0)</f>
        <v>6.3</v>
      </c>
    </row>
    <row r="94" spans="1:25" x14ac:dyDescent="0.25">
      <c r="A94" s="1" t="s">
        <v>101</v>
      </c>
      <c r="B94" s="1" t="s">
        <v>1303</v>
      </c>
      <c r="C94" s="1" t="s">
        <v>13</v>
      </c>
      <c r="D94">
        <v>4.55</v>
      </c>
      <c r="E94">
        <v>0</v>
      </c>
      <c r="F94">
        <v>0</v>
      </c>
      <c r="G94">
        <v>0</v>
      </c>
      <c r="H94">
        <v>0</v>
      </c>
      <c r="I94">
        <v>0</v>
      </c>
      <c r="J94">
        <v>0</v>
      </c>
      <c r="K94">
        <v>0</v>
      </c>
      <c r="L94" s="65">
        <v>0</v>
      </c>
      <c r="M94">
        <v>0</v>
      </c>
      <c r="N94">
        <v>0</v>
      </c>
      <c r="O94">
        <v>0</v>
      </c>
      <c r="P94">
        <v>0</v>
      </c>
      <c r="Q94">
        <v>0</v>
      </c>
      <c r="R94" s="1">
        <f>IF(AND(MonthSales[[#This Row],[Maximum]] &gt; 10, C94 &lt;&gt; "X"), COUNTIF(MonthSales[[#This Row],[6]:[1]], "=0"),0)</f>
        <v>0</v>
      </c>
      <c r="S94" s="13">
        <f>MonthSales[[#This Row],[Final Quantity in Order + Manual]]*MonthSales[[#This Row],[Weight (g)]]</f>
        <v>0</v>
      </c>
      <c r="T94" s="62">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60">
        <f t="shared" si="1"/>
        <v>0</v>
      </c>
      <c r="W94" s="21">
        <f>MonthSales[[#This Row],[Suggested Order]]+V94</f>
        <v>0</v>
      </c>
      <c r="X94">
        <f>SUM(MonthSales[[#This Row],[Stock + FBA]:[Incoming]])+MonthSales[[#This Row],[Final Quantity in Order + Manual]]</f>
        <v>0</v>
      </c>
      <c r="Y94" s="62">
        <f>IFERROR(((MonthSales[[#This Row],[Stock + FBA]]+MonthSales[[#This Row],[Incoming]]+MonthSales[[#This Row],[Final Quantity in Order + Manual]])/MonthSales[[#This Row],[Quaterly Average]]), 0)</f>
        <v>0</v>
      </c>
    </row>
    <row r="95" spans="1:25" x14ac:dyDescent="0.25">
      <c r="A95" s="1" t="s">
        <v>102</v>
      </c>
      <c r="B95" s="1" t="s">
        <v>1303</v>
      </c>
      <c r="C95" s="1" t="s">
        <v>13</v>
      </c>
      <c r="D95">
        <v>1.8</v>
      </c>
      <c r="E95">
        <v>13</v>
      </c>
      <c r="F95">
        <v>5</v>
      </c>
      <c r="G95">
        <v>2</v>
      </c>
      <c r="H95">
        <v>2</v>
      </c>
      <c r="I95">
        <v>1</v>
      </c>
      <c r="J95">
        <v>0</v>
      </c>
      <c r="K95">
        <v>5</v>
      </c>
      <c r="L95" s="65">
        <v>2</v>
      </c>
      <c r="M95">
        <v>13</v>
      </c>
      <c r="N95">
        <v>0</v>
      </c>
      <c r="O95">
        <v>0</v>
      </c>
      <c r="P95">
        <v>0</v>
      </c>
      <c r="Q95">
        <v>0</v>
      </c>
      <c r="R95" s="1">
        <f>IF(AND(MonthSales[[#This Row],[Maximum]] &gt; 10, C95 &lt;&gt; "X"), COUNTIF(MonthSales[[#This Row],[6]:[1]], "=0"),0)</f>
        <v>0</v>
      </c>
      <c r="S95" s="13">
        <f>MonthSales[[#This Row],[Final Quantity in Order + Manual]]*MonthSales[[#This Row],[Weight (g)]]</f>
        <v>0</v>
      </c>
      <c r="T95" s="62">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60">
        <f t="shared" si="1"/>
        <v>0</v>
      </c>
      <c r="W95" s="21">
        <f>MonthSales[[#This Row],[Suggested Order]]+V95</f>
        <v>0</v>
      </c>
      <c r="X95">
        <f>SUM(MonthSales[[#This Row],[Stock + FBA]:[Incoming]])+MonthSales[[#This Row],[Final Quantity in Order + Manual]]</f>
        <v>0</v>
      </c>
      <c r="Y95" s="62">
        <f>IFERROR(((MonthSales[[#This Row],[Stock + FBA]]+MonthSales[[#This Row],[Incoming]]+MonthSales[[#This Row],[Final Quantity in Order + Manual]])/MonthSales[[#This Row],[Quaterly Average]]), 0)</f>
        <v>0</v>
      </c>
    </row>
    <row r="96" spans="1:25" x14ac:dyDescent="0.25">
      <c r="A96" s="1" t="s">
        <v>103</v>
      </c>
      <c r="B96" s="1" t="s">
        <v>1303</v>
      </c>
      <c r="C96" s="1" t="s">
        <v>13</v>
      </c>
      <c r="D96">
        <v>2.23</v>
      </c>
      <c r="E96">
        <v>41</v>
      </c>
      <c r="F96">
        <v>27</v>
      </c>
      <c r="G96">
        <v>18</v>
      </c>
      <c r="H96">
        <v>31</v>
      </c>
      <c r="I96">
        <v>16</v>
      </c>
      <c r="J96">
        <v>32</v>
      </c>
      <c r="K96">
        <v>28</v>
      </c>
      <c r="L96" s="65">
        <v>26</v>
      </c>
      <c r="M96">
        <v>41</v>
      </c>
      <c r="N96">
        <v>92</v>
      </c>
      <c r="O96">
        <v>44</v>
      </c>
      <c r="P96">
        <v>136</v>
      </c>
      <c r="Q96">
        <v>0</v>
      </c>
      <c r="R96" s="1">
        <f>IF(AND(MonthSales[[#This Row],[Maximum]] &gt; 10, C96 &lt;&gt; "X"), COUNTIF(MonthSales[[#This Row],[6]:[1]], "=0"),0)</f>
        <v>0</v>
      </c>
      <c r="S96" s="13">
        <f>MonthSales[[#This Row],[Final Quantity in Order + Manual]]*MonthSales[[#This Row],[Weight (g)]]</f>
        <v>0</v>
      </c>
      <c r="T96" s="62">
        <f>IFERROR(((MonthSales[[#This Row],[Stock + FBA]]+MonthSales[[#This Row],[Incoming]])/MonthSales[[#This Row],[Quaterly Average]]), 0)</f>
        <v>5.2307692307692308</v>
      </c>
      <c r="U96" s="14">
        <f>IF(AND(minMonths &gt;=  MonthSales[[#This Row],[Months Cover (current stock +Production)]], C96  &lt;&gt; "X"), _xlfn.CEILING.MATH(((orderBY -  MonthSales[[#This Row],[Months Cover (current stock +Production)]]) * MonthSales[[#This Row],[Quaterly Average]]),50),0)</f>
        <v>0</v>
      </c>
      <c r="V96" s="60">
        <f t="shared" si="1"/>
        <v>0</v>
      </c>
      <c r="W96" s="21">
        <f>MonthSales[[#This Row],[Suggested Order]]+V96</f>
        <v>0</v>
      </c>
      <c r="X96">
        <f>SUM(MonthSales[[#This Row],[Stock + FBA]:[Incoming]])+MonthSales[[#This Row],[Final Quantity in Order + Manual]]</f>
        <v>136</v>
      </c>
      <c r="Y96" s="62">
        <f>IFERROR(((MonthSales[[#This Row],[Stock + FBA]]+MonthSales[[#This Row],[Incoming]]+MonthSales[[#This Row],[Final Quantity in Order + Manual]])/MonthSales[[#This Row],[Quaterly Average]]), 0)</f>
        <v>5.2307692307692308</v>
      </c>
    </row>
    <row r="97" spans="1:25" x14ac:dyDescent="0.25">
      <c r="A97" s="1" t="s">
        <v>104</v>
      </c>
      <c r="B97" s="1" t="s">
        <v>1303</v>
      </c>
      <c r="C97" s="1" t="s">
        <v>13</v>
      </c>
      <c r="D97">
        <v>2.39</v>
      </c>
      <c r="E97">
        <v>25</v>
      </c>
      <c r="F97">
        <v>23</v>
      </c>
      <c r="G97">
        <v>12</v>
      </c>
      <c r="H97">
        <v>27</v>
      </c>
      <c r="I97">
        <v>24</v>
      </c>
      <c r="J97">
        <v>26</v>
      </c>
      <c r="K97">
        <v>23</v>
      </c>
      <c r="L97" s="65">
        <v>26</v>
      </c>
      <c r="M97">
        <v>27</v>
      </c>
      <c r="N97">
        <v>61</v>
      </c>
      <c r="O97">
        <v>72</v>
      </c>
      <c r="P97">
        <v>133</v>
      </c>
      <c r="Q97">
        <v>0</v>
      </c>
      <c r="R97" s="1">
        <f>IF(AND(MonthSales[[#This Row],[Maximum]] &gt; 10, C97 &lt;&gt; "X"), COUNTIF(MonthSales[[#This Row],[6]:[1]], "=0"),0)</f>
        <v>0</v>
      </c>
      <c r="S97" s="13">
        <f>MonthSales[[#This Row],[Final Quantity in Order + Manual]]*MonthSales[[#This Row],[Weight (g)]]</f>
        <v>0</v>
      </c>
      <c r="T97" s="62">
        <f>IFERROR(((MonthSales[[#This Row],[Stock + FBA]]+MonthSales[[#This Row],[Incoming]])/MonthSales[[#This Row],[Quaterly Average]]), 0)</f>
        <v>5.115384615384615</v>
      </c>
      <c r="U97" s="14">
        <f>IF(AND(minMonths &gt;=  MonthSales[[#This Row],[Months Cover (current stock +Production)]], C97  &lt;&gt; "X"), _xlfn.CEILING.MATH(((orderBY -  MonthSales[[#This Row],[Months Cover (current stock +Production)]]) * MonthSales[[#This Row],[Quaterly Average]]),50),0)</f>
        <v>0</v>
      </c>
      <c r="V97" s="60">
        <f t="shared" si="1"/>
        <v>0</v>
      </c>
      <c r="W97" s="21">
        <f>MonthSales[[#This Row],[Suggested Order]]+V97</f>
        <v>0</v>
      </c>
      <c r="X97">
        <f>SUM(MonthSales[[#This Row],[Stock + FBA]:[Incoming]])+MonthSales[[#This Row],[Final Quantity in Order + Manual]]</f>
        <v>133</v>
      </c>
      <c r="Y97" s="62">
        <f>IFERROR(((MonthSales[[#This Row],[Stock + FBA]]+MonthSales[[#This Row],[Incoming]]+MonthSales[[#This Row],[Final Quantity in Order + Manual]])/MonthSales[[#This Row],[Quaterly Average]]), 0)</f>
        <v>5.115384615384615</v>
      </c>
    </row>
    <row r="98" spans="1:25" x14ac:dyDescent="0.25">
      <c r="A98" s="1" t="s">
        <v>105</v>
      </c>
      <c r="B98" s="1" t="s">
        <v>1303</v>
      </c>
      <c r="C98" s="1" t="s">
        <v>13</v>
      </c>
      <c r="D98">
        <v>2.86</v>
      </c>
      <c r="E98">
        <v>24</v>
      </c>
      <c r="F98">
        <v>13</v>
      </c>
      <c r="G98">
        <v>16</v>
      </c>
      <c r="H98">
        <v>33</v>
      </c>
      <c r="I98">
        <v>27</v>
      </c>
      <c r="J98">
        <v>41</v>
      </c>
      <c r="K98">
        <v>26</v>
      </c>
      <c r="L98" s="65">
        <v>34</v>
      </c>
      <c r="M98">
        <v>41</v>
      </c>
      <c r="N98">
        <v>41</v>
      </c>
      <c r="O98">
        <v>66</v>
      </c>
      <c r="P98">
        <v>107</v>
      </c>
      <c r="Q98">
        <v>0</v>
      </c>
      <c r="R98" s="1">
        <f>IF(AND(MonthSales[[#This Row],[Maximum]] &gt; 10, C98 &lt;&gt; "X"), COUNTIF(MonthSales[[#This Row],[6]:[1]], "=0"),0)</f>
        <v>0</v>
      </c>
      <c r="S98" s="13">
        <f>MonthSales[[#This Row],[Final Quantity in Order + Manual]]*MonthSales[[#This Row],[Weight (g)]]</f>
        <v>0</v>
      </c>
      <c r="T98" s="62">
        <f>IFERROR(((MonthSales[[#This Row],[Stock + FBA]]+MonthSales[[#This Row],[Incoming]])/MonthSales[[#This Row],[Quaterly Average]]), 0)</f>
        <v>3.1470588235294117</v>
      </c>
      <c r="U98" s="14">
        <f>IF(AND(minMonths &gt;=  MonthSales[[#This Row],[Months Cover (current stock +Production)]], C98  &lt;&gt; "X"), _xlfn.CEILING.MATH(((orderBY -  MonthSales[[#This Row],[Months Cover (current stock +Production)]]) * MonthSales[[#This Row],[Quaterly Average]]),50),0)</f>
        <v>0</v>
      </c>
      <c r="V98" s="60">
        <f t="shared" si="1"/>
        <v>0</v>
      </c>
      <c r="W98" s="21">
        <f>MonthSales[[#This Row],[Suggested Order]]+V98</f>
        <v>0</v>
      </c>
      <c r="X98">
        <f>SUM(MonthSales[[#This Row],[Stock + FBA]:[Incoming]])+MonthSales[[#This Row],[Final Quantity in Order + Manual]]</f>
        <v>107</v>
      </c>
      <c r="Y98" s="62">
        <f>IFERROR(((MonthSales[[#This Row],[Stock + FBA]]+MonthSales[[#This Row],[Incoming]]+MonthSales[[#This Row],[Final Quantity in Order + Manual]])/MonthSales[[#This Row],[Quaterly Average]]), 0)</f>
        <v>3.1470588235294117</v>
      </c>
    </row>
    <row r="99" spans="1:25" x14ac:dyDescent="0.25">
      <c r="A99" s="1" t="s">
        <v>106</v>
      </c>
      <c r="B99" s="1" t="s">
        <v>1312</v>
      </c>
      <c r="C99" s="1" t="s">
        <v>13</v>
      </c>
      <c r="D99">
        <v>10.26</v>
      </c>
      <c r="E99">
        <v>0</v>
      </c>
      <c r="F99">
        <v>0</v>
      </c>
      <c r="G99">
        <v>0</v>
      </c>
      <c r="H99">
        <v>0</v>
      </c>
      <c r="I99">
        <v>0</v>
      </c>
      <c r="J99">
        <v>0</v>
      </c>
      <c r="K99">
        <v>0</v>
      </c>
      <c r="L99" s="65">
        <v>0</v>
      </c>
      <c r="M99">
        <v>0</v>
      </c>
      <c r="N99">
        <v>0</v>
      </c>
      <c r="O99">
        <v>0</v>
      </c>
      <c r="P99">
        <v>0</v>
      </c>
      <c r="Q99">
        <v>0</v>
      </c>
      <c r="R99" s="1">
        <f>IF(AND(MonthSales[[#This Row],[Maximum]] &gt; 10, C99 &lt;&gt; "X"), COUNTIF(MonthSales[[#This Row],[6]:[1]], "=0"),0)</f>
        <v>0</v>
      </c>
      <c r="S99" s="13">
        <f>MonthSales[[#This Row],[Final Quantity in Order + Manual]]*MonthSales[[#This Row],[Weight (g)]]</f>
        <v>0</v>
      </c>
      <c r="T99" s="62">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60">
        <f t="shared" si="1"/>
        <v>0</v>
      </c>
      <c r="W99" s="21">
        <f>MonthSales[[#This Row],[Suggested Order]]+V99</f>
        <v>0</v>
      </c>
      <c r="X99">
        <f>SUM(MonthSales[[#This Row],[Stock + FBA]:[Incoming]])+MonthSales[[#This Row],[Final Quantity in Order + Manual]]</f>
        <v>0</v>
      </c>
      <c r="Y99" s="62">
        <f>IFERROR(((MonthSales[[#This Row],[Stock + FBA]]+MonthSales[[#This Row],[Incoming]]+MonthSales[[#This Row],[Final Quantity in Order + Manual]])/MonthSales[[#This Row],[Quaterly Average]]), 0)</f>
        <v>0</v>
      </c>
    </row>
    <row r="100" spans="1:25" x14ac:dyDescent="0.25">
      <c r="A100" s="1" t="s">
        <v>107</v>
      </c>
      <c r="B100" s="1" t="s">
        <v>1312</v>
      </c>
      <c r="C100" s="1" t="s">
        <v>13</v>
      </c>
      <c r="D100">
        <v>11.06</v>
      </c>
      <c r="E100">
        <v>0</v>
      </c>
      <c r="F100">
        <v>0</v>
      </c>
      <c r="G100">
        <v>0</v>
      </c>
      <c r="H100">
        <v>0</v>
      </c>
      <c r="I100">
        <v>0</v>
      </c>
      <c r="J100">
        <v>0</v>
      </c>
      <c r="K100">
        <v>0</v>
      </c>
      <c r="L100" s="65">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62">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60">
        <f t="shared" si="1"/>
        <v>0</v>
      </c>
      <c r="W100" s="21">
        <f>MonthSales[[#This Row],[Suggested Order]]+V100</f>
        <v>0</v>
      </c>
      <c r="X100">
        <f>SUM(MonthSales[[#This Row],[Stock + FBA]:[Incoming]])+MonthSales[[#This Row],[Final Quantity in Order + Manual]]</f>
        <v>0</v>
      </c>
      <c r="Y100" s="62">
        <f>IFERROR(((MonthSales[[#This Row],[Stock + FBA]]+MonthSales[[#This Row],[Incoming]]+MonthSales[[#This Row],[Final Quantity in Order + Manual]])/MonthSales[[#This Row],[Quaterly Average]]), 0)</f>
        <v>0</v>
      </c>
    </row>
    <row r="101" spans="1:25" x14ac:dyDescent="0.25">
      <c r="A101" s="1" t="s">
        <v>108</v>
      </c>
      <c r="B101" s="1" t="s">
        <v>1303</v>
      </c>
      <c r="C101" s="1" t="s">
        <v>8</v>
      </c>
      <c r="D101">
        <v>1.98</v>
      </c>
      <c r="E101">
        <v>40</v>
      </c>
      <c r="F101">
        <v>27</v>
      </c>
      <c r="G101">
        <v>32</v>
      </c>
      <c r="H101">
        <v>53</v>
      </c>
      <c r="I101">
        <v>31</v>
      </c>
      <c r="J101">
        <v>59</v>
      </c>
      <c r="K101">
        <v>40</v>
      </c>
      <c r="L101" s="65">
        <v>48</v>
      </c>
      <c r="M101">
        <v>59</v>
      </c>
      <c r="N101">
        <v>17</v>
      </c>
      <c r="O101">
        <v>78</v>
      </c>
      <c r="P101">
        <v>95</v>
      </c>
      <c r="Q101">
        <v>250</v>
      </c>
      <c r="R101" s="1">
        <f>IF(AND(MonthSales[[#This Row],[Maximum]] &gt; 10, C101 &lt;&gt; "X"), COUNTIF(MonthSales[[#This Row],[6]:[1]], "=0"),0)</f>
        <v>0</v>
      </c>
      <c r="S101" s="13">
        <f>MonthSales[[#This Row],[Final Quantity in Order + Manual]]*MonthSales[[#This Row],[Weight (g)]]</f>
        <v>0</v>
      </c>
      <c r="T101" s="62">
        <f>IFERROR(((MonthSales[[#This Row],[Stock + FBA]]+MonthSales[[#This Row],[Incoming]])/MonthSales[[#This Row],[Quaterly Average]]), 0)</f>
        <v>7.1875</v>
      </c>
      <c r="U101" s="14">
        <f>IF(AND(minMonths &gt;=  MonthSales[[#This Row],[Months Cover (current stock +Production)]], C101  &lt;&gt; "X"), _xlfn.CEILING.MATH(((orderBY -  MonthSales[[#This Row],[Months Cover (current stock +Production)]]) * MonthSales[[#This Row],[Quaterly Average]]),50),0)</f>
        <v>0</v>
      </c>
      <c r="V101" s="60">
        <f t="shared" si="1"/>
        <v>0</v>
      </c>
      <c r="W101" s="21">
        <f>MonthSales[[#This Row],[Suggested Order]]+V101</f>
        <v>0</v>
      </c>
      <c r="X101">
        <f>SUM(MonthSales[[#This Row],[Stock + FBA]:[Incoming]])+MonthSales[[#This Row],[Final Quantity in Order + Manual]]</f>
        <v>345</v>
      </c>
      <c r="Y101" s="62">
        <f>IFERROR(((MonthSales[[#This Row],[Stock + FBA]]+MonthSales[[#This Row],[Incoming]]+MonthSales[[#This Row],[Final Quantity in Order + Manual]])/MonthSales[[#This Row],[Quaterly Average]]), 0)</f>
        <v>7.1875</v>
      </c>
    </row>
    <row r="102" spans="1:25" x14ac:dyDescent="0.25">
      <c r="A102" s="1" t="s">
        <v>109</v>
      </c>
      <c r="B102" s="1" t="s">
        <v>1303</v>
      </c>
      <c r="C102" s="1" t="s">
        <v>8</v>
      </c>
      <c r="D102">
        <v>2.17</v>
      </c>
      <c r="E102">
        <v>36</v>
      </c>
      <c r="F102">
        <v>21</v>
      </c>
      <c r="G102">
        <v>24</v>
      </c>
      <c r="H102">
        <v>20</v>
      </c>
      <c r="I102">
        <v>21</v>
      </c>
      <c r="J102">
        <v>44</v>
      </c>
      <c r="K102">
        <v>28</v>
      </c>
      <c r="L102" s="65">
        <v>28</v>
      </c>
      <c r="M102">
        <v>44</v>
      </c>
      <c r="N102">
        <v>60</v>
      </c>
      <c r="O102">
        <v>40</v>
      </c>
      <c r="P102">
        <v>100</v>
      </c>
      <c r="Q102">
        <v>100</v>
      </c>
      <c r="R102" s="1">
        <f>IF(AND(MonthSales[[#This Row],[Maximum]] &gt; 10, C102 &lt;&gt; "X"), COUNTIF(MonthSales[[#This Row],[6]:[1]], "=0"),0)</f>
        <v>0</v>
      </c>
      <c r="S102" s="13">
        <f>MonthSales[[#This Row],[Final Quantity in Order + Manual]]*MonthSales[[#This Row],[Weight (g)]]</f>
        <v>0</v>
      </c>
      <c r="T102" s="62">
        <f>IFERROR(((MonthSales[[#This Row],[Stock + FBA]]+MonthSales[[#This Row],[Incoming]])/MonthSales[[#This Row],[Quaterly Average]]), 0)</f>
        <v>7.1428571428571432</v>
      </c>
      <c r="U102" s="14">
        <f>IF(AND(minMonths &gt;=  MonthSales[[#This Row],[Months Cover (current stock +Production)]], C102  &lt;&gt; "X"), _xlfn.CEILING.MATH(((orderBY -  MonthSales[[#This Row],[Months Cover (current stock +Production)]]) * MonthSales[[#This Row],[Quaterly Average]]),50),0)</f>
        <v>0</v>
      </c>
      <c r="V102" s="60">
        <f t="shared" si="1"/>
        <v>0</v>
      </c>
      <c r="W102" s="21">
        <f>MonthSales[[#This Row],[Suggested Order]]+V102</f>
        <v>0</v>
      </c>
      <c r="X102">
        <f>SUM(MonthSales[[#This Row],[Stock + FBA]:[Incoming]])+MonthSales[[#This Row],[Final Quantity in Order + Manual]]</f>
        <v>200</v>
      </c>
      <c r="Y102" s="62">
        <f>IFERROR(((MonthSales[[#This Row],[Stock + FBA]]+MonthSales[[#This Row],[Incoming]]+MonthSales[[#This Row],[Final Quantity in Order + Manual]])/MonthSales[[#This Row],[Quaterly Average]]), 0)</f>
        <v>7.1428571428571432</v>
      </c>
    </row>
    <row r="103" spans="1:25" x14ac:dyDescent="0.25">
      <c r="A103" s="1" t="s">
        <v>110</v>
      </c>
      <c r="B103" s="1" t="s">
        <v>1303</v>
      </c>
      <c r="C103" s="1" t="s">
        <v>8</v>
      </c>
      <c r="D103">
        <v>2.87</v>
      </c>
      <c r="E103">
        <v>17</v>
      </c>
      <c r="F103">
        <v>19</v>
      </c>
      <c r="G103">
        <v>16</v>
      </c>
      <c r="H103">
        <v>38</v>
      </c>
      <c r="I103">
        <v>20</v>
      </c>
      <c r="J103">
        <v>47</v>
      </c>
      <c r="K103">
        <v>26</v>
      </c>
      <c r="L103" s="65">
        <v>35</v>
      </c>
      <c r="M103">
        <v>47</v>
      </c>
      <c r="N103">
        <v>7</v>
      </c>
      <c r="O103">
        <v>68</v>
      </c>
      <c r="P103">
        <v>75</v>
      </c>
      <c r="Q103">
        <v>150</v>
      </c>
      <c r="R103" s="1">
        <f>IF(AND(MonthSales[[#This Row],[Maximum]] &gt; 10, C103 &lt;&gt; "X"), COUNTIF(MonthSales[[#This Row],[6]:[1]], "=0"),0)</f>
        <v>0</v>
      </c>
      <c r="S103" s="13">
        <f>MonthSales[[#This Row],[Final Quantity in Order + Manual]]*MonthSales[[#This Row],[Weight (g)]]</f>
        <v>0</v>
      </c>
      <c r="T103" s="62">
        <f>IFERROR(((MonthSales[[#This Row],[Stock + FBA]]+MonthSales[[#This Row],[Incoming]])/MonthSales[[#This Row],[Quaterly Average]]), 0)</f>
        <v>6.4285714285714288</v>
      </c>
      <c r="U103" s="14">
        <f>IF(AND(minMonths &gt;=  MonthSales[[#This Row],[Months Cover (current stock +Production)]], C103  &lt;&gt; "X"), _xlfn.CEILING.MATH(((orderBY -  MonthSales[[#This Row],[Months Cover (current stock +Production)]]) * MonthSales[[#This Row],[Quaterly Average]]),50),0)</f>
        <v>0</v>
      </c>
      <c r="V103" s="60">
        <f t="shared" si="1"/>
        <v>0</v>
      </c>
      <c r="W103" s="21">
        <f>MonthSales[[#This Row],[Suggested Order]]+V103</f>
        <v>0</v>
      </c>
      <c r="X103">
        <f>SUM(MonthSales[[#This Row],[Stock + FBA]:[Incoming]])+MonthSales[[#This Row],[Final Quantity in Order + Manual]]</f>
        <v>225</v>
      </c>
      <c r="Y103" s="62">
        <f>IFERROR(((MonthSales[[#This Row],[Stock + FBA]]+MonthSales[[#This Row],[Incoming]]+MonthSales[[#This Row],[Final Quantity in Order + Manual]])/MonthSales[[#This Row],[Quaterly Average]]), 0)</f>
        <v>6.4285714285714288</v>
      </c>
    </row>
    <row r="104" spans="1:25" x14ac:dyDescent="0.25">
      <c r="A104" s="1" t="s">
        <v>111</v>
      </c>
      <c r="B104" s="1" t="s">
        <v>1303</v>
      </c>
      <c r="C104" s="1" t="s">
        <v>13</v>
      </c>
      <c r="D104">
        <v>2.61</v>
      </c>
      <c r="E104">
        <v>30</v>
      </c>
      <c r="F104">
        <v>15</v>
      </c>
      <c r="G104">
        <v>8</v>
      </c>
      <c r="H104">
        <v>29</v>
      </c>
      <c r="I104">
        <v>10</v>
      </c>
      <c r="J104">
        <v>12</v>
      </c>
      <c r="K104">
        <v>17</v>
      </c>
      <c r="L104" s="65">
        <v>17</v>
      </c>
      <c r="M104">
        <v>30</v>
      </c>
      <c r="N104">
        <v>55</v>
      </c>
      <c r="O104">
        <v>85</v>
      </c>
      <c r="P104">
        <v>140</v>
      </c>
      <c r="Q104">
        <v>0</v>
      </c>
      <c r="R104" s="1">
        <f>IF(AND(MonthSales[[#This Row],[Maximum]] &gt; 10, C104 &lt;&gt; "X"), COUNTIF(MonthSales[[#This Row],[6]:[1]], "=0"),0)</f>
        <v>0</v>
      </c>
      <c r="S104" s="13">
        <f>MonthSales[[#This Row],[Final Quantity in Order + Manual]]*MonthSales[[#This Row],[Weight (g)]]</f>
        <v>0</v>
      </c>
      <c r="T104" s="62">
        <f>IFERROR(((MonthSales[[#This Row],[Stock + FBA]]+MonthSales[[#This Row],[Incoming]])/MonthSales[[#This Row],[Quaterly Average]]), 0)</f>
        <v>8.235294117647058</v>
      </c>
      <c r="U104" s="14">
        <f>IF(AND(minMonths &gt;=  MonthSales[[#This Row],[Months Cover (current stock +Production)]], C104  &lt;&gt; "X"), _xlfn.CEILING.MATH(((orderBY -  MonthSales[[#This Row],[Months Cover (current stock +Production)]]) * MonthSales[[#This Row],[Quaterly Average]]),50),0)</f>
        <v>0</v>
      </c>
      <c r="V104" s="60">
        <f t="shared" si="1"/>
        <v>0</v>
      </c>
      <c r="W104" s="21">
        <f>MonthSales[[#This Row],[Suggested Order]]+V104</f>
        <v>0</v>
      </c>
      <c r="X104">
        <f>SUM(MonthSales[[#This Row],[Stock + FBA]:[Incoming]])+MonthSales[[#This Row],[Final Quantity in Order + Manual]]</f>
        <v>140</v>
      </c>
      <c r="Y104" s="62">
        <f>IFERROR(((MonthSales[[#This Row],[Stock + FBA]]+MonthSales[[#This Row],[Incoming]]+MonthSales[[#This Row],[Final Quantity in Order + Manual]])/MonthSales[[#This Row],[Quaterly Average]]), 0)</f>
        <v>8.235294117647058</v>
      </c>
    </row>
    <row r="105" spans="1:25" x14ac:dyDescent="0.25">
      <c r="A105" s="1" t="s">
        <v>112</v>
      </c>
      <c r="B105" s="1" t="s">
        <v>1303</v>
      </c>
      <c r="C105" s="1" t="s">
        <v>13</v>
      </c>
      <c r="D105">
        <v>4.05</v>
      </c>
      <c r="E105">
        <v>0</v>
      </c>
      <c r="F105">
        <v>0</v>
      </c>
      <c r="G105">
        <v>0</v>
      </c>
      <c r="H105">
        <v>0</v>
      </c>
      <c r="I105">
        <v>0</v>
      </c>
      <c r="J105">
        <v>0</v>
      </c>
      <c r="K105">
        <v>0</v>
      </c>
      <c r="L105" s="65">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62">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60">
        <f t="shared" si="1"/>
        <v>0</v>
      </c>
      <c r="W105" s="21">
        <f>MonthSales[[#This Row],[Suggested Order]]+V105</f>
        <v>0</v>
      </c>
      <c r="X105">
        <f>SUM(MonthSales[[#This Row],[Stock + FBA]:[Incoming]])+MonthSales[[#This Row],[Final Quantity in Order + Manual]]</f>
        <v>0</v>
      </c>
      <c r="Y105" s="62">
        <f>IFERROR(((MonthSales[[#This Row],[Stock + FBA]]+MonthSales[[#This Row],[Incoming]]+MonthSales[[#This Row],[Final Quantity in Order + Manual]])/MonthSales[[#This Row],[Quaterly Average]]), 0)</f>
        <v>0</v>
      </c>
    </row>
    <row r="106" spans="1:25" x14ac:dyDescent="0.25">
      <c r="A106" s="1" t="s">
        <v>113</v>
      </c>
      <c r="B106" s="1" t="s">
        <v>1303</v>
      </c>
      <c r="C106" s="1" t="s">
        <v>13</v>
      </c>
      <c r="D106">
        <v>4.5199999999999996</v>
      </c>
      <c r="E106">
        <v>0</v>
      </c>
      <c r="F106">
        <v>0</v>
      </c>
      <c r="G106">
        <v>0</v>
      </c>
      <c r="H106">
        <v>0</v>
      </c>
      <c r="I106">
        <v>0</v>
      </c>
      <c r="J106">
        <v>0</v>
      </c>
      <c r="K106">
        <v>0</v>
      </c>
      <c r="L106" s="65">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62">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60">
        <f t="shared" si="1"/>
        <v>0</v>
      </c>
      <c r="W106" s="21">
        <f>MonthSales[[#This Row],[Suggested Order]]+V106</f>
        <v>0</v>
      </c>
      <c r="X106">
        <f>SUM(MonthSales[[#This Row],[Stock + FBA]:[Incoming]])+MonthSales[[#This Row],[Final Quantity in Order + Manual]]</f>
        <v>0</v>
      </c>
      <c r="Y106" s="62">
        <f>IFERROR(((MonthSales[[#This Row],[Stock + FBA]]+MonthSales[[#This Row],[Incoming]]+MonthSales[[#This Row],[Final Quantity in Order + Manual]])/MonthSales[[#This Row],[Quaterly Average]]), 0)</f>
        <v>0</v>
      </c>
    </row>
    <row r="107" spans="1:25" x14ac:dyDescent="0.25">
      <c r="A107" s="1" t="s">
        <v>114</v>
      </c>
      <c r="B107" s="1" t="s">
        <v>1303</v>
      </c>
      <c r="C107" s="1" t="s">
        <v>13</v>
      </c>
      <c r="D107">
        <v>5.37</v>
      </c>
      <c r="E107">
        <v>0</v>
      </c>
      <c r="F107">
        <v>0</v>
      </c>
      <c r="G107">
        <v>0</v>
      </c>
      <c r="H107">
        <v>0</v>
      </c>
      <c r="I107">
        <v>0</v>
      </c>
      <c r="J107">
        <v>0</v>
      </c>
      <c r="K107">
        <v>0</v>
      </c>
      <c r="L107" s="65">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62">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60">
        <f t="shared" si="1"/>
        <v>0</v>
      </c>
      <c r="W107" s="21">
        <f>MonthSales[[#This Row],[Suggested Order]]+V107</f>
        <v>0</v>
      </c>
      <c r="X107">
        <f>SUM(MonthSales[[#This Row],[Stock + FBA]:[Incoming]])+MonthSales[[#This Row],[Final Quantity in Order + Manual]]</f>
        <v>0</v>
      </c>
      <c r="Y107" s="62">
        <f>IFERROR(((MonthSales[[#This Row],[Stock + FBA]]+MonthSales[[#This Row],[Incoming]]+MonthSales[[#This Row],[Final Quantity in Order + Manual]])/MonthSales[[#This Row],[Quaterly Average]]), 0)</f>
        <v>0</v>
      </c>
    </row>
    <row r="108" spans="1:25" x14ac:dyDescent="0.25">
      <c r="A108" s="1" t="s">
        <v>115</v>
      </c>
      <c r="B108" s="1" t="s">
        <v>1303</v>
      </c>
      <c r="C108" s="1" t="s">
        <v>13</v>
      </c>
      <c r="D108">
        <v>2.2599999999999998</v>
      </c>
      <c r="E108">
        <v>26</v>
      </c>
      <c r="F108">
        <v>17</v>
      </c>
      <c r="G108">
        <v>16</v>
      </c>
      <c r="H108">
        <v>23</v>
      </c>
      <c r="I108">
        <v>14</v>
      </c>
      <c r="J108">
        <v>20</v>
      </c>
      <c r="K108">
        <v>19</v>
      </c>
      <c r="L108" s="65">
        <v>19</v>
      </c>
      <c r="M108">
        <v>26</v>
      </c>
      <c r="N108">
        <v>36</v>
      </c>
      <c r="O108">
        <v>69</v>
      </c>
      <c r="P108">
        <v>105</v>
      </c>
      <c r="Q108">
        <v>0</v>
      </c>
      <c r="R108" s="1">
        <f>IF(AND(MonthSales[[#This Row],[Maximum]] &gt; 10, C108 &lt;&gt; "X"), COUNTIF(MonthSales[[#This Row],[6]:[1]], "=0"),0)</f>
        <v>0</v>
      </c>
      <c r="S108" s="13">
        <f>MonthSales[[#This Row],[Final Quantity in Order + Manual]]*MonthSales[[#This Row],[Weight (g)]]</f>
        <v>0</v>
      </c>
      <c r="T108" s="62">
        <f>IFERROR(((MonthSales[[#This Row],[Stock + FBA]]+MonthSales[[#This Row],[Incoming]])/MonthSales[[#This Row],[Quaterly Average]]), 0)</f>
        <v>5.5263157894736841</v>
      </c>
      <c r="U108" s="14">
        <f>IF(AND(minMonths &gt;=  MonthSales[[#This Row],[Months Cover (current stock +Production)]], C108  &lt;&gt; "X"), _xlfn.CEILING.MATH(((orderBY -  MonthSales[[#This Row],[Months Cover (current stock +Production)]]) * MonthSales[[#This Row],[Quaterly Average]]),50),0)</f>
        <v>0</v>
      </c>
      <c r="V108" s="60">
        <f t="shared" si="1"/>
        <v>0</v>
      </c>
      <c r="W108" s="21">
        <f>MonthSales[[#This Row],[Suggested Order]]+V108</f>
        <v>0</v>
      </c>
      <c r="X108">
        <f>SUM(MonthSales[[#This Row],[Stock + FBA]:[Incoming]])+MonthSales[[#This Row],[Final Quantity in Order + Manual]]</f>
        <v>105</v>
      </c>
      <c r="Y108" s="62">
        <f>IFERROR(((MonthSales[[#This Row],[Stock + FBA]]+MonthSales[[#This Row],[Incoming]]+MonthSales[[#This Row],[Final Quantity in Order + Manual]])/MonthSales[[#This Row],[Quaterly Average]]), 0)</f>
        <v>5.5263157894736841</v>
      </c>
    </row>
    <row r="109" spans="1:25" x14ac:dyDescent="0.25">
      <c r="A109" s="1" t="s">
        <v>116</v>
      </c>
      <c r="B109" s="1" t="s">
        <v>1303</v>
      </c>
      <c r="C109" s="1" t="s">
        <v>13</v>
      </c>
      <c r="D109">
        <v>2.35</v>
      </c>
      <c r="E109">
        <v>17</v>
      </c>
      <c r="F109">
        <v>10</v>
      </c>
      <c r="G109">
        <v>10</v>
      </c>
      <c r="H109">
        <v>15</v>
      </c>
      <c r="I109">
        <v>5</v>
      </c>
      <c r="J109">
        <v>11</v>
      </c>
      <c r="K109">
        <v>11</v>
      </c>
      <c r="L109" s="65">
        <v>10</v>
      </c>
      <c r="M109">
        <v>17</v>
      </c>
      <c r="N109">
        <v>74</v>
      </c>
      <c r="O109">
        <v>20</v>
      </c>
      <c r="P109">
        <v>94</v>
      </c>
      <c r="Q109">
        <v>0</v>
      </c>
      <c r="R109" s="1">
        <f>IF(AND(MonthSales[[#This Row],[Maximum]] &gt; 10, C109 &lt;&gt; "X"), COUNTIF(MonthSales[[#This Row],[6]:[1]], "=0"),0)</f>
        <v>0</v>
      </c>
      <c r="S109" s="13">
        <f>MonthSales[[#This Row],[Final Quantity in Order + Manual]]*MonthSales[[#This Row],[Weight (g)]]</f>
        <v>0</v>
      </c>
      <c r="T109" s="62">
        <f>IFERROR(((MonthSales[[#This Row],[Stock + FBA]]+MonthSales[[#This Row],[Incoming]])/MonthSales[[#This Row],[Quaterly Average]]), 0)</f>
        <v>9.4</v>
      </c>
      <c r="U109" s="14">
        <f>IF(AND(minMonths &gt;=  MonthSales[[#This Row],[Months Cover (current stock +Production)]], C109  &lt;&gt; "X"), _xlfn.CEILING.MATH(((orderBY -  MonthSales[[#This Row],[Months Cover (current stock +Production)]]) * MonthSales[[#This Row],[Quaterly Average]]),50),0)</f>
        <v>0</v>
      </c>
      <c r="V109" s="60">
        <f t="shared" si="1"/>
        <v>0</v>
      </c>
      <c r="W109" s="21">
        <f>MonthSales[[#This Row],[Suggested Order]]+V109</f>
        <v>0</v>
      </c>
      <c r="X109">
        <f>SUM(MonthSales[[#This Row],[Stock + FBA]:[Incoming]])+MonthSales[[#This Row],[Final Quantity in Order + Manual]]</f>
        <v>94</v>
      </c>
      <c r="Y109" s="62">
        <f>IFERROR(((MonthSales[[#This Row],[Stock + FBA]]+MonthSales[[#This Row],[Incoming]]+MonthSales[[#This Row],[Final Quantity in Order + Manual]])/MonthSales[[#This Row],[Quaterly Average]]), 0)</f>
        <v>9.4</v>
      </c>
    </row>
    <row r="110" spans="1:25" x14ac:dyDescent="0.25">
      <c r="A110" s="1" t="s">
        <v>117</v>
      </c>
      <c r="B110" s="1" t="s">
        <v>1303</v>
      </c>
      <c r="C110" s="1" t="s">
        <v>13</v>
      </c>
      <c r="D110">
        <v>5.09</v>
      </c>
      <c r="E110">
        <v>17</v>
      </c>
      <c r="F110">
        <v>8</v>
      </c>
      <c r="G110">
        <v>9</v>
      </c>
      <c r="H110">
        <v>12</v>
      </c>
      <c r="I110">
        <v>6</v>
      </c>
      <c r="J110">
        <v>15</v>
      </c>
      <c r="K110">
        <v>11</v>
      </c>
      <c r="L110" s="65">
        <v>11</v>
      </c>
      <c r="M110">
        <v>17</v>
      </c>
      <c r="N110">
        <v>6</v>
      </c>
      <c r="O110">
        <v>18</v>
      </c>
      <c r="P110">
        <v>24</v>
      </c>
      <c r="Q110">
        <v>0</v>
      </c>
      <c r="R110" s="1">
        <f>IF(AND(MonthSales[[#This Row],[Maximum]] &gt; 10, C110 &lt;&gt; "X"), COUNTIF(MonthSales[[#This Row],[6]:[1]], "=0"),0)</f>
        <v>0</v>
      </c>
      <c r="S110" s="13">
        <f>MonthSales[[#This Row],[Final Quantity in Order + Manual]]*MonthSales[[#This Row],[Weight (g)]]</f>
        <v>0</v>
      </c>
      <c r="T110" s="62">
        <f>IFERROR(((MonthSales[[#This Row],[Stock + FBA]]+MonthSales[[#This Row],[Incoming]])/MonthSales[[#This Row],[Quaterly Average]]), 0)</f>
        <v>2.1818181818181817</v>
      </c>
      <c r="U110" s="14">
        <f>IF(AND(minMonths &gt;=  MonthSales[[#This Row],[Months Cover (current stock +Production)]], C110  &lt;&gt; "X"), _xlfn.CEILING.MATH(((orderBY -  MonthSales[[#This Row],[Months Cover (current stock +Production)]]) * MonthSales[[#This Row],[Quaterly Average]]),50),0)</f>
        <v>0</v>
      </c>
      <c r="V110" s="60">
        <f t="shared" si="1"/>
        <v>0</v>
      </c>
      <c r="W110" s="21">
        <f>MonthSales[[#This Row],[Suggested Order]]+V110</f>
        <v>0</v>
      </c>
      <c r="X110">
        <f>SUM(MonthSales[[#This Row],[Stock + FBA]:[Incoming]])+MonthSales[[#This Row],[Final Quantity in Order + Manual]]</f>
        <v>24</v>
      </c>
      <c r="Y110" s="62">
        <f>IFERROR(((MonthSales[[#This Row],[Stock + FBA]]+MonthSales[[#This Row],[Incoming]]+MonthSales[[#This Row],[Final Quantity in Order + Manual]])/MonthSales[[#This Row],[Quaterly Average]]), 0)</f>
        <v>2.1818181818181817</v>
      </c>
    </row>
    <row r="111" spans="1:25" x14ac:dyDescent="0.25">
      <c r="A111" s="1" t="s">
        <v>118</v>
      </c>
      <c r="B111" s="1" t="s">
        <v>1303</v>
      </c>
      <c r="C111" s="1" t="s">
        <v>13</v>
      </c>
      <c r="D111">
        <v>5.68</v>
      </c>
      <c r="E111">
        <v>17</v>
      </c>
      <c r="F111">
        <v>5</v>
      </c>
      <c r="G111">
        <v>5</v>
      </c>
      <c r="H111">
        <v>10</v>
      </c>
      <c r="I111">
        <v>3</v>
      </c>
      <c r="J111">
        <v>6</v>
      </c>
      <c r="K111">
        <v>8</v>
      </c>
      <c r="L111" s="65">
        <v>6</v>
      </c>
      <c r="M111">
        <v>17</v>
      </c>
      <c r="N111">
        <v>79</v>
      </c>
      <c r="O111">
        <v>22</v>
      </c>
      <c r="P111">
        <v>101</v>
      </c>
      <c r="Q111">
        <v>0</v>
      </c>
      <c r="R111" s="1">
        <f>IF(AND(MonthSales[[#This Row],[Maximum]] &gt; 10, C111 &lt;&gt; "X"), COUNTIF(MonthSales[[#This Row],[6]:[1]], "=0"),0)</f>
        <v>0</v>
      </c>
      <c r="S111" s="13">
        <f>MonthSales[[#This Row],[Final Quantity in Order + Manual]]*MonthSales[[#This Row],[Weight (g)]]</f>
        <v>0</v>
      </c>
      <c r="T111" s="62">
        <f>IFERROR(((MonthSales[[#This Row],[Stock + FBA]]+MonthSales[[#This Row],[Incoming]])/MonthSales[[#This Row],[Quaterly Average]]), 0)</f>
        <v>16.833333333333332</v>
      </c>
      <c r="U111" s="14">
        <f>IF(AND(minMonths &gt;=  MonthSales[[#This Row],[Months Cover (current stock +Production)]], C111  &lt;&gt; "X"), _xlfn.CEILING.MATH(((orderBY -  MonthSales[[#This Row],[Months Cover (current stock +Production)]]) * MonthSales[[#This Row],[Quaterly Average]]),50),0)</f>
        <v>0</v>
      </c>
      <c r="V111" s="60">
        <f t="shared" si="1"/>
        <v>0</v>
      </c>
      <c r="W111" s="21">
        <f>MonthSales[[#This Row],[Suggested Order]]+V111</f>
        <v>0</v>
      </c>
      <c r="X111">
        <f>SUM(MonthSales[[#This Row],[Stock + FBA]:[Incoming]])+MonthSales[[#This Row],[Final Quantity in Order + Manual]]</f>
        <v>101</v>
      </c>
      <c r="Y111" s="62">
        <f>IFERROR(((MonthSales[[#This Row],[Stock + FBA]]+MonthSales[[#This Row],[Incoming]]+MonthSales[[#This Row],[Final Quantity in Order + Manual]])/MonthSales[[#This Row],[Quaterly Average]]), 0)</f>
        <v>16.833333333333332</v>
      </c>
    </row>
    <row r="112" spans="1:25" x14ac:dyDescent="0.25">
      <c r="A112" s="1" t="s">
        <v>119</v>
      </c>
      <c r="B112" s="1" t="s">
        <v>1303</v>
      </c>
      <c r="C112" s="1" t="s">
        <v>13</v>
      </c>
      <c r="D112">
        <v>7.84</v>
      </c>
      <c r="E112">
        <v>9</v>
      </c>
      <c r="F112">
        <v>4</v>
      </c>
      <c r="G112">
        <v>5</v>
      </c>
      <c r="H112">
        <v>3</v>
      </c>
      <c r="I112">
        <v>4</v>
      </c>
      <c r="J112">
        <v>6</v>
      </c>
      <c r="K112">
        <v>5</v>
      </c>
      <c r="L112" s="65">
        <v>4</v>
      </c>
      <c r="M112">
        <v>9</v>
      </c>
      <c r="N112">
        <v>56</v>
      </c>
      <c r="O112">
        <v>18</v>
      </c>
      <c r="P112">
        <v>74</v>
      </c>
      <c r="Q112">
        <v>0</v>
      </c>
      <c r="R112" s="1">
        <f>IF(AND(MonthSales[[#This Row],[Maximum]] &gt; 10, C112 &lt;&gt; "X"), COUNTIF(MonthSales[[#This Row],[6]:[1]], "=0"),0)</f>
        <v>0</v>
      </c>
      <c r="S112" s="13">
        <f>MonthSales[[#This Row],[Final Quantity in Order + Manual]]*MonthSales[[#This Row],[Weight (g)]]</f>
        <v>0</v>
      </c>
      <c r="T112" s="62">
        <f>IFERROR(((MonthSales[[#This Row],[Stock + FBA]]+MonthSales[[#This Row],[Incoming]])/MonthSales[[#This Row],[Quaterly Average]]), 0)</f>
        <v>18.5</v>
      </c>
      <c r="U112" s="14">
        <f>IF(AND(minMonths &gt;=  MonthSales[[#This Row],[Months Cover (current stock +Production)]], C112  &lt;&gt; "X"), _xlfn.CEILING.MATH(((orderBY -  MonthSales[[#This Row],[Months Cover (current stock +Production)]]) * MonthSales[[#This Row],[Quaterly Average]]),50),0)</f>
        <v>0</v>
      </c>
      <c r="V112" s="60">
        <f t="shared" si="1"/>
        <v>0</v>
      </c>
      <c r="W112" s="21">
        <f>MonthSales[[#This Row],[Suggested Order]]+V112</f>
        <v>0</v>
      </c>
      <c r="X112">
        <f>SUM(MonthSales[[#This Row],[Stock + FBA]:[Incoming]])+MonthSales[[#This Row],[Final Quantity in Order + Manual]]</f>
        <v>74</v>
      </c>
      <c r="Y112" s="62">
        <f>IFERROR(((MonthSales[[#This Row],[Stock + FBA]]+MonthSales[[#This Row],[Incoming]]+MonthSales[[#This Row],[Final Quantity in Order + Manual]])/MonthSales[[#This Row],[Quaterly Average]]), 0)</f>
        <v>18.5</v>
      </c>
    </row>
    <row r="113" spans="1:25" x14ac:dyDescent="0.25">
      <c r="A113" s="1" t="s">
        <v>120</v>
      </c>
      <c r="B113" s="1" t="s">
        <v>1303</v>
      </c>
      <c r="C113" s="1" t="s">
        <v>13</v>
      </c>
      <c r="D113">
        <v>1.68</v>
      </c>
      <c r="E113">
        <v>8</v>
      </c>
      <c r="F113">
        <v>8</v>
      </c>
      <c r="G113">
        <v>5</v>
      </c>
      <c r="H113">
        <v>12</v>
      </c>
      <c r="I113">
        <v>9</v>
      </c>
      <c r="J113">
        <v>10</v>
      </c>
      <c r="K113">
        <v>9</v>
      </c>
      <c r="L113" s="65">
        <v>10</v>
      </c>
      <c r="M113">
        <v>12</v>
      </c>
      <c r="N113">
        <v>13</v>
      </c>
      <c r="O113">
        <v>27</v>
      </c>
      <c r="P113">
        <v>40</v>
      </c>
      <c r="Q113">
        <v>0</v>
      </c>
      <c r="R113" s="1">
        <f>IF(AND(MonthSales[[#This Row],[Maximum]] &gt; 10, C113 &lt;&gt; "X"), COUNTIF(MonthSales[[#This Row],[6]:[1]], "=0"),0)</f>
        <v>0</v>
      </c>
      <c r="S113" s="13">
        <f>MonthSales[[#This Row],[Final Quantity in Order + Manual]]*MonthSales[[#This Row],[Weight (g)]]</f>
        <v>0</v>
      </c>
      <c r="T113" s="62">
        <f>IFERROR(((MonthSales[[#This Row],[Stock + FBA]]+MonthSales[[#This Row],[Incoming]])/MonthSales[[#This Row],[Quaterly Average]]), 0)</f>
        <v>4</v>
      </c>
      <c r="U113" s="14">
        <f>IF(AND(minMonths &gt;=  MonthSales[[#This Row],[Months Cover (current stock +Production)]], C113  &lt;&gt; "X"), _xlfn.CEILING.MATH(((orderBY -  MonthSales[[#This Row],[Months Cover (current stock +Production)]]) * MonthSales[[#This Row],[Quaterly Average]]),50),0)</f>
        <v>0</v>
      </c>
      <c r="V113" s="60">
        <f t="shared" si="1"/>
        <v>0</v>
      </c>
      <c r="W113" s="21">
        <f>MonthSales[[#This Row],[Suggested Order]]+V113</f>
        <v>0</v>
      </c>
      <c r="X113">
        <f>SUM(MonthSales[[#This Row],[Stock + FBA]:[Incoming]])+MonthSales[[#This Row],[Final Quantity in Order + Manual]]</f>
        <v>40</v>
      </c>
      <c r="Y113" s="62">
        <f>IFERROR(((MonthSales[[#This Row],[Stock + FBA]]+MonthSales[[#This Row],[Incoming]]+MonthSales[[#This Row],[Final Quantity in Order + Manual]])/MonthSales[[#This Row],[Quaterly Average]]), 0)</f>
        <v>4</v>
      </c>
    </row>
    <row r="114" spans="1:25" x14ac:dyDescent="0.25">
      <c r="A114" s="1" t="s">
        <v>121</v>
      </c>
      <c r="B114" s="1" t="s">
        <v>1303</v>
      </c>
      <c r="C114" s="1" t="s">
        <v>13</v>
      </c>
      <c r="D114">
        <v>1.79</v>
      </c>
      <c r="E114">
        <v>8</v>
      </c>
      <c r="F114">
        <v>7</v>
      </c>
      <c r="G114">
        <v>5</v>
      </c>
      <c r="H114">
        <v>3</v>
      </c>
      <c r="I114">
        <v>2</v>
      </c>
      <c r="J114">
        <v>3</v>
      </c>
      <c r="K114">
        <v>5</v>
      </c>
      <c r="L114" s="65">
        <v>3</v>
      </c>
      <c r="M114">
        <v>8</v>
      </c>
      <c r="N114">
        <v>3</v>
      </c>
      <c r="O114">
        <v>15</v>
      </c>
      <c r="P114">
        <v>18</v>
      </c>
      <c r="Q114">
        <v>0</v>
      </c>
      <c r="R114" s="1">
        <f>IF(AND(MonthSales[[#This Row],[Maximum]] &gt; 10, C114 &lt;&gt; "X"), COUNTIF(MonthSales[[#This Row],[6]:[1]], "=0"),0)</f>
        <v>0</v>
      </c>
      <c r="S114" s="13">
        <f>MonthSales[[#This Row],[Final Quantity in Order + Manual]]*MonthSales[[#This Row],[Weight (g)]]</f>
        <v>0</v>
      </c>
      <c r="T114" s="62">
        <f>IFERROR(((MonthSales[[#This Row],[Stock + FBA]]+MonthSales[[#This Row],[Incoming]])/MonthSales[[#This Row],[Quaterly Average]]), 0)</f>
        <v>6</v>
      </c>
      <c r="U114" s="14">
        <f>IF(AND(minMonths &gt;=  MonthSales[[#This Row],[Months Cover (current stock +Production)]], C114  &lt;&gt; "X"), _xlfn.CEILING.MATH(((orderBY -  MonthSales[[#This Row],[Months Cover (current stock +Production)]]) * MonthSales[[#This Row],[Quaterly Average]]),50),0)</f>
        <v>0</v>
      </c>
      <c r="V114" s="60">
        <f t="shared" si="1"/>
        <v>0</v>
      </c>
      <c r="W114" s="21">
        <f>MonthSales[[#This Row],[Suggested Order]]+V114</f>
        <v>0</v>
      </c>
      <c r="X114">
        <f>SUM(MonthSales[[#This Row],[Stock + FBA]:[Incoming]])+MonthSales[[#This Row],[Final Quantity in Order + Manual]]</f>
        <v>18</v>
      </c>
      <c r="Y114" s="62">
        <f>IFERROR(((MonthSales[[#This Row],[Stock + FBA]]+MonthSales[[#This Row],[Incoming]]+MonthSales[[#This Row],[Final Quantity in Order + Manual]])/MonthSales[[#This Row],[Quaterly Average]]), 0)</f>
        <v>6</v>
      </c>
    </row>
    <row r="115" spans="1:25" x14ac:dyDescent="0.25">
      <c r="A115" s="1" t="s">
        <v>122</v>
      </c>
      <c r="B115" s="1" t="s">
        <v>1303</v>
      </c>
      <c r="C115" s="1" t="s">
        <v>8</v>
      </c>
      <c r="D115">
        <v>3.49</v>
      </c>
      <c r="E115">
        <v>35</v>
      </c>
      <c r="F115">
        <v>24</v>
      </c>
      <c r="G115">
        <v>21</v>
      </c>
      <c r="H115">
        <v>55</v>
      </c>
      <c r="I115">
        <v>19</v>
      </c>
      <c r="J115">
        <v>46</v>
      </c>
      <c r="K115">
        <v>33</v>
      </c>
      <c r="L115" s="65">
        <v>40</v>
      </c>
      <c r="M115">
        <v>55</v>
      </c>
      <c r="N115">
        <v>8</v>
      </c>
      <c r="O115">
        <v>58</v>
      </c>
      <c r="P115">
        <v>66</v>
      </c>
      <c r="Q115">
        <v>200</v>
      </c>
      <c r="R115" s="1">
        <f>IF(AND(MonthSales[[#This Row],[Maximum]] &gt; 10, C115 &lt;&gt; "X"), COUNTIF(MonthSales[[#This Row],[6]:[1]], "=0"),0)</f>
        <v>0</v>
      </c>
      <c r="S115" s="13">
        <f>MonthSales[[#This Row],[Final Quantity in Order + Manual]]*MonthSales[[#This Row],[Weight (g)]]</f>
        <v>0</v>
      </c>
      <c r="T115" s="62">
        <f>IFERROR(((MonthSales[[#This Row],[Stock + FBA]]+MonthSales[[#This Row],[Incoming]])/MonthSales[[#This Row],[Quaterly Average]]), 0)</f>
        <v>6.65</v>
      </c>
      <c r="U115" s="14">
        <f>IF(AND(minMonths &gt;=  MonthSales[[#This Row],[Months Cover (current stock +Production)]], C115  &lt;&gt; "X"), _xlfn.CEILING.MATH(((orderBY -  MonthSales[[#This Row],[Months Cover (current stock +Production)]]) * MonthSales[[#This Row],[Quaterly Average]]),50),0)</f>
        <v>0</v>
      </c>
      <c r="V115" s="60">
        <f t="shared" si="1"/>
        <v>0</v>
      </c>
      <c r="W115" s="21">
        <f>MonthSales[[#This Row],[Suggested Order]]+V115</f>
        <v>0</v>
      </c>
      <c r="X115">
        <f>SUM(MonthSales[[#This Row],[Stock + FBA]:[Incoming]])+MonthSales[[#This Row],[Final Quantity in Order + Manual]]</f>
        <v>266</v>
      </c>
      <c r="Y115" s="62">
        <f>IFERROR(((MonthSales[[#This Row],[Stock + FBA]]+MonthSales[[#This Row],[Incoming]]+MonthSales[[#This Row],[Final Quantity in Order + Manual]])/MonthSales[[#This Row],[Quaterly Average]]), 0)</f>
        <v>6.65</v>
      </c>
    </row>
    <row r="116" spans="1:25" x14ac:dyDescent="0.25">
      <c r="A116" s="1" t="s">
        <v>123</v>
      </c>
      <c r="B116" s="1" t="s">
        <v>1303</v>
      </c>
      <c r="C116" s="1" t="s">
        <v>8</v>
      </c>
      <c r="D116">
        <v>3.8</v>
      </c>
      <c r="E116">
        <v>24</v>
      </c>
      <c r="F116">
        <v>14</v>
      </c>
      <c r="G116">
        <v>11</v>
      </c>
      <c r="H116">
        <v>37</v>
      </c>
      <c r="I116">
        <v>14</v>
      </c>
      <c r="J116">
        <v>11</v>
      </c>
      <c r="K116">
        <v>18</v>
      </c>
      <c r="L116" s="65">
        <v>21</v>
      </c>
      <c r="M116">
        <v>37</v>
      </c>
      <c r="N116">
        <v>0</v>
      </c>
      <c r="O116">
        <v>28</v>
      </c>
      <c r="P116">
        <v>28</v>
      </c>
      <c r="Q116">
        <v>100</v>
      </c>
      <c r="R116" s="1">
        <f>IF(AND(MonthSales[[#This Row],[Maximum]] &gt; 10, C116 &lt;&gt; "X"), COUNTIF(MonthSales[[#This Row],[6]:[1]], "=0"),0)</f>
        <v>0</v>
      </c>
      <c r="S116" s="13">
        <f>MonthSales[[#This Row],[Final Quantity in Order + Manual]]*MonthSales[[#This Row],[Weight (g)]]</f>
        <v>0</v>
      </c>
      <c r="T116" s="62">
        <f>IFERROR(((MonthSales[[#This Row],[Stock + FBA]]+MonthSales[[#This Row],[Incoming]])/MonthSales[[#This Row],[Quaterly Average]]), 0)</f>
        <v>6.0952380952380949</v>
      </c>
      <c r="U116" s="14">
        <f>IF(AND(minMonths &gt;=  MonthSales[[#This Row],[Months Cover (current stock +Production)]], C116  &lt;&gt; "X"), _xlfn.CEILING.MATH(((orderBY -  MonthSales[[#This Row],[Months Cover (current stock +Production)]]) * MonthSales[[#This Row],[Quaterly Average]]),50),0)</f>
        <v>0</v>
      </c>
      <c r="V116" s="60">
        <f t="shared" si="1"/>
        <v>0</v>
      </c>
      <c r="W116" s="21">
        <f>MonthSales[[#This Row],[Suggested Order]]+V116</f>
        <v>0</v>
      </c>
      <c r="X116">
        <f>SUM(MonthSales[[#This Row],[Stock + FBA]:[Incoming]])+MonthSales[[#This Row],[Final Quantity in Order + Manual]]</f>
        <v>128</v>
      </c>
      <c r="Y116" s="62">
        <f>IFERROR(((MonthSales[[#This Row],[Stock + FBA]]+MonthSales[[#This Row],[Incoming]]+MonthSales[[#This Row],[Final Quantity in Order + Manual]])/MonthSales[[#This Row],[Quaterly Average]]), 0)</f>
        <v>6.0952380952380949</v>
      </c>
    </row>
    <row r="117" spans="1:25" x14ac:dyDescent="0.25">
      <c r="A117" s="1" t="s">
        <v>124</v>
      </c>
      <c r="B117" s="1" t="s">
        <v>1303</v>
      </c>
      <c r="C117" s="1" t="s">
        <v>8</v>
      </c>
      <c r="D117">
        <v>4.5999999999999996</v>
      </c>
      <c r="E117">
        <v>17</v>
      </c>
      <c r="F117">
        <v>15</v>
      </c>
      <c r="G117">
        <v>15</v>
      </c>
      <c r="H117">
        <v>26</v>
      </c>
      <c r="I117">
        <v>9</v>
      </c>
      <c r="J117">
        <v>16</v>
      </c>
      <c r="K117">
        <v>16</v>
      </c>
      <c r="L117" s="65">
        <v>17</v>
      </c>
      <c r="M117">
        <v>26</v>
      </c>
      <c r="N117">
        <v>16</v>
      </c>
      <c r="O117">
        <v>40</v>
      </c>
      <c r="P117">
        <v>56</v>
      </c>
      <c r="Q117">
        <v>100</v>
      </c>
      <c r="R117" s="1">
        <f>IF(AND(MonthSales[[#This Row],[Maximum]] &gt; 10, C117 &lt;&gt; "X"), COUNTIF(MonthSales[[#This Row],[6]:[1]], "=0"),0)</f>
        <v>0</v>
      </c>
      <c r="S117" s="13">
        <f>MonthSales[[#This Row],[Final Quantity in Order + Manual]]*MonthSales[[#This Row],[Weight (g)]]</f>
        <v>0</v>
      </c>
      <c r="T117" s="62">
        <f>IFERROR(((MonthSales[[#This Row],[Stock + FBA]]+MonthSales[[#This Row],[Incoming]])/MonthSales[[#This Row],[Quaterly Average]]), 0)</f>
        <v>9.1764705882352935</v>
      </c>
      <c r="U117" s="14">
        <f>IF(AND(minMonths &gt;=  MonthSales[[#This Row],[Months Cover (current stock +Production)]], C117  &lt;&gt; "X"), _xlfn.CEILING.MATH(((orderBY -  MonthSales[[#This Row],[Months Cover (current stock +Production)]]) * MonthSales[[#This Row],[Quaterly Average]]),50),0)</f>
        <v>0</v>
      </c>
      <c r="V117" s="60">
        <f t="shared" si="1"/>
        <v>0</v>
      </c>
      <c r="W117" s="21">
        <f>MonthSales[[#This Row],[Suggested Order]]+V117</f>
        <v>0</v>
      </c>
      <c r="X117">
        <f>SUM(MonthSales[[#This Row],[Stock + FBA]:[Incoming]])+MonthSales[[#This Row],[Final Quantity in Order + Manual]]</f>
        <v>156</v>
      </c>
      <c r="Y117" s="62">
        <f>IFERROR(((MonthSales[[#This Row],[Stock + FBA]]+MonthSales[[#This Row],[Incoming]]+MonthSales[[#This Row],[Final Quantity in Order + Manual]])/MonthSales[[#This Row],[Quaterly Average]]), 0)</f>
        <v>9.1764705882352935</v>
      </c>
    </row>
    <row r="118" spans="1:25" x14ac:dyDescent="0.25">
      <c r="A118" s="1" t="s">
        <v>125</v>
      </c>
      <c r="B118" s="1" t="s">
        <v>1303</v>
      </c>
      <c r="C118" s="1" t="s">
        <v>13</v>
      </c>
      <c r="D118">
        <v>1.37</v>
      </c>
      <c r="E118">
        <v>0</v>
      </c>
      <c r="F118">
        <v>0</v>
      </c>
      <c r="G118">
        <v>0</v>
      </c>
      <c r="H118">
        <v>0</v>
      </c>
      <c r="I118">
        <v>0</v>
      </c>
      <c r="J118">
        <v>0</v>
      </c>
      <c r="K118">
        <v>0</v>
      </c>
      <c r="L118" s="65">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62">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60">
        <f t="shared" si="1"/>
        <v>0</v>
      </c>
      <c r="W118" s="21">
        <f>MonthSales[[#This Row],[Suggested Order]]+V118</f>
        <v>0</v>
      </c>
      <c r="X118">
        <f>SUM(MonthSales[[#This Row],[Stock + FBA]:[Incoming]])+MonthSales[[#This Row],[Final Quantity in Order + Manual]]</f>
        <v>0</v>
      </c>
      <c r="Y118" s="62">
        <f>IFERROR(((MonthSales[[#This Row],[Stock + FBA]]+MonthSales[[#This Row],[Incoming]]+MonthSales[[#This Row],[Final Quantity in Order + Manual]])/MonthSales[[#This Row],[Quaterly Average]]), 0)</f>
        <v>0</v>
      </c>
    </row>
    <row r="119" spans="1:25" x14ac:dyDescent="0.25">
      <c r="A119" s="1" t="s">
        <v>126</v>
      </c>
      <c r="B119" s="1" t="s">
        <v>1303</v>
      </c>
      <c r="C119" s="1" t="s">
        <v>13</v>
      </c>
      <c r="D119">
        <v>1.43</v>
      </c>
      <c r="E119">
        <v>0</v>
      </c>
      <c r="F119">
        <v>0</v>
      </c>
      <c r="G119">
        <v>0</v>
      </c>
      <c r="H119">
        <v>0</v>
      </c>
      <c r="I119">
        <v>0</v>
      </c>
      <c r="J119">
        <v>0</v>
      </c>
      <c r="K119">
        <v>0</v>
      </c>
      <c r="L119" s="65">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62">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60">
        <f t="shared" si="1"/>
        <v>0</v>
      </c>
      <c r="W119" s="21">
        <f>MonthSales[[#This Row],[Suggested Order]]+V119</f>
        <v>0</v>
      </c>
      <c r="X119">
        <f>SUM(MonthSales[[#This Row],[Stock + FBA]:[Incoming]])+MonthSales[[#This Row],[Final Quantity in Order + Manual]]</f>
        <v>0</v>
      </c>
      <c r="Y119" s="62">
        <f>IFERROR(((MonthSales[[#This Row],[Stock + FBA]]+MonthSales[[#This Row],[Incoming]]+MonthSales[[#This Row],[Final Quantity in Order + Manual]])/MonthSales[[#This Row],[Quaterly Average]]), 0)</f>
        <v>0</v>
      </c>
    </row>
    <row r="120" spans="1:25" x14ac:dyDescent="0.25">
      <c r="A120" s="1" t="s">
        <v>127</v>
      </c>
      <c r="B120" s="1" t="s">
        <v>1303</v>
      </c>
      <c r="C120" s="1" t="s">
        <v>13</v>
      </c>
      <c r="D120">
        <v>1.42</v>
      </c>
      <c r="E120">
        <v>0</v>
      </c>
      <c r="F120">
        <v>0</v>
      </c>
      <c r="G120">
        <v>0</v>
      </c>
      <c r="H120">
        <v>0</v>
      </c>
      <c r="I120">
        <v>0</v>
      </c>
      <c r="J120">
        <v>0</v>
      </c>
      <c r="K120">
        <v>0</v>
      </c>
      <c r="L120" s="65">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62">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60">
        <f t="shared" si="1"/>
        <v>0</v>
      </c>
      <c r="W120" s="21">
        <f>MonthSales[[#This Row],[Suggested Order]]+V120</f>
        <v>0</v>
      </c>
      <c r="X120">
        <f>SUM(MonthSales[[#This Row],[Stock + FBA]:[Incoming]])+MonthSales[[#This Row],[Final Quantity in Order + Manual]]</f>
        <v>0</v>
      </c>
      <c r="Y120" s="62">
        <f>IFERROR(((MonthSales[[#This Row],[Stock + FBA]]+MonthSales[[#This Row],[Incoming]]+MonthSales[[#This Row],[Final Quantity in Order + Manual]])/MonthSales[[#This Row],[Quaterly Average]]), 0)</f>
        <v>0</v>
      </c>
    </row>
    <row r="121" spans="1:25" x14ac:dyDescent="0.25">
      <c r="A121" s="1" t="s">
        <v>128</v>
      </c>
      <c r="B121" s="1" t="s">
        <v>1303</v>
      </c>
      <c r="C121" s="1" t="s">
        <v>13</v>
      </c>
      <c r="D121">
        <v>2.56</v>
      </c>
      <c r="E121">
        <v>5</v>
      </c>
      <c r="F121">
        <v>4</v>
      </c>
      <c r="G121">
        <v>4</v>
      </c>
      <c r="H121">
        <v>5</v>
      </c>
      <c r="I121">
        <v>3</v>
      </c>
      <c r="J121">
        <v>6</v>
      </c>
      <c r="K121">
        <v>4</v>
      </c>
      <c r="L121" s="65">
        <v>5</v>
      </c>
      <c r="M121">
        <v>6</v>
      </c>
      <c r="N121">
        <v>4</v>
      </c>
      <c r="O121">
        <v>12</v>
      </c>
      <c r="P121">
        <v>16</v>
      </c>
      <c r="Q121">
        <v>0</v>
      </c>
      <c r="R121" s="1">
        <f>IF(AND(MonthSales[[#This Row],[Maximum]] &gt; 10, C121 &lt;&gt; "X"), COUNTIF(MonthSales[[#This Row],[6]:[1]], "=0"),0)</f>
        <v>0</v>
      </c>
      <c r="S121" s="13">
        <f>MonthSales[[#This Row],[Final Quantity in Order + Manual]]*MonthSales[[#This Row],[Weight (g)]]</f>
        <v>0</v>
      </c>
      <c r="T121" s="62">
        <f>IFERROR(((MonthSales[[#This Row],[Stock + FBA]]+MonthSales[[#This Row],[Incoming]])/MonthSales[[#This Row],[Quaterly Average]]), 0)</f>
        <v>3.2</v>
      </c>
      <c r="U121" s="14">
        <f>IF(AND(minMonths &gt;=  MonthSales[[#This Row],[Months Cover (current stock +Production)]], C121  &lt;&gt; "X"), _xlfn.CEILING.MATH(((orderBY -  MonthSales[[#This Row],[Months Cover (current stock +Production)]]) * MonthSales[[#This Row],[Quaterly Average]]),50),0)</f>
        <v>0</v>
      </c>
      <c r="V121" s="60">
        <f t="shared" si="1"/>
        <v>0</v>
      </c>
      <c r="W121" s="21">
        <f>MonthSales[[#This Row],[Suggested Order]]+V121</f>
        <v>0</v>
      </c>
      <c r="X121">
        <f>SUM(MonthSales[[#This Row],[Stock + FBA]:[Incoming]])+MonthSales[[#This Row],[Final Quantity in Order + Manual]]</f>
        <v>16</v>
      </c>
      <c r="Y121" s="62">
        <f>IFERROR(((MonthSales[[#This Row],[Stock + FBA]]+MonthSales[[#This Row],[Incoming]]+MonthSales[[#This Row],[Final Quantity in Order + Manual]])/MonthSales[[#This Row],[Quaterly Average]]), 0)</f>
        <v>3.2</v>
      </c>
    </row>
    <row r="122" spans="1:25" x14ac:dyDescent="0.25">
      <c r="A122" s="1" t="s">
        <v>129</v>
      </c>
      <c r="B122" s="1" t="s">
        <v>1303</v>
      </c>
      <c r="C122" s="1" t="s">
        <v>8</v>
      </c>
      <c r="D122">
        <v>3.18</v>
      </c>
      <c r="E122">
        <v>9</v>
      </c>
      <c r="F122">
        <v>12</v>
      </c>
      <c r="G122">
        <v>11</v>
      </c>
      <c r="H122">
        <v>36</v>
      </c>
      <c r="I122">
        <v>15</v>
      </c>
      <c r="J122">
        <v>21</v>
      </c>
      <c r="K122">
        <v>17</v>
      </c>
      <c r="L122" s="65">
        <v>24</v>
      </c>
      <c r="M122">
        <v>36</v>
      </c>
      <c r="N122">
        <v>30</v>
      </c>
      <c r="O122">
        <v>53</v>
      </c>
      <c r="P122">
        <v>83</v>
      </c>
      <c r="Q122">
        <v>100</v>
      </c>
      <c r="R122" s="1">
        <f>IF(AND(MonthSales[[#This Row],[Maximum]] &gt; 10, C122 &lt;&gt; "X"), COUNTIF(MonthSales[[#This Row],[6]:[1]], "=0"),0)</f>
        <v>0</v>
      </c>
      <c r="S122" s="13">
        <f>MonthSales[[#This Row],[Final Quantity in Order + Manual]]*MonthSales[[#This Row],[Weight (g)]]</f>
        <v>0</v>
      </c>
      <c r="T122" s="62">
        <f>IFERROR(((MonthSales[[#This Row],[Stock + FBA]]+MonthSales[[#This Row],[Incoming]])/MonthSales[[#This Row],[Quaterly Average]]), 0)</f>
        <v>7.625</v>
      </c>
      <c r="U122" s="14">
        <f>IF(AND(minMonths &gt;=  MonthSales[[#This Row],[Months Cover (current stock +Production)]], C122  &lt;&gt; "X"), _xlfn.CEILING.MATH(((orderBY -  MonthSales[[#This Row],[Months Cover (current stock +Production)]]) * MonthSales[[#This Row],[Quaterly Average]]),50),0)</f>
        <v>0</v>
      </c>
      <c r="V122" s="60">
        <f t="shared" si="1"/>
        <v>0</v>
      </c>
      <c r="W122" s="21">
        <f>MonthSales[[#This Row],[Suggested Order]]+V122</f>
        <v>0</v>
      </c>
      <c r="X122">
        <f>SUM(MonthSales[[#This Row],[Stock + FBA]:[Incoming]])+MonthSales[[#This Row],[Final Quantity in Order + Manual]]</f>
        <v>183</v>
      </c>
      <c r="Y122" s="62">
        <f>IFERROR(((MonthSales[[#This Row],[Stock + FBA]]+MonthSales[[#This Row],[Incoming]]+MonthSales[[#This Row],[Final Quantity in Order + Manual]])/MonthSales[[#This Row],[Quaterly Average]]), 0)</f>
        <v>7.625</v>
      </c>
    </row>
    <row r="123" spans="1:25" x14ac:dyDescent="0.25">
      <c r="A123" s="1" t="s">
        <v>130</v>
      </c>
      <c r="B123" s="1" t="s">
        <v>1303</v>
      </c>
      <c r="C123" s="1" t="s">
        <v>8</v>
      </c>
      <c r="D123">
        <v>3.63</v>
      </c>
      <c r="E123">
        <v>28</v>
      </c>
      <c r="F123">
        <v>12</v>
      </c>
      <c r="G123">
        <v>12</v>
      </c>
      <c r="H123">
        <v>28</v>
      </c>
      <c r="I123">
        <v>14</v>
      </c>
      <c r="J123">
        <v>28</v>
      </c>
      <c r="K123">
        <v>20</v>
      </c>
      <c r="L123" s="65">
        <v>23</v>
      </c>
      <c r="M123">
        <v>28</v>
      </c>
      <c r="N123">
        <v>33</v>
      </c>
      <c r="O123">
        <v>46</v>
      </c>
      <c r="P123">
        <v>79</v>
      </c>
      <c r="Q123">
        <v>100</v>
      </c>
      <c r="R123" s="1">
        <f>IF(AND(MonthSales[[#This Row],[Maximum]] &gt; 10, C123 &lt;&gt; "X"), COUNTIF(MonthSales[[#This Row],[6]:[1]], "=0"),0)</f>
        <v>0</v>
      </c>
      <c r="S123" s="13">
        <f>MonthSales[[#This Row],[Final Quantity in Order + Manual]]*MonthSales[[#This Row],[Weight (g)]]</f>
        <v>0</v>
      </c>
      <c r="T123" s="62">
        <f>IFERROR(((MonthSales[[#This Row],[Stock + FBA]]+MonthSales[[#This Row],[Incoming]])/MonthSales[[#This Row],[Quaterly Average]]), 0)</f>
        <v>7.7826086956521738</v>
      </c>
      <c r="U123" s="14">
        <f>IF(AND(minMonths &gt;=  MonthSales[[#This Row],[Months Cover (current stock +Production)]], C123  &lt;&gt; "X"), _xlfn.CEILING.MATH(((orderBY -  MonthSales[[#This Row],[Months Cover (current stock +Production)]]) * MonthSales[[#This Row],[Quaterly Average]]),50),0)</f>
        <v>0</v>
      </c>
      <c r="V123" s="60">
        <f t="shared" si="1"/>
        <v>0</v>
      </c>
      <c r="W123" s="21">
        <f>MonthSales[[#This Row],[Suggested Order]]+V123</f>
        <v>0</v>
      </c>
      <c r="X123">
        <f>SUM(MonthSales[[#This Row],[Stock + FBA]:[Incoming]])+MonthSales[[#This Row],[Final Quantity in Order + Manual]]</f>
        <v>179</v>
      </c>
      <c r="Y123" s="62">
        <f>IFERROR(((MonthSales[[#This Row],[Stock + FBA]]+MonthSales[[#This Row],[Incoming]]+MonthSales[[#This Row],[Final Quantity in Order + Manual]])/MonthSales[[#This Row],[Quaterly Average]]), 0)</f>
        <v>7.7826086956521738</v>
      </c>
    </row>
    <row r="124" spans="1:25" x14ac:dyDescent="0.25">
      <c r="A124" s="1" t="s">
        <v>131</v>
      </c>
      <c r="B124" s="1" t="s">
        <v>1303</v>
      </c>
      <c r="C124" s="1" t="s">
        <v>8</v>
      </c>
      <c r="D124">
        <v>4.16</v>
      </c>
      <c r="E124">
        <v>21</v>
      </c>
      <c r="F124">
        <v>21</v>
      </c>
      <c r="G124">
        <v>23</v>
      </c>
      <c r="H124">
        <v>36</v>
      </c>
      <c r="I124">
        <v>25</v>
      </c>
      <c r="J124">
        <v>35</v>
      </c>
      <c r="K124">
        <v>27</v>
      </c>
      <c r="L124" s="65">
        <v>32</v>
      </c>
      <c r="M124">
        <v>36</v>
      </c>
      <c r="N124">
        <v>3</v>
      </c>
      <c r="O124">
        <v>27</v>
      </c>
      <c r="P124">
        <v>30</v>
      </c>
      <c r="Q124">
        <v>200</v>
      </c>
      <c r="R124" s="1">
        <f>IF(AND(MonthSales[[#This Row],[Maximum]] &gt; 10, C124 &lt;&gt; "X"), COUNTIF(MonthSales[[#This Row],[6]:[1]], "=0"),0)</f>
        <v>0</v>
      </c>
      <c r="S124" s="13">
        <f>MonthSales[[#This Row],[Final Quantity in Order + Manual]]*MonthSales[[#This Row],[Weight (g)]]</f>
        <v>0</v>
      </c>
      <c r="T124" s="62">
        <f>IFERROR(((MonthSales[[#This Row],[Stock + FBA]]+MonthSales[[#This Row],[Incoming]])/MonthSales[[#This Row],[Quaterly Average]]), 0)</f>
        <v>7.1875</v>
      </c>
      <c r="U124" s="14">
        <f>IF(AND(minMonths &gt;=  MonthSales[[#This Row],[Months Cover (current stock +Production)]], C124  &lt;&gt; "X"), _xlfn.CEILING.MATH(((orderBY -  MonthSales[[#This Row],[Months Cover (current stock +Production)]]) * MonthSales[[#This Row],[Quaterly Average]]),50),0)</f>
        <v>0</v>
      </c>
      <c r="V124" s="60">
        <f t="shared" si="1"/>
        <v>0</v>
      </c>
      <c r="W124" s="21">
        <f>MonthSales[[#This Row],[Suggested Order]]+V124</f>
        <v>0</v>
      </c>
      <c r="X124">
        <f>SUM(MonthSales[[#This Row],[Stock + FBA]:[Incoming]])+MonthSales[[#This Row],[Final Quantity in Order + Manual]]</f>
        <v>230</v>
      </c>
      <c r="Y124" s="62">
        <f>IFERROR(((MonthSales[[#This Row],[Stock + FBA]]+MonthSales[[#This Row],[Incoming]]+MonthSales[[#This Row],[Final Quantity in Order + Manual]])/MonthSales[[#This Row],[Quaterly Average]]), 0)</f>
        <v>7.1875</v>
      </c>
    </row>
    <row r="125" spans="1:25" x14ac:dyDescent="0.25">
      <c r="A125" s="1" t="s">
        <v>132</v>
      </c>
      <c r="B125" s="1" t="s">
        <v>1303</v>
      </c>
      <c r="C125" s="1" t="s">
        <v>13</v>
      </c>
      <c r="D125">
        <v>3.5</v>
      </c>
      <c r="E125">
        <v>0</v>
      </c>
      <c r="F125">
        <v>0</v>
      </c>
      <c r="G125">
        <v>0</v>
      </c>
      <c r="H125">
        <v>0</v>
      </c>
      <c r="I125">
        <v>0</v>
      </c>
      <c r="J125">
        <v>0</v>
      </c>
      <c r="K125">
        <v>0</v>
      </c>
      <c r="L125" s="65">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62">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60">
        <f t="shared" si="1"/>
        <v>0</v>
      </c>
      <c r="W125" s="21">
        <f>MonthSales[[#This Row],[Suggested Order]]+V125</f>
        <v>0</v>
      </c>
      <c r="X125">
        <f>SUM(MonthSales[[#This Row],[Stock + FBA]:[Incoming]])+MonthSales[[#This Row],[Final Quantity in Order + Manual]]</f>
        <v>0</v>
      </c>
      <c r="Y125" s="62">
        <f>IFERROR(((MonthSales[[#This Row],[Stock + FBA]]+MonthSales[[#This Row],[Incoming]]+MonthSales[[#This Row],[Final Quantity in Order + Manual]])/MonthSales[[#This Row],[Quaterly Average]]), 0)</f>
        <v>0</v>
      </c>
    </row>
    <row r="126" spans="1:25" x14ac:dyDescent="0.25">
      <c r="A126" s="1" t="s">
        <v>133</v>
      </c>
      <c r="B126" s="1" t="s">
        <v>1303</v>
      </c>
      <c r="C126" s="1" t="s">
        <v>13</v>
      </c>
      <c r="D126">
        <v>1.84</v>
      </c>
      <c r="E126">
        <v>0</v>
      </c>
      <c r="F126">
        <v>0</v>
      </c>
      <c r="G126">
        <v>0</v>
      </c>
      <c r="H126">
        <v>0</v>
      </c>
      <c r="I126">
        <v>0</v>
      </c>
      <c r="J126">
        <v>0</v>
      </c>
      <c r="K126">
        <v>0</v>
      </c>
      <c r="L126" s="65">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62">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60">
        <f t="shared" si="1"/>
        <v>0</v>
      </c>
      <c r="W126" s="21">
        <f>MonthSales[[#This Row],[Suggested Order]]+V126</f>
        <v>0</v>
      </c>
      <c r="X126">
        <f>SUM(MonthSales[[#This Row],[Stock + FBA]:[Incoming]])+MonthSales[[#This Row],[Final Quantity in Order + Manual]]</f>
        <v>0</v>
      </c>
      <c r="Y126" s="62">
        <f>IFERROR(((MonthSales[[#This Row],[Stock + FBA]]+MonthSales[[#This Row],[Incoming]]+MonthSales[[#This Row],[Final Quantity in Order + Manual]])/MonthSales[[#This Row],[Quaterly Average]]), 0)</f>
        <v>0</v>
      </c>
    </row>
    <row r="127" spans="1:25" x14ac:dyDescent="0.25">
      <c r="A127" s="1" t="s">
        <v>134</v>
      </c>
      <c r="B127" s="1" t="s">
        <v>1303</v>
      </c>
      <c r="C127" s="1" t="s">
        <v>13</v>
      </c>
      <c r="D127">
        <v>1.93</v>
      </c>
      <c r="E127">
        <v>0</v>
      </c>
      <c r="F127">
        <v>1</v>
      </c>
      <c r="G127">
        <v>0</v>
      </c>
      <c r="H127">
        <v>1</v>
      </c>
      <c r="I127">
        <v>0</v>
      </c>
      <c r="J127">
        <v>0</v>
      </c>
      <c r="K127">
        <v>1</v>
      </c>
      <c r="L127" s="65">
        <v>1</v>
      </c>
      <c r="M127">
        <v>1</v>
      </c>
      <c r="N127">
        <v>0</v>
      </c>
      <c r="O127">
        <v>0</v>
      </c>
      <c r="P127">
        <v>0</v>
      </c>
      <c r="Q127">
        <v>0</v>
      </c>
      <c r="R127" s="1">
        <f>IF(AND(MonthSales[[#This Row],[Maximum]] &gt; 10, C127 &lt;&gt; "X"), COUNTIF(MonthSales[[#This Row],[6]:[1]], "=0"),0)</f>
        <v>0</v>
      </c>
      <c r="S127" s="13">
        <f>MonthSales[[#This Row],[Final Quantity in Order + Manual]]*MonthSales[[#This Row],[Weight (g)]]</f>
        <v>0</v>
      </c>
      <c r="T127" s="62">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60">
        <f t="shared" si="1"/>
        <v>0</v>
      </c>
      <c r="W127" s="21">
        <f>MonthSales[[#This Row],[Suggested Order]]+V127</f>
        <v>0</v>
      </c>
      <c r="X127">
        <f>SUM(MonthSales[[#This Row],[Stock + FBA]:[Incoming]])+MonthSales[[#This Row],[Final Quantity in Order + Manual]]</f>
        <v>0</v>
      </c>
      <c r="Y127" s="62">
        <f>IFERROR(((MonthSales[[#This Row],[Stock + FBA]]+MonthSales[[#This Row],[Incoming]]+MonthSales[[#This Row],[Final Quantity in Order + Manual]])/MonthSales[[#This Row],[Quaterly Average]]), 0)</f>
        <v>0</v>
      </c>
    </row>
    <row r="128" spans="1:25" x14ac:dyDescent="0.25">
      <c r="A128" s="1" t="s">
        <v>135</v>
      </c>
      <c r="B128" s="1" t="s">
        <v>1303</v>
      </c>
      <c r="C128" s="1" t="s">
        <v>13</v>
      </c>
      <c r="D128">
        <v>2.02</v>
      </c>
      <c r="E128">
        <v>0</v>
      </c>
      <c r="F128">
        <v>0</v>
      </c>
      <c r="G128">
        <v>0</v>
      </c>
      <c r="H128">
        <v>0</v>
      </c>
      <c r="I128">
        <v>0</v>
      </c>
      <c r="J128">
        <v>0</v>
      </c>
      <c r="K128">
        <v>0</v>
      </c>
      <c r="L128" s="65">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62">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60">
        <f t="shared" si="1"/>
        <v>0</v>
      </c>
      <c r="W128" s="21">
        <f>MonthSales[[#This Row],[Suggested Order]]+V128</f>
        <v>0</v>
      </c>
      <c r="X128">
        <f>SUM(MonthSales[[#This Row],[Stock + FBA]:[Incoming]])+MonthSales[[#This Row],[Final Quantity in Order + Manual]]</f>
        <v>0</v>
      </c>
      <c r="Y128" s="62">
        <f>IFERROR(((MonthSales[[#This Row],[Stock + FBA]]+MonthSales[[#This Row],[Incoming]]+MonthSales[[#This Row],[Final Quantity in Order + Manual]])/MonthSales[[#This Row],[Quaterly Average]]), 0)</f>
        <v>0</v>
      </c>
    </row>
    <row r="129" spans="1:25" x14ac:dyDescent="0.25">
      <c r="A129" s="1" t="s">
        <v>136</v>
      </c>
      <c r="B129" s="1" t="s">
        <v>1303</v>
      </c>
      <c r="C129" s="1" t="s">
        <v>13</v>
      </c>
      <c r="D129">
        <v>2.81</v>
      </c>
      <c r="E129">
        <v>18</v>
      </c>
      <c r="F129">
        <v>6</v>
      </c>
      <c r="G129">
        <v>17</v>
      </c>
      <c r="H129">
        <v>17</v>
      </c>
      <c r="I129">
        <v>8</v>
      </c>
      <c r="J129">
        <v>10</v>
      </c>
      <c r="K129">
        <v>13</v>
      </c>
      <c r="L129" s="65">
        <v>12</v>
      </c>
      <c r="M129">
        <v>18</v>
      </c>
      <c r="N129">
        <v>39</v>
      </c>
      <c r="O129">
        <v>88</v>
      </c>
      <c r="P129">
        <v>127</v>
      </c>
      <c r="Q129">
        <v>0</v>
      </c>
      <c r="R129" s="1">
        <f>IF(AND(MonthSales[[#This Row],[Maximum]] &gt; 10, C129 &lt;&gt; "X"), COUNTIF(MonthSales[[#This Row],[6]:[1]], "=0"),0)</f>
        <v>0</v>
      </c>
      <c r="S129" s="13">
        <f>MonthSales[[#This Row],[Final Quantity in Order + Manual]]*MonthSales[[#This Row],[Weight (g)]]</f>
        <v>0</v>
      </c>
      <c r="T129" s="62">
        <f>IFERROR(((MonthSales[[#This Row],[Stock + FBA]]+MonthSales[[#This Row],[Incoming]])/MonthSales[[#This Row],[Quaterly Average]]), 0)</f>
        <v>10.583333333333334</v>
      </c>
      <c r="U129" s="14">
        <f>IF(AND(minMonths &gt;=  MonthSales[[#This Row],[Months Cover (current stock +Production)]], C129  &lt;&gt; "X"), _xlfn.CEILING.MATH(((orderBY -  MonthSales[[#This Row],[Months Cover (current stock +Production)]]) * MonthSales[[#This Row],[Quaterly Average]]),50),0)</f>
        <v>0</v>
      </c>
      <c r="V129" s="60">
        <f t="shared" si="1"/>
        <v>0</v>
      </c>
      <c r="W129" s="21">
        <f>MonthSales[[#This Row],[Suggested Order]]+V129</f>
        <v>0</v>
      </c>
      <c r="X129">
        <f>SUM(MonthSales[[#This Row],[Stock + FBA]:[Incoming]])+MonthSales[[#This Row],[Final Quantity in Order + Manual]]</f>
        <v>127</v>
      </c>
      <c r="Y129" s="62">
        <f>IFERROR(((MonthSales[[#This Row],[Stock + FBA]]+MonthSales[[#This Row],[Incoming]]+MonthSales[[#This Row],[Final Quantity in Order + Manual]])/MonthSales[[#This Row],[Quaterly Average]]), 0)</f>
        <v>10.583333333333334</v>
      </c>
    </row>
    <row r="130" spans="1:25" x14ac:dyDescent="0.25">
      <c r="A130" s="1" t="s">
        <v>137</v>
      </c>
      <c r="B130" s="1" t="s">
        <v>1303</v>
      </c>
      <c r="C130" s="1" t="s">
        <v>13</v>
      </c>
      <c r="D130">
        <v>4.2699999999999996</v>
      </c>
      <c r="E130">
        <v>0</v>
      </c>
      <c r="F130">
        <v>1</v>
      </c>
      <c r="G130">
        <v>0</v>
      </c>
      <c r="H130">
        <v>0</v>
      </c>
      <c r="I130">
        <v>0</v>
      </c>
      <c r="J130">
        <v>0</v>
      </c>
      <c r="K130">
        <v>1</v>
      </c>
      <c r="L130" s="65">
        <v>0</v>
      </c>
      <c r="M130">
        <v>1</v>
      </c>
      <c r="N130">
        <v>0</v>
      </c>
      <c r="O130">
        <v>0</v>
      </c>
      <c r="P130">
        <v>0</v>
      </c>
      <c r="Q130">
        <v>0</v>
      </c>
      <c r="R130" s="1">
        <f>IF(AND(MonthSales[[#This Row],[Maximum]] &gt; 10, C130 &lt;&gt; "X"), COUNTIF(MonthSales[[#This Row],[6]:[1]], "=0"),0)</f>
        <v>0</v>
      </c>
      <c r="S130" s="13">
        <f>MonthSales[[#This Row],[Final Quantity in Order + Manual]]*MonthSales[[#This Row],[Weight (g)]]</f>
        <v>0</v>
      </c>
      <c r="T130" s="62">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60">
        <f t="shared" ref="V130:V193" si="2">AA130</f>
        <v>0</v>
      </c>
      <c r="W130" s="21">
        <f>MonthSales[[#This Row],[Suggested Order]]+V130</f>
        <v>0</v>
      </c>
      <c r="X130">
        <f>SUM(MonthSales[[#This Row],[Stock + FBA]:[Incoming]])+MonthSales[[#This Row],[Final Quantity in Order + Manual]]</f>
        <v>0</v>
      </c>
      <c r="Y130" s="62">
        <f>IFERROR(((MonthSales[[#This Row],[Stock + FBA]]+MonthSales[[#This Row],[Incoming]]+MonthSales[[#This Row],[Final Quantity in Order + Manual]])/MonthSales[[#This Row],[Quaterly Average]]), 0)</f>
        <v>0</v>
      </c>
    </row>
    <row r="131" spans="1:25" x14ac:dyDescent="0.25">
      <c r="A131" s="1" t="s">
        <v>138</v>
      </c>
      <c r="B131" s="1" t="s">
        <v>1303</v>
      </c>
      <c r="C131" s="1" t="s">
        <v>13</v>
      </c>
      <c r="D131">
        <v>4.75</v>
      </c>
      <c r="E131">
        <v>0</v>
      </c>
      <c r="F131">
        <v>0</v>
      </c>
      <c r="G131">
        <v>0</v>
      </c>
      <c r="H131">
        <v>0</v>
      </c>
      <c r="I131">
        <v>0</v>
      </c>
      <c r="J131">
        <v>1</v>
      </c>
      <c r="K131">
        <v>1</v>
      </c>
      <c r="L131" s="65">
        <v>1</v>
      </c>
      <c r="M131">
        <v>1</v>
      </c>
      <c r="N131">
        <v>0</v>
      </c>
      <c r="O131">
        <v>0</v>
      </c>
      <c r="P131">
        <v>0</v>
      </c>
      <c r="Q131">
        <v>0</v>
      </c>
      <c r="R131" s="1">
        <f>IF(AND(MonthSales[[#This Row],[Maximum]] &gt; 10, C131 &lt;&gt; "X"), COUNTIF(MonthSales[[#This Row],[6]:[1]], "=0"),0)</f>
        <v>0</v>
      </c>
      <c r="S131" s="13">
        <f>MonthSales[[#This Row],[Final Quantity in Order + Manual]]*MonthSales[[#This Row],[Weight (g)]]</f>
        <v>0</v>
      </c>
      <c r="T131" s="62">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60">
        <f t="shared" si="2"/>
        <v>0</v>
      </c>
      <c r="W131" s="21">
        <f>MonthSales[[#This Row],[Suggested Order]]+V131</f>
        <v>0</v>
      </c>
      <c r="X131">
        <f>SUM(MonthSales[[#This Row],[Stock + FBA]:[Incoming]])+MonthSales[[#This Row],[Final Quantity in Order + Manual]]</f>
        <v>0</v>
      </c>
      <c r="Y131" s="62">
        <f>IFERROR(((MonthSales[[#This Row],[Stock + FBA]]+MonthSales[[#This Row],[Incoming]]+MonthSales[[#This Row],[Final Quantity in Order + Manual]])/MonthSales[[#This Row],[Quaterly Average]]), 0)</f>
        <v>0</v>
      </c>
    </row>
    <row r="132" spans="1:25" x14ac:dyDescent="0.25">
      <c r="A132" s="1" t="s">
        <v>139</v>
      </c>
      <c r="B132" s="1" t="s">
        <v>1303</v>
      </c>
      <c r="C132" s="1" t="s">
        <v>13</v>
      </c>
      <c r="D132">
        <v>5.56</v>
      </c>
      <c r="E132">
        <v>0</v>
      </c>
      <c r="F132">
        <v>0</v>
      </c>
      <c r="G132">
        <v>0</v>
      </c>
      <c r="H132">
        <v>0</v>
      </c>
      <c r="I132">
        <v>0</v>
      </c>
      <c r="J132">
        <v>0</v>
      </c>
      <c r="K132">
        <v>0</v>
      </c>
      <c r="L132" s="65">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62">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60">
        <f t="shared" si="2"/>
        <v>0</v>
      </c>
      <c r="W132" s="21">
        <f>MonthSales[[#This Row],[Suggested Order]]+V132</f>
        <v>0</v>
      </c>
      <c r="X132">
        <f>SUM(MonthSales[[#This Row],[Stock + FBA]:[Incoming]])+MonthSales[[#This Row],[Final Quantity in Order + Manual]]</f>
        <v>0</v>
      </c>
      <c r="Y132" s="62">
        <f>IFERROR(((MonthSales[[#This Row],[Stock + FBA]]+MonthSales[[#This Row],[Incoming]]+MonthSales[[#This Row],[Final Quantity in Order + Manual]])/MonthSales[[#This Row],[Quaterly Average]]), 0)</f>
        <v>0</v>
      </c>
    </row>
    <row r="133" spans="1:25" x14ac:dyDescent="0.25">
      <c r="A133" s="1" t="s">
        <v>140</v>
      </c>
      <c r="B133" s="1" t="s">
        <v>1303</v>
      </c>
      <c r="C133" s="1" t="s">
        <v>13</v>
      </c>
      <c r="D133">
        <v>2.77</v>
      </c>
      <c r="E133">
        <v>12</v>
      </c>
      <c r="F133">
        <v>5</v>
      </c>
      <c r="G133">
        <v>10</v>
      </c>
      <c r="H133">
        <v>19</v>
      </c>
      <c r="I133">
        <v>6</v>
      </c>
      <c r="J133">
        <v>9</v>
      </c>
      <c r="K133">
        <v>10</v>
      </c>
      <c r="L133" s="65">
        <v>11</v>
      </c>
      <c r="M133">
        <v>19</v>
      </c>
      <c r="N133">
        <v>102</v>
      </c>
      <c r="O133">
        <v>82</v>
      </c>
      <c r="P133">
        <v>184</v>
      </c>
      <c r="Q133">
        <v>0</v>
      </c>
      <c r="R133" s="1">
        <f>IF(AND(MonthSales[[#This Row],[Maximum]] &gt; 10, C133 &lt;&gt; "X"), COUNTIF(MonthSales[[#This Row],[6]:[1]], "=0"),0)</f>
        <v>0</v>
      </c>
      <c r="S133" s="13">
        <f>MonthSales[[#This Row],[Final Quantity in Order + Manual]]*MonthSales[[#This Row],[Weight (g)]]</f>
        <v>0</v>
      </c>
      <c r="T133" s="62">
        <f>IFERROR(((MonthSales[[#This Row],[Stock + FBA]]+MonthSales[[#This Row],[Incoming]])/MonthSales[[#This Row],[Quaterly Average]]), 0)</f>
        <v>16.727272727272727</v>
      </c>
      <c r="U133" s="14">
        <f>IF(AND(minMonths &gt;=  MonthSales[[#This Row],[Months Cover (current stock +Production)]], C133  &lt;&gt; "X"), _xlfn.CEILING.MATH(((orderBY -  MonthSales[[#This Row],[Months Cover (current stock +Production)]]) * MonthSales[[#This Row],[Quaterly Average]]),50),0)</f>
        <v>0</v>
      </c>
      <c r="V133" s="60">
        <f t="shared" si="2"/>
        <v>0</v>
      </c>
      <c r="W133" s="21">
        <f>MonthSales[[#This Row],[Suggested Order]]+V133</f>
        <v>0</v>
      </c>
      <c r="X133">
        <f>SUM(MonthSales[[#This Row],[Stock + FBA]:[Incoming]])+MonthSales[[#This Row],[Final Quantity in Order + Manual]]</f>
        <v>184</v>
      </c>
      <c r="Y133" s="62">
        <f>IFERROR(((MonthSales[[#This Row],[Stock + FBA]]+MonthSales[[#This Row],[Incoming]]+MonthSales[[#This Row],[Final Quantity in Order + Manual]])/MonthSales[[#This Row],[Quaterly Average]]), 0)</f>
        <v>16.727272727272727</v>
      </c>
    </row>
    <row r="134" spans="1:25" x14ac:dyDescent="0.25">
      <c r="A134" s="1" t="s">
        <v>141</v>
      </c>
      <c r="B134" s="1" t="s">
        <v>1303</v>
      </c>
      <c r="C134" s="1" t="s">
        <v>13</v>
      </c>
      <c r="D134">
        <v>1.2</v>
      </c>
      <c r="E134">
        <v>6</v>
      </c>
      <c r="F134">
        <v>8</v>
      </c>
      <c r="G134">
        <v>12</v>
      </c>
      <c r="H134">
        <v>15</v>
      </c>
      <c r="I134">
        <v>5</v>
      </c>
      <c r="J134">
        <v>23</v>
      </c>
      <c r="K134">
        <v>12</v>
      </c>
      <c r="L134" s="65">
        <v>14</v>
      </c>
      <c r="M134">
        <v>23</v>
      </c>
      <c r="N134">
        <v>3</v>
      </c>
      <c r="O134">
        <v>5</v>
      </c>
      <c r="P134">
        <v>8</v>
      </c>
      <c r="Q134">
        <v>0</v>
      </c>
      <c r="R134" s="1">
        <f>IF(AND(MonthSales[[#This Row],[Maximum]] &gt; 10, C134 &lt;&gt; "X"), COUNTIF(MonthSales[[#This Row],[6]:[1]], "=0"),0)</f>
        <v>0</v>
      </c>
      <c r="S134" s="13">
        <f>MonthSales[[#This Row],[Final Quantity in Order + Manual]]*MonthSales[[#This Row],[Weight (g)]]</f>
        <v>0</v>
      </c>
      <c r="T134" s="62">
        <f>IFERROR(((MonthSales[[#This Row],[Stock + FBA]]+MonthSales[[#This Row],[Incoming]])/MonthSales[[#This Row],[Quaterly Average]]), 0)</f>
        <v>0.5714285714285714</v>
      </c>
      <c r="U134" s="14">
        <f>IF(AND(minMonths &gt;=  MonthSales[[#This Row],[Months Cover (current stock +Production)]], C134  &lt;&gt; "X"), _xlfn.CEILING.MATH(((orderBY -  MonthSales[[#This Row],[Months Cover (current stock +Production)]]) * MonthSales[[#This Row],[Quaterly Average]]),50),0)</f>
        <v>0</v>
      </c>
      <c r="V134" s="60">
        <f t="shared" si="2"/>
        <v>0</v>
      </c>
      <c r="W134" s="21">
        <f>MonthSales[[#This Row],[Suggested Order]]+V134</f>
        <v>0</v>
      </c>
      <c r="X134">
        <f>SUM(MonthSales[[#This Row],[Stock + FBA]:[Incoming]])+MonthSales[[#This Row],[Final Quantity in Order + Manual]]</f>
        <v>8</v>
      </c>
      <c r="Y134" s="62">
        <f>IFERROR(((MonthSales[[#This Row],[Stock + FBA]]+MonthSales[[#This Row],[Incoming]]+MonthSales[[#This Row],[Final Quantity in Order + Manual]])/MonthSales[[#This Row],[Quaterly Average]]), 0)</f>
        <v>0.5714285714285714</v>
      </c>
    </row>
    <row r="135" spans="1:25" x14ac:dyDescent="0.25">
      <c r="A135" s="1" t="s">
        <v>142</v>
      </c>
      <c r="B135" s="1" t="s">
        <v>1303</v>
      </c>
      <c r="C135" s="1" t="s">
        <v>13</v>
      </c>
      <c r="D135">
        <v>2.5</v>
      </c>
      <c r="E135">
        <v>4</v>
      </c>
      <c r="F135">
        <v>3</v>
      </c>
      <c r="G135">
        <v>3</v>
      </c>
      <c r="H135">
        <v>3</v>
      </c>
      <c r="I135">
        <v>3</v>
      </c>
      <c r="J135">
        <v>5</v>
      </c>
      <c r="K135">
        <v>4</v>
      </c>
      <c r="L135" s="65">
        <v>4</v>
      </c>
      <c r="M135">
        <v>5</v>
      </c>
      <c r="N135">
        <v>46</v>
      </c>
      <c r="O135">
        <v>22</v>
      </c>
      <c r="P135">
        <v>68</v>
      </c>
      <c r="Q135">
        <v>0</v>
      </c>
      <c r="R135" s="1">
        <f>IF(AND(MonthSales[[#This Row],[Maximum]] &gt; 10, C135 &lt;&gt; "X"), COUNTIF(MonthSales[[#This Row],[6]:[1]], "=0"),0)</f>
        <v>0</v>
      </c>
      <c r="S135" s="13">
        <f>MonthSales[[#This Row],[Final Quantity in Order + Manual]]*MonthSales[[#This Row],[Weight (g)]]</f>
        <v>0</v>
      </c>
      <c r="T135" s="62">
        <f>IFERROR(((MonthSales[[#This Row],[Stock + FBA]]+MonthSales[[#This Row],[Incoming]])/MonthSales[[#This Row],[Quaterly Average]]), 0)</f>
        <v>17</v>
      </c>
      <c r="U135" s="14">
        <f>IF(AND(minMonths &gt;=  MonthSales[[#This Row],[Months Cover (current stock +Production)]], C135  &lt;&gt; "X"), _xlfn.CEILING.MATH(((orderBY -  MonthSales[[#This Row],[Months Cover (current stock +Production)]]) * MonthSales[[#This Row],[Quaterly Average]]),50),0)</f>
        <v>0</v>
      </c>
      <c r="V135" s="60">
        <f t="shared" si="2"/>
        <v>0</v>
      </c>
      <c r="W135" s="21">
        <f>MonthSales[[#This Row],[Suggested Order]]+V135</f>
        <v>0</v>
      </c>
      <c r="X135">
        <f>SUM(MonthSales[[#This Row],[Stock + FBA]:[Incoming]])+MonthSales[[#This Row],[Final Quantity in Order + Manual]]</f>
        <v>68</v>
      </c>
      <c r="Y135" s="62">
        <f>IFERROR(((MonthSales[[#This Row],[Stock + FBA]]+MonthSales[[#This Row],[Incoming]]+MonthSales[[#This Row],[Final Quantity in Order + Manual]])/MonthSales[[#This Row],[Quaterly Average]]), 0)</f>
        <v>17</v>
      </c>
    </row>
    <row r="136" spans="1:25" x14ac:dyDescent="0.25">
      <c r="A136" s="1" t="s">
        <v>143</v>
      </c>
      <c r="B136" s="1" t="s">
        <v>1303</v>
      </c>
      <c r="C136" s="1" t="s">
        <v>13</v>
      </c>
      <c r="D136">
        <v>9.5</v>
      </c>
      <c r="E136">
        <v>0</v>
      </c>
      <c r="F136">
        <v>0</v>
      </c>
      <c r="G136">
        <v>0</v>
      </c>
      <c r="H136">
        <v>1</v>
      </c>
      <c r="I136">
        <v>0</v>
      </c>
      <c r="J136">
        <v>0</v>
      </c>
      <c r="K136">
        <v>1</v>
      </c>
      <c r="L136" s="65">
        <v>1</v>
      </c>
      <c r="M136">
        <v>1</v>
      </c>
      <c r="N136">
        <v>0</v>
      </c>
      <c r="O136">
        <v>0</v>
      </c>
      <c r="P136">
        <v>0</v>
      </c>
      <c r="Q136">
        <v>0</v>
      </c>
      <c r="R136" s="1">
        <f>IF(AND(MonthSales[[#This Row],[Maximum]] &gt; 10, C136 &lt;&gt; "X"), COUNTIF(MonthSales[[#This Row],[6]:[1]], "=0"),0)</f>
        <v>0</v>
      </c>
      <c r="S136" s="13">
        <f>MonthSales[[#This Row],[Final Quantity in Order + Manual]]*MonthSales[[#This Row],[Weight (g)]]</f>
        <v>0</v>
      </c>
      <c r="T136" s="62">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60">
        <f t="shared" si="2"/>
        <v>0</v>
      </c>
      <c r="W136" s="21">
        <f>MonthSales[[#This Row],[Suggested Order]]+V136</f>
        <v>0</v>
      </c>
      <c r="X136">
        <f>SUM(MonthSales[[#This Row],[Stock + FBA]:[Incoming]])+MonthSales[[#This Row],[Final Quantity in Order + Manual]]</f>
        <v>0</v>
      </c>
      <c r="Y136" s="62">
        <f>IFERROR(((MonthSales[[#This Row],[Stock + FBA]]+MonthSales[[#This Row],[Incoming]]+MonthSales[[#This Row],[Final Quantity in Order + Manual]])/MonthSales[[#This Row],[Quaterly Average]]), 0)</f>
        <v>0</v>
      </c>
    </row>
    <row r="137" spans="1:25" x14ac:dyDescent="0.25">
      <c r="A137" s="1" t="s">
        <v>144</v>
      </c>
      <c r="B137" s="1" t="s">
        <v>1303</v>
      </c>
      <c r="C137" s="1" t="s">
        <v>13</v>
      </c>
      <c r="D137">
        <v>14</v>
      </c>
      <c r="E137">
        <v>0</v>
      </c>
      <c r="F137">
        <v>0</v>
      </c>
      <c r="G137">
        <v>0</v>
      </c>
      <c r="H137">
        <v>0</v>
      </c>
      <c r="I137">
        <v>0</v>
      </c>
      <c r="J137">
        <v>0</v>
      </c>
      <c r="K137">
        <v>0</v>
      </c>
      <c r="L137" s="65">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62">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60">
        <f t="shared" si="2"/>
        <v>0</v>
      </c>
      <c r="W137" s="21">
        <f>MonthSales[[#This Row],[Suggested Order]]+V137</f>
        <v>0</v>
      </c>
      <c r="X137">
        <f>SUM(MonthSales[[#This Row],[Stock + FBA]:[Incoming]])+MonthSales[[#This Row],[Final Quantity in Order + Manual]]</f>
        <v>5</v>
      </c>
      <c r="Y137" s="62">
        <f>IFERROR(((MonthSales[[#This Row],[Stock + FBA]]+MonthSales[[#This Row],[Incoming]]+MonthSales[[#This Row],[Final Quantity in Order + Manual]])/MonthSales[[#This Row],[Quaterly Average]]), 0)</f>
        <v>0</v>
      </c>
    </row>
    <row r="138" spans="1:25" x14ac:dyDescent="0.25">
      <c r="A138" s="1" t="s">
        <v>145</v>
      </c>
      <c r="B138" s="1" t="s">
        <v>1315</v>
      </c>
      <c r="C138" s="1" t="s">
        <v>8</v>
      </c>
      <c r="D138">
        <v>12.7</v>
      </c>
      <c r="E138">
        <v>30</v>
      </c>
      <c r="F138">
        <v>30</v>
      </c>
      <c r="G138">
        <v>33</v>
      </c>
      <c r="H138">
        <v>113</v>
      </c>
      <c r="I138">
        <v>47</v>
      </c>
      <c r="J138">
        <v>10</v>
      </c>
      <c r="K138">
        <v>44</v>
      </c>
      <c r="L138" s="65">
        <v>57</v>
      </c>
      <c r="M138">
        <v>113</v>
      </c>
      <c r="N138">
        <v>1</v>
      </c>
      <c r="O138">
        <v>9</v>
      </c>
      <c r="P138">
        <v>10</v>
      </c>
      <c r="Q138">
        <v>500</v>
      </c>
      <c r="R138" s="1">
        <f>IF(AND(MonthSales[[#This Row],[Maximum]] &gt; 10, C138 &lt;&gt; "X"), COUNTIF(MonthSales[[#This Row],[6]:[1]], "=0"),0)</f>
        <v>0</v>
      </c>
      <c r="S138" s="13">
        <f>MonthSales[[#This Row],[Final Quantity in Order + Manual]]*MonthSales[[#This Row],[Weight (g)]]</f>
        <v>0</v>
      </c>
      <c r="T138" s="62">
        <f>IFERROR(((MonthSales[[#This Row],[Stock + FBA]]+MonthSales[[#This Row],[Incoming]])/MonthSales[[#This Row],[Quaterly Average]]), 0)</f>
        <v>8.9473684210526319</v>
      </c>
      <c r="U138" s="14">
        <f>IF(AND(minMonths &gt;=  MonthSales[[#This Row],[Months Cover (current stock +Production)]], C138  &lt;&gt; "X"), _xlfn.CEILING.MATH(((orderBY -  MonthSales[[#This Row],[Months Cover (current stock +Production)]]) * MonthSales[[#This Row],[Quaterly Average]]),50),0)</f>
        <v>0</v>
      </c>
      <c r="V138" s="60">
        <f t="shared" si="2"/>
        <v>0</v>
      </c>
      <c r="W138" s="21">
        <f>MonthSales[[#This Row],[Suggested Order]]+V138</f>
        <v>0</v>
      </c>
      <c r="X138">
        <f>SUM(MonthSales[[#This Row],[Stock + FBA]:[Incoming]])+MonthSales[[#This Row],[Final Quantity in Order + Manual]]</f>
        <v>510</v>
      </c>
      <c r="Y138" s="62">
        <f>IFERROR(((MonthSales[[#This Row],[Stock + FBA]]+MonthSales[[#This Row],[Incoming]]+MonthSales[[#This Row],[Final Quantity in Order + Manual]])/MonthSales[[#This Row],[Quaterly Average]]), 0)</f>
        <v>8.9473684210526319</v>
      </c>
    </row>
    <row r="139" spans="1:25" x14ac:dyDescent="0.25">
      <c r="A139" s="1" t="s">
        <v>146</v>
      </c>
      <c r="B139" s="1" t="s">
        <v>1303</v>
      </c>
      <c r="C139" s="1" t="s">
        <v>13</v>
      </c>
      <c r="D139">
        <v>0</v>
      </c>
      <c r="E139">
        <v>0</v>
      </c>
      <c r="F139">
        <v>0</v>
      </c>
      <c r="G139">
        <v>0</v>
      </c>
      <c r="H139">
        <v>0</v>
      </c>
      <c r="I139">
        <v>0</v>
      </c>
      <c r="J139">
        <v>0</v>
      </c>
      <c r="K139">
        <v>0</v>
      </c>
      <c r="L139" s="65">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62">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60">
        <f t="shared" si="2"/>
        <v>0</v>
      </c>
      <c r="W139" s="21">
        <f>MonthSales[[#This Row],[Suggested Order]]+V139</f>
        <v>0</v>
      </c>
      <c r="X139">
        <f>SUM(MonthSales[[#This Row],[Stock + FBA]:[Incoming]])+MonthSales[[#This Row],[Final Quantity in Order + Manual]]</f>
        <v>0</v>
      </c>
      <c r="Y139" s="62">
        <f>IFERROR(((MonthSales[[#This Row],[Stock + FBA]]+MonthSales[[#This Row],[Incoming]]+MonthSales[[#This Row],[Final Quantity in Order + Manual]])/MonthSales[[#This Row],[Quaterly Average]]), 0)</f>
        <v>0</v>
      </c>
    </row>
    <row r="140" spans="1:25" x14ac:dyDescent="0.25">
      <c r="A140" s="1" t="s">
        <v>147</v>
      </c>
      <c r="B140" s="1" t="s">
        <v>1303</v>
      </c>
      <c r="C140" s="1" t="s">
        <v>8</v>
      </c>
      <c r="D140">
        <v>1.53</v>
      </c>
      <c r="E140">
        <v>761</v>
      </c>
      <c r="F140">
        <v>635</v>
      </c>
      <c r="G140">
        <v>616</v>
      </c>
      <c r="H140">
        <v>1381</v>
      </c>
      <c r="I140">
        <v>684</v>
      </c>
      <c r="J140">
        <v>700</v>
      </c>
      <c r="K140">
        <v>796</v>
      </c>
      <c r="L140" s="65">
        <v>922</v>
      </c>
      <c r="M140">
        <v>1381</v>
      </c>
      <c r="N140">
        <v>203</v>
      </c>
      <c r="O140">
        <v>1697</v>
      </c>
      <c r="P140">
        <v>1900</v>
      </c>
      <c r="Q140">
        <v>4601</v>
      </c>
      <c r="R140" s="1">
        <f>IF(AND(MonthSales[[#This Row],[Maximum]] &gt; 10, C140 &lt;&gt; "X"), COUNTIF(MonthSales[[#This Row],[6]:[1]], "=0"),0)</f>
        <v>0</v>
      </c>
      <c r="S140" s="13">
        <f>MonthSales[[#This Row],[Final Quantity in Order + Manual]]*MonthSales[[#This Row],[Weight (g)]]</f>
        <v>0</v>
      </c>
      <c r="T140" s="62">
        <f>IFERROR(((MonthSales[[#This Row],[Stock + FBA]]+MonthSales[[#This Row],[Incoming]])/MonthSales[[#This Row],[Quaterly Average]]), 0)</f>
        <v>7.0509761388286334</v>
      </c>
      <c r="U140" s="14">
        <f>IF(AND(minMonths &gt;=  MonthSales[[#This Row],[Months Cover (current stock +Production)]], C140  &lt;&gt; "X"), _xlfn.CEILING.MATH(((orderBY -  MonthSales[[#This Row],[Months Cover (current stock +Production)]]) * MonthSales[[#This Row],[Quaterly Average]]),50),0)</f>
        <v>0</v>
      </c>
      <c r="V140" s="60">
        <f t="shared" si="2"/>
        <v>0</v>
      </c>
      <c r="W140" s="21">
        <f>MonthSales[[#This Row],[Suggested Order]]+V140</f>
        <v>0</v>
      </c>
      <c r="X140">
        <f>SUM(MonthSales[[#This Row],[Stock + FBA]:[Incoming]])+MonthSales[[#This Row],[Final Quantity in Order + Manual]]</f>
        <v>6501</v>
      </c>
      <c r="Y140" s="62">
        <f>IFERROR(((MonthSales[[#This Row],[Stock + FBA]]+MonthSales[[#This Row],[Incoming]]+MonthSales[[#This Row],[Final Quantity in Order + Manual]])/MonthSales[[#This Row],[Quaterly Average]]), 0)</f>
        <v>7.0509761388286334</v>
      </c>
    </row>
    <row r="141" spans="1:25" x14ac:dyDescent="0.25">
      <c r="A141" s="1" t="s">
        <v>148</v>
      </c>
      <c r="B141" s="1" t="s">
        <v>1303</v>
      </c>
      <c r="C141" s="1" t="s">
        <v>8</v>
      </c>
      <c r="D141">
        <v>1.65</v>
      </c>
      <c r="E141">
        <v>780</v>
      </c>
      <c r="F141">
        <v>681</v>
      </c>
      <c r="G141">
        <v>593</v>
      </c>
      <c r="H141">
        <v>1253</v>
      </c>
      <c r="I141">
        <v>795</v>
      </c>
      <c r="J141">
        <v>777</v>
      </c>
      <c r="K141">
        <v>813</v>
      </c>
      <c r="L141" s="65">
        <v>942</v>
      </c>
      <c r="M141">
        <v>1253</v>
      </c>
      <c r="N141">
        <v>92</v>
      </c>
      <c r="O141">
        <v>1676</v>
      </c>
      <c r="P141">
        <v>1768</v>
      </c>
      <c r="Q141">
        <v>4600</v>
      </c>
      <c r="R141" s="1">
        <f>IF(AND(MonthSales[[#This Row],[Maximum]] &gt; 10, C141 &lt;&gt; "X"), COUNTIF(MonthSales[[#This Row],[6]:[1]], "=0"),0)</f>
        <v>0</v>
      </c>
      <c r="S141" s="13">
        <f>MonthSales[[#This Row],[Final Quantity in Order + Manual]]*MonthSales[[#This Row],[Weight (g)]]</f>
        <v>0</v>
      </c>
      <c r="T141" s="62">
        <f>IFERROR(((MonthSales[[#This Row],[Stock + FBA]]+MonthSales[[#This Row],[Incoming]])/MonthSales[[#This Row],[Quaterly Average]]), 0)</f>
        <v>6.7600849256900215</v>
      </c>
      <c r="U141" s="14">
        <f>IF(AND(minMonths &gt;=  MonthSales[[#This Row],[Months Cover (current stock +Production)]], C141  &lt;&gt; "X"), _xlfn.CEILING.MATH(((orderBY -  MonthSales[[#This Row],[Months Cover (current stock +Production)]]) * MonthSales[[#This Row],[Quaterly Average]]),50),0)</f>
        <v>0</v>
      </c>
      <c r="V141" s="60">
        <f t="shared" si="2"/>
        <v>0</v>
      </c>
      <c r="W141" s="21">
        <f>MonthSales[[#This Row],[Suggested Order]]+V141</f>
        <v>0</v>
      </c>
      <c r="X141">
        <f>SUM(MonthSales[[#This Row],[Stock + FBA]:[Incoming]])+MonthSales[[#This Row],[Final Quantity in Order + Manual]]</f>
        <v>6368</v>
      </c>
      <c r="Y141" s="62">
        <f>IFERROR(((MonthSales[[#This Row],[Stock + FBA]]+MonthSales[[#This Row],[Incoming]]+MonthSales[[#This Row],[Final Quantity in Order + Manual]])/MonthSales[[#This Row],[Quaterly Average]]), 0)</f>
        <v>6.7600849256900215</v>
      </c>
    </row>
    <row r="142" spans="1:25" x14ac:dyDescent="0.25">
      <c r="A142" s="1" t="s">
        <v>149</v>
      </c>
      <c r="B142" s="1" t="s">
        <v>1303</v>
      </c>
      <c r="C142" s="1" t="s">
        <v>8</v>
      </c>
      <c r="D142">
        <v>1.83</v>
      </c>
      <c r="E142">
        <v>619</v>
      </c>
      <c r="F142">
        <v>479</v>
      </c>
      <c r="G142">
        <v>503</v>
      </c>
      <c r="H142">
        <v>1044</v>
      </c>
      <c r="I142">
        <v>718</v>
      </c>
      <c r="J142">
        <v>746</v>
      </c>
      <c r="K142">
        <v>685</v>
      </c>
      <c r="L142" s="65">
        <v>836</v>
      </c>
      <c r="M142">
        <v>1044</v>
      </c>
      <c r="N142">
        <v>56</v>
      </c>
      <c r="O142">
        <v>984</v>
      </c>
      <c r="P142">
        <v>1040</v>
      </c>
      <c r="Q142">
        <v>4400</v>
      </c>
      <c r="R142" s="1">
        <f>IF(AND(MonthSales[[#This Row],[Maximum]] &gt; 10, C142 &lt;&gt; "X"), COUNTIF(MonthSales[[#This Row],[6]:[1]], "=0"),0)</f>
        <v>0</v>
      </c>
      <c r="S142" s="13">
        <f>MonthSales[[#This Row],[Final Quantity in Order + Manual]]*MonthSales[[#This Row],[Weight (g)]]</f>
        <v>0</v>
      </c>
      <c r="T142" s="62">
        <f>IFERROR(((MonthSales[[#This Row],[Stock + FBA]]+MonthSales[[#This Row],[Incoming]])/MonthSales[[#This Row],[Quaterly Average]]), 0)</f>
        <v>6.5071770334928232</v>
      </c>
      <c r="U142" s="14">
        <f>IF(AND(minMonths &gt;=  MonthSales[[#This Row],[Months Cover (current stock +Production)]], C142  &lt;&gt; "X"), _xlfn.CEILING.MATH(((orderBY -  MonthSales[[#This Row],[Months Cover (current stock +Production)]]) * MonthSales[[#This Row],[Quaterly Average]]),50),0)</f>
        <v>0</v>
      </c>
      <c r="V142" s="60">
        <f t="shared" si="2"/>
        <v>0</v>
      </c>
      <c r="W142" s="21">
        <f>MonthSales[[#This Row],[Suggested Order]]+V142</f>
        <v>0</v>
      </c>
      <c r="X142">
        <f>SUM(MonthSales[[#This Row],[Stock + FBA]:[Incoming]])+MonthSales[[#This Row],[Final Quantity in Order + Manual]]</f>
        <v>5440</v>
      </c>
      <c r="Y142" s="62">
        <f>IFERROR(((MonthSales[[#This Row],[Stock + FBA]]+MonthSales[[#This Row],[Incoming]]+MonthSales[[#This Row],[Final Quantity in Order + Manual]])/MonthSales[[#This Row],[Quaterly Average]]), 0)</f>
        <v>6.5071770334928232</v>
      </c>
    </row>
    <row r="143" spans="1:25" x14ac:dyDescent="0.25">
      <c r="A143" s="1" t="s">
        <v>150</v>
      </c>
      <c r="B143" s="1" t="s">
        <v>1303</v>
      </c>
      <c r="C143" s="1" t="s">
        <v>8</v>
      </c>
      <c r="D143">
        <v>1.49</v>
      </c>
      <c r="E143">
        <v>353</v>
      </c>
      <c r="F143">
        <v>278</v>
      </c>
      <c r="G143">
        <v>230</v>
      </c>
      <c r="H143">
        <v>614</v>
      </c>
      <c r="I143">
        <v>328</v>
      </c>
      <c r="J143">
        <v>233</v>
      </c>
      <c r="K143">
        <v>339</v>
      </c>
      <c r="L143" s="65">
        <v>392</v>
      </c>
      <c r="M143">
        <v>614</v>
      </c>
      <c r="N143">
        <v>208</v>
      </c>
      <c r="O143">
        <v>352</v>
      </c>
      <c r="P143">
        <v>560</v>
      </c>
      <c r="Q143">
        <v>1800</v>
      </c>
      <c r="R143" s="1">
        <f>IF(AND(MonthSales[[#This Row],[Maximum]] &gt; 10, C143 &lt;&gt; "X"), COUNTIF(MonthSales[[#This Row],[6]:[1]], "=0"),0)</f>
        <v>0</v>
      </c>
      <c r="S143" s="13">
        <f>MonthSales[[#This Row],[Final Quantity in Order + Manual]]*MonthSales[[#This Row],[Weight (g)]]</f>
        <v>0</v>
      </c>
      <c r="T143" s="62">
        <f>IFERROR(((MonthSales[[#This Row],[Stock + FBA]]+MonthSales[[#This Row],[Incoming]])/MonthSales[[#This Row],[Quaterly Average]]), 0)</f>
        <v>6.0204081632653059</v>
      </c>
      <c r="U143" s="14">
        <f>IF(AND(minMonths &gt;=  MonthSales[[#This Row],[Months Cover (current stock +Production)]], C143  &lt;&gt; "X"), _xlfn.CEILING.MATH(((orderBY -  MonthSales[[#This Row],[Months Cover (current stock +Production)]]) * MonthSales[[#This Row],[Quaterly Average]]),50),0)</f>
        <v>0</v>
      </c>
      <c r="V143" s="60">
        <f t="shared" si="2"/>
        <v>0</v>
      </c>
      <c r="W143" s="21">
        <f>MonthSales[[#This Row],[Suggested Order]]+V143</f>
        <v>0</v>
      </c>
      <c r="X143">
        <f>SUM(MonthSales[[#This Row],[Stock + FBA]:[Incoming]])+MonthSales[[#This Row],[Final Quantity in Order + Manual]]</f>
        <v>2360</v>
      </c>
      <c r="Y143" s="62">
        <f>IFERROR(((MonthSales[[#This Row],[Stock + FBA]]+MonthSales[[#This Row],[Incoming]]+MonthSales[[#This Row],[Final Quantity in Order + Manual]])/MonthSales[[#This Row],[Quaterly Average]]), 0)</f>
        <v>6.0204081632653059</v>
      </c>
    </row>
    <row r="144" spans="1:25" x14ac:dyDescent="0.25">
      <c r="A144" s="1" t="s">
        <v>151</v>
      </c>
      <c r="B144" s="1" t="s">
        <v>1303</v>
      </c>
      <c r="C144" s="1" t="s">
        <v>8</v>
      </c>
      <c r="D144">
        <v>1.83</v>
      </c>
      <c r="E144">
        <v>100</v>
      </c>
      <c r="F144">
        <v>99</v>
      </c>
      <c r="G144">
        <v>103</v>
      </c>
      <c r="H144">
        <v>219</v>
      </c>
      <c r="I144">
        <v>126</v>
      </c>
      <c r="J144">
        <v>134</v>
      </c>
      <c r="K144">
        <v>130</v>
      </c>
      <c r="L144" s="65">
        <v>160</v>
      </c>
      <c r="M144">
        <v>219</v>
      </c>
      <c r="N144">
        <v>156</v>
      </c>
      <c r="O144">
        <v>400</v>
      </c>
      <c r="P144">
        <v>556</v>
      </c>
      <c r="Q144">
        <v>398</v>
      </c>
      <c r="R144" s="1">
        <f>IF(AND(MonthSales[[#This Row],[Maximum]] &gt; 10, C144 &lt;&gt; "X"), COUNTIF(MonthSales[[#This Row],[6]:[1]], "=0"),0)</f>
        <v>0</v>
      </c>
      <c r="S144" s="13">
        <f>MonthSales[[#This Row],[Final Quantity in Order + Manual]]*MonthSales[[#This Row],[Weight (g)]]</f>
        <v>0</v>
      </c>
      <c r="T144" s="62">
        <f>IFERROR(((MonthSales[[#This Row],[Stock + FBA]]+MonthSales[[#This Row],[Incoming]])/MonthSales[[#This Row],[Quaterly Average]]), 0)</f>
        <v>5.9625000000000004</v>
      </c>
      <c r="U144" s="14">
        <f>IF(AND(minMonths &gt;=  MonthSales[[#This Row],[Months Cover (current stock +Production)]], C144  &lt;&gt; "X"), _xlfn.CEILING.MATH(((orderBY -  MonthSales[[#This Row],[Months Cover (current stock +Production)]]) * MonthSales[[#This Row],[Quaterly Average]]),50),0)</f>
        <v>0</v>
      </c>
      <c r="V144" s="60">
        <f t="shared" si="2"/>
        <v>0</v>
      </c>
      <c r="W144" s="21">
        <f>MonthSales[[#This Row],[Suggested Order]]+V144</f>
        <v>0</v>
      </c>
      <c r="X144">
        <f>SUM(MonthSales[[#This Row],[Stock + FBA]:[Incoming]])+MonthSales[[#This Row],[Final Quantity in Order + Manual]]</f>
        <v>954</v>
      </c>
      <c r="Y144" s="62">
        <f>IFERROR(((MonthSales[[#This Row],[Stock + FBA]]+MonthSales[[#This Row],[Incoming]]+MonthSales[[#This Row],[Final Quantity in Order + Manual]])/MonthSales[[#This Row],[Quaterly Average]]), 0)</f>
        <v>5.9625000000000004</v>
      </c>
    </row>
    <row r="145" spans="1:25" x14ac:dyDescent="0.25">
      <c r="A145" s="1" t="s">
        <v>152</v>
      </c>
      <c r="B145" s="1" t="s">
        <v>1303</v>
      </c>
      <c r="C145" s="1" t="s">
        <v>8</v>
      </c>
      <c r="D145">
        <v>1.96</v>
      </c>
      <c r="E145">
        <v>93</v>
      </c>
      <c r="F145">
        <v>126</v>
      </c>
      <c r="G145">
        <v>111</v>
      </c>
      <c r="H145">
        <v>257</v>
      </c>
      <c r="I145">
        <v>127</v>
      </c>
      <c r="J145">
        <v>180</v>
      </c>
      <c r="K145">
        <v>149</v>
      </c>
      <c r="L145" s="65">
        <v>188</v>
      </c>
      <c r="M145">
        <v>257</v>
      </c>
      <c r="N145">
        <v>148</v>
      </c>
      <c r="O145">
        <v>271</v>
      </c>
      <c r="P145">
        <v>419</v>
      </c>
      <c r="Q145">
        <v>750</v>
      </c>
      <c r="R145" s="1">
        <f>IF(AND(MonthSales[[#This Row],[Maximum]] &gt; 10, C145 &lt;&gt; "X"), COUNTIF(MonthSales[[#This Row],[6]:[1]], "=0"),0)</f>
        <v>0</v>
      </c>
      <c r="S145" s="13">
        <f>MonthSales[[#This Row],[Final Quantity in Order + Manual]]*MonthSales[[#This Row],[Weight (g)]]</f>
        <v>0</v>
      </c>
      <c r="T145" s="62">
        <f>IFERROR(((MonthSales[[#This Row],[Stock + FBA]]+MonthSales[[#This Row],[Incoming]])/MonthSales[[#This Row],[Quaterly Average]]), 0)</f>
        <v>6.2180851063829783</v>
      </c>
      <c r="U145" s="14">
        <f>IF(AND(minMonths &gt;=  MonthSales[[#This Row],[Months Cover (current stock +Production)]], C145  &lt;&gt; "X"), _xlfn.CEILING.MATH(((orderBY -  MonthSales[[#This Row],[Months Cover (current stock +Production)]]) * MonthSales[[#This Row],[Quaterly Average]]),50),0)</f>
        <v>0</v>
      </c>
      <c r="V145" s="60">
        <f t="shared" si="2"/>
        <v>0</v>
      </c>
      <c r="W145" s="21">
        <f>MonthSales[[#This Row],[Suggested Order]]+V145</f>
        <v>0</v>
      </c>
      <c r="X145">
        <f>SUM(MonthSales[[#This Row],[Stock + FBA]:[Incoming]])+MonthSales[[#This Row],[Final Quantity in Order + Manual]]</f>
        <v>1169</v>
      </c>
      <c r="Y145" s="62">
        <f>IFERROR(((MonthSales[[#This Row],[Stock + FBA]]+MonthSales[[#This Row],[Incoming]]+MonthSales[[#This Row],[Final Quantity in Order + Manual]])/MonthSales[[#This Row],[Quaterly Average]]), 0)</f>
        <v>6.2180851063829783</v>
      </c>
    </row>
    <row r="146" spans="1:25" x14ac:dyDescent="0.25">
      <c r="A146" s="1" t="s">
        <v>153</v>
      </c>
      <c r="B146" s="1" t="s">
        <v>1303</v>
      </c>
      <c r="C146" s="1" t="s">
        <v>8</v>
      </c>
      <c r="D146">
        <v>2.65</v>
      </c>
      <c r="E146">
        <v>78</v>
      </c>
      <c r="F146">
        <v>55</v>
      </c>
      <c r="G146">
        <v>94</v>
      </c>
      <c r="H146">
        <v>118</v>
      </c>
      <c r="I146">
        <v>95</v>
      </c>
      <c r="J146">
        <v>92</v>
      </c>
      <c r="K146">
        <v>89</v>
      </c>
      <c r="L146" s="65">
        <v>102</v>
      </c>
      <c r="M146">
        <v>118</v>
      </c>
      <c r="N146">
        <v>108</v>
      </c>
      <c r="O146">
        <v>226</v>
      </c>
      <c r="P146">
        <v>334</v>
      </c>
      <c r="Q146">
        <v>398</v>
      </c>
      <c r="R146" s="1">
        <f>IF(AND(MonthSales[[#This Row],[Maximum]] &gt; 10, C146 &lt;&gt; "X"), COUNTIF(MonthSales[[#This Row],[6]:[1]], "=0"),0)</f>
        <v>0</v>
      </c>
      <c r="S146" s="13">
        <f>MonthSales[[#This Row],[Final Quantity in Order + Manual]]*MonthSales[[#This Row],[Weight (g)]]</f>
        <v>0</v>
      </c>
      <c r="T146" s="62">
        <f>IFERROR(((MonthSales[[#This Row],[Stock + FBA]]+MonthSales[[#This Row],[Incoming]])/MonthSales[[#This Row],[Quaterly Average]]), 0)</f>
        <v>7.1764705882352944</v>
      </c>
      <c r="U146" s="14">
        <f>IF(AND(minMonths &gt;=  MonthSales[[#This Row],[Months Cover (current stock +Production)]], C146  &lt;&gt; "X"), _xlfn.CEILING.MATH(((orderBY -  MonthSales[[#This Row],[Months Cover (current stock +Production)]]) * MonthSales[[#This Row],[Quaterly Average]]),50),0)</f>
        <v>0</v>
      </c>
      <c r="V146" s="60">
        <f t="shared" si="2"/>
        <v>0</v>
      </c>
      <c r="W146" s="21">
        <f>MonthSales[[#This Row],[Suggested Order]]+V146</f>
        <v>0</v>
      </c>
      <c r="X146">
        <f>SUM(MonthSales[[#This Row],[Stock + FBA]:[Incoming]])+MonthSales[[#This Row],[Final Quantity in Order + Manual]]</f>
        <v>732</v>
      </c>
      <c r="Y146" s="62">
        <f>IFERROR(((MonthSales[[#This Row],[Stock + FBA]]+MonthSales[[#This Row],[Incoming]]+MonthSales[[#This Row],[Final Quantity in Order + Manual]])/MonthSales[[#This Row],[Quaterly Average]]), 0)</f>
        <v>7.1764705882352944</v>
      </c>
    </row>
    <row r="147" spans="1:25" x14ac:dyDescent="0.25">
      <c r="A147" s="1" t="s">
        <v>154</v>
      </c>
      <c r="B147" s="1" t="s">
        <v>1303</v>
      </c>
      <c r="C147" s="1" t="s">
        <v>8</v>
      </c>
      <c r="D147">
        <v>1.48</v>
      </c>
      <c r="E147">
        <v>165</v>
      </c>
      <c r="F147">
        <v>67</v>
      </c>
      <c r="G147">
        <v>65</v>
      </c>
      <c r="H147">
        <v>115</v>
      </c>
      <c r="I147">
        <v>68</v>
      </c>
      <c r="J147">
        <v>88</v>
      </c>
      <c r="K147">
        <v>95</v>
      </c>
      <c r="L147" s="65">
        <v>90</v>
      </c>
      <c r="M147">
        <v>165</v>
      </c>
      <c r="N147">
        <v>158</v>
      </c>
      <c r="O147">
        <v>308</v>
      </c>
      <c r="P147">
        <v>466</v>
      </c>
      <c r="Q147">
        <v>1000</v>
      </c>
      <c r="R147" s="1">
        <f>IF(AND(MonthSales[[#This Row],[Maximum]] &gt; 10, C147 &lt;&gt; "X"), COUNTIF(MonthSales[[#This Row],[6]:[1]], "=0"),0)</f>
        <v>0</v>
      </c>
      <c r="S147" s="13">
        <f>MonthSales[[#This Row],[Final Quantity in Order + Manual]]*MonthSales[[#This Row],[Weight (g)]]</f>
        <v>0</v>
      </c>
      <c r="T147" s="62">
        <f>IFERROR(((MonthSales[[#This Row],[Stock + FBA]]+MonthSales[[#This Row],[Incoming]])/MonthSales[[#This Row],[Quaterly Average]]), 0)</f>
        <v>16.288888888888888</v>
      </c>
      <c r="U147" s="14">
        <f>IF(AND(minMonths &gt;=  MonthSales[[#This Row],[Months Cover (current stock +Production)]], C147  &lt;&gt; "X"), _xlfn.CEILING.MATH(((orderBY -  MonthSales[[#This Row],[Months Cover (current stock +Production)]]) * MonthSales[[#This Row],[Quaterly Average]]),50),0)</f>
        <v>0</v>
      </c>
      <c r="V147" s="60">
        <f t="shared" si="2"/>
        <v>0</v>
      </c>
      <c r="W147" s="21">
        <f>MonthSales[[#This Row],[Suggested Order]]+V147</f>
        <v>0</v>
      </c>
      <c r="X147">
        <f>SUM(MonthSales[[#This Row],[Stock + FBA]:[Incoming]])+MonthSales[[#This Row],[Final Quantity in Order + Manual]]</f>
        <v>1466</v>
      </c>
      <c r="Y147" s="62">
        <f>IFERROR(((MonthSales[[#This Row],[Stock + FBA]]+MonthSales[[#This Row],[Incoming]]+MonthSales[[#This Row],[Final Quantity in Order + Manual]])/MonthSales[[#This Row],[Quaterly Average]]), 0)</f>
        <v>16.288888888888888</v>
      </c>
    </row>
    <row r="148" spans="1:25" x14ac:dyDescent="0.25">
      <c r="A148" s="1" t="s">
        <v>155</v>
      </c>
      <c r="B148" s="1" t="s">
        <v>1303</v>
      </c>
      <c r="C148" s="1" t="s">
        <v>8</v>
      </c>
      <c r="D148">
        <v>2.33</v>
      </c>
      <c r="E148">
        <v>127</v>
      </c>
      <c r="F148">
        <v>126</v>
      </c>
      <c r="G148">
        <v>181</v>
      </c>
      <c r="H148">
        <v>292</v>
      </c>
      <c r="I148">
        <v>221</v>
      </c>
      <c r="J148">
        <v>221</v>
      </c>
      <c r="K148">
        <v>195</v>
      </c>
      <c r="L148" s="65">
        <v>245</v>
      </c>
      <c r="M148">
        <v>292</v>
      </c>
      <c r="N148">
        <v>8</v>
      </c>
      <c r="O148">
        <v>308</v>
      </c>
      <c r="P148">
        <v>316</v>
      </c>
      <c r="Q148">
        <v>1398</v>
      </c>
      <c r="R148" s="1">
        <f>IF(AND(MonthSales[[#This Row],[Maximum]] &gt; 10, C148 &lt;&gt; "X"), COUNTIF(MonthSales[[#This Row],[6]:[1]], "=0"),0)</f>
        <v>0</v>
      </c>
      <c r="S148" s="13">
        <f>MonthSales[[#This Row],[Final Quantity in Order + Manual]]*MonthSales[[#This Row],[Weight (g)]]</f>
        <v>0</v>
      </c>
      <c r="T148" s="62">
        <f>IFERROR(((MonthSales[[#This Row],[Stock + FBA]]+MonthSales[[#This Row],[Incoming]])/MonthSales[[#This Row],[Quaterly Average]]), 0)</f>
        <v>6.9959183673469392</v>
      </c>
      <c r="U148" s="14">
        <f>IF(AND(minMonths &gt;=  MonthSales[[#This Row],[Months Cover (current stock +Production)]], C148  &lt;&gt; "X"), _xlfn.CEILING.MATH(((orderBY -  MonthSales[[#This Row],[Months Cover (current stock +Production)]]) * MonthSales[[#This Row],[Quaterly Average]]),50),0)</f>
        <v>0</v>
      </c>
      <c r="V148" s="60">
        <f t="shared" si="2"/>
        <v>0</v>
      </c>
      <c r="W148" s="21">
        <f>MonthSales[[#This Row],[Suggested Order]]+V148</f>
        <v>0</v>
      </c>
      <c r="X148">
        <f>SUM(MonthSales[[#This Row],[Stock + FBA]:[Incoming]])+MonthSales[[#This Row],[Final Quantity in Order + Manual]]</f>
        <v>1714</v>
      </c>
      <c r="Y148" s="62">
        <f>IFERROR(((MonthSales[[#This Row],[Stock + FBA]]+MonthSales[[#This Row],[Incoming]]+MonthSales[[#This Row],[Final Quantity in Order + Manual]])/MonthSales[[#This Row],[Quaterly Average]]), 0)</f>
        <v>6.9959183673469392</v>
      </c>
    </row>
    <row r="149" spans="1:25" x14ac:dyDescent="0.25">
      <c r="A149" s="1" t="s">
        <v>156</v>
      </c>
      <c r="B149" s="1" t="s">
        <v>1303</v>
      </c>
      <c r="C149" s="1" t="s">
        <v>8</v>
      </c>
      <c r="D149">
        <v>2.76</v>
      </c>
      <c r="E149">
        <v>148</v>
      </c>
      <c r="F149">
        <v>129</v>
      </c>
      <c r="G149">
        <v>161</v>
      </c>
      <c r="H149">
        <v>302</v>
      </c>
      <c r="I149">
        <v>248</v>
      </c>
      <c r="J149">
        <v>226</v>
      </c>
      <c r="K149">
        <v>202</v>
      </c>
      <c r="L149" s="65">
        <v>259</v>
      </c>
      <c r="M149">
        <v>302</v>
      </c>
      <c r="N149">
        <v>0</v>
      </c>
      <c r="O149">
        <v>278</v>
      </c>
      <c r="P149">
        <v>278</v>
      </c>
      <c r="Q149">
        <v>1500</v>
      </c>
      <c r="R149" s="1">
        <f>IF(AND(MonthSales[[#This Row],[Maximum]] &gt; 10, C149 &lt;&gt; "X"), COUNTIF(MonthSales[[#This Row],[6]:[1]], "=0"),0)</f>
        <v>0</v>
      </c>
      <c r="S149" s="13">
        <f>MonthSales[[#This Row],[Final Quantity in Order + Manual]]*MonthSales[[#This Row],[Weight (g)]]</f>
        <v>0</v>
      </c>
      <c r="T149" s="62">
        <f>IFERROR(((MonthSales[[#This Row],[Stock + FBA]]+MonthSales[[#This Row],[Incoming]])/MonthSales[[#This Row],[Quaterly Average]]), 0)</f>
        <v>6.8648648648648649</v>
      </c>
      <c r="U149" s="14">
        <f>IF(AND(minMonths &gt;=  MonthSales[[#This Row],[Months Cover (current stock +Production)]], C149  &lt;&gt; "X"), _xlfn.CEILING.MATH(((orderBY -  MonthSales[[#This Row],[Months Cover (current stock +Production)]]) * MonthSales[[#This Row],[Quaterly Average]]),50),0)</f>
        <v>0</v>
      </c>
      <c r="V149" s="60">
        <f t="shared" si="2"/>
        <v>0</v>
      </c>
      <c r="W149" s="21">
        <f>MonthSales[[#This Row],[Suggested Order]]+V149</f>
        <v>0</v>
      </c>
      <c r="X149">
        <f>SUM(MonthSales[[#This Row],[Stock + FBA]:[Incoming]])+MonthSales[[#This Row],[Final Quantity in Order + Manual]]</f>
        <v>1778</v>
      </c>
      <c r="Y149" s="62">
        <f>IFERROR(((MonthSales[[#This Row],[Stock + FBA]]+MonthSales[[#This Row],[Incoming]]+MonthSales[[#This Row],[Final Quantity in Order + Manual]])/MonthSales[[#This Row],[Quaterly Average]]), 0)</f>
        <v>6.8648648648648649</v>
      </c>
    </row>
    <row r="150" spans="1:25" x14ac:dyDescent="0.25">
      <c r="A150" s="1" t="s">
        <v>157</v>
      </c>
      <c r="B150" s="1" t="s">
        <v>1303</v>
      </c>
      <c r="C150" s="1" t="s">
        <v>8</v>
      </c>
      <c r="D150">
        <v>3.78</v>
      </c>
      <c r="E150">
        <v>95</v>
      </c>
      <c r="F150">
        <v>85</v>
      </c>
      <c r="G150">
        <v>100</v>
      </c>
      <c r="H150">
        <v>201</v>
      </c>
      <c r="I150">
        <v>174</v>
      </c>
      <c r="J150">
        <v>203</v>
      </c>
      <c r="K150">
        <v>143</v>
      </c>
      <c r="L150" s="65">
        <v>193</v>
      </c>
      <c r="M150">
        <v>203</v>
      </c>
      <c r="N150">
        <v>11</v>
      </c>
      <c r="O150">
        <v>187</v>
      </c>
      <c r="P150">
        <v>198</v>
      </c>
      <c r="Q150">
        <v>1198</v>
      </c>
      <c r="R150" s="1">
        <f>IF(AND(MonthSales[[#This Row],[Maximum]] &gt; 10, C150 &lt;&gt; "X"), COUNTIF(MonthSales[[#This Row],[6]:[1]], "=0"),0)</f>
        <v>0</v>
      </c>
      <c r="S150" s="13">
        <f>MonthSales[[#This Row],[Final Quantity in Order + Manual]]*MonthSales[[#This Row],[Weight (g)]]</f>
        <v>0</v>
      </c>
      <c r="T150" s="62">
        <f>IFERROR(((MonthSales[[#This Row],[Stock + FBA]]+MonthSales[[#This Row],[Incoming]])/MonthSales[[#This Row],[Quaterly Average]]), 0)</f>
        <v>7.233160621761658</v>
      </c>
      <c r="U150" s="14">
        <f>IF(AND(minMonths &gt;=  MonthSales[[#This Row],[Months Cover (current stock +Production)]], C150  &lt;&gt; "X"), _xlfn.CEILING.MATH(((orderBY -  MonthSales[[#This Row],[Months Cover (current stock +Production)]]) * MonthSales[[#This Row],[Quaterly Average]]),50),0)</f>
        <v>0</v>
      </c>
      <c r="V150" s="60">
        <f t="shared" si="2"/>
        <v>0</v>
      </c>
      <c r="W150" s="21">
        <f>MonthSales[[#This Row],[Suggested Order]]+V150</f>
        <v>0</v>
      </c>
      <c r="X150">
        <f>SUM(MonthSales[[#This Row],[Stock + FBA]:[Incoming]])+MonthSales[[#This Row],[Final Quantity in Order + Manual]]</f>
        <v>1396</v>
      </c>
      <c r="Y150" s="62">
        <f>IFERROR(((MonthSales[[#This Row],[Stock + FBA]]+MonthSales[[#This Row],[Incoming]]+MonthSales[[#This Row],[Final Quantity in Order + Manual]])/MonthSales[[#This Row],[Quaterly Average]]), 0)</f>
        <v>7.233160621761658</v>
      </c>
    </row>
    <row r="151" spans="1:25" x14ac:dyDescent="0.25">
      <c r="A151" s="1" t="s">
        <v>158</v>
      </c>
      <c r="B151" s="1" t="s">
        <v>1303</v>
      </c>
      <c r="C151" s="1" t="s">
        <v>13</v>
      </c>
      <c r="D151">
        <v>4.9400000000000004</v>
      </c>
      <c r="E151">
        <v>0</v>
      </c>
      <c r="F151">
        <v>0</v>
      </c>
      <c r="G151">
        <v>0</v>
      </c>
      <c r="H151">
        <v>0</v>
      </c>
      <c r="I151">
        <v>0</v>
      </c>
      <c r="J151">
        <v>0</v>
      </c>
      <c r="K151">
        <v>0</v>
      </c>
      <c r="L151" s="65">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62">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60">
        <f t="shared" si="2"/>
        <v>0</v>
      </c>
      <c r="W151" s="21">
        <f>MonthSales[[#This Row],[Suggested Order]]+V151</f>
        <v>0</v>
      </c>
      <c r="X151">
        <f>SUM(MonthSales[[#This Row],[Stock + FBA]:[Incoming]])+MonthSales[[#This Row],[Final Quantity in Order + Manual]]</f>
        <v>0</v>
      </c>
      <c r="Y151" s="62">
        <f>IFERROR(((MonthSales[[#This Row],[Stock + FBA]]+MonthSales[[#This Row],[Incoming]]+MonthSales[[#This Row],[Final Quantity in Order + Manual]])/MonthSales[[#This Row],[Quaterly Average]]), 0)</f>
        <v>0</v>
      </c>
    </row>
    <row r="152" spans="1:25" x14ac:dyDescent="0.25">
      <c r="A152" s="1" t="s">
        <v>159</v>
      </c>
      <c r="B152" s="1" t="s">
        <v>1303</v>
      </c>
      <c r="C152" s="1" t="s">
        <v>13</v>
      </c>
      <c r="D152">
        <v>5.46</v>
      </c>
      <c r="E152">
        <v>0</v>
      </c>
      <c r="F152">
        <v>0</v>
      </c>
      <c r="G152">
        <v>0</v>
      </c>
      <c r="H152">
        <v>0</v>
      </c>
      <c r="I152">
        <v>0</v>
      </c>
      <c r="J152">
        <v>0</v>
      </c>
      <c r="K152">
        <v>0</v>
      </c>
      <c r="L152" s="65">
        <v>0</v>
      </c>
      <c r="M152">
        <v>0</v>
      </c>
      <c r="N152">
        <v>0</v>
      </c>
      <c r="O152">
        <v>0</v>
      </c>
      <c r="P152">
        <v>0</v>
      </c>
      <c r="Q152">
        <v>0</v>
      </c>
      <c r="R152" s="1">
        <f>IF(AND(MonthSales[[#This Row],[Maximum]] &gt; 10, C152 &lt;&gt; "X"), COUNTIF(MonthSales[[#This Row],[6]:[1]], "=0"),0)</f>
        <v>0</v>
      </c>
      <c r="S152" s="13">
        <f>MonthSales[[#This Row],[Final Quantity in Order + Manual]]*MonthSales[[#This Row],[Weight (g)]]</f>
        <v>0</v>
      </c>
      <c r="T152" s="62">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60">
        <f t="shared" si="2"/>
        <v>0</v>
      </c>
      <c r="W152" s="21">
        <f>MonthSales[[#This Row],[Suggested Order]]+V152</f>
        <v>0</v>
      </c>
      <c r="X152">
        <f>SUM(MonthSales[[#This Row],[Stock + FBA]:[Incoming]])+MonthSales[[#This Row],[Final Quantity in Order + Manual]]</f>
        <v>0</v>
      </c>
      <c r="Y152" s="62">
        <f>IFERROR(((MonthSales[[#This Row],[Stock + FBA]]+MonthSales[[#This Row],[Incoming]]+MonthSales[[#This Row],[Final Quantity in Order + Manual]])/MonthSales[[#This Row],[Quaterly Average]]), 0)</f>
        <v>0</v>
      </c>
    </row>
    <row r="153" spans="1:25" x14ac:dyDescent="0.25">
      <c r="A153" s="1" t="s">
        <v>160</v>
      </c>
      <c r="B153" s="1" t="s">
        <v>1303</v>
      </c>
      <c r="C153" s="1" t="s">
        <v>13</v>
      </c>
      <c r="D153">
        <v>7.87</v>
      </c>
      <c r="E153">
        <v>5</v>
      </c>
      <c r="F153">
        <v>6</v>
      </c>
      <c r="G153">
        <v>0</v>
      </c>
      <c r="H153">
        <v>7</v>
      </c>
      <c r="I153">
        <v>4</v>
      </c>
      <c r="J153">
        <v>3</v>
      </c>
      <c r="K153">
        <v>5</v>
      </c>
      <c r="L153" s="65">
        <v>5</v>
      </c>
      <c r="M153">
        <v>7</v>
      </c>
      <c r="N153">
        <v>0</v>
      </c>
      <c r="O153">
        <v>0</v>
      </c>
      <c r="P153">
        <v>0</v>
      </c>
      <c r="Q153">
        <v>0</v>
      </c>
      <c r="R153" s="1">
        <f>IF(AND(MonthSales[[#This Row],[Maximum]] &gt; 10, C153 &lt;&gt; "X"), COUNTIF(MonthSales[[#This Row],[6]:[1]], "=0"),0)</f>
        <v>0</v>
      </c>
      <c r="S153" s="13">
        <f>MonthSales[[#This Row],[Final Quantity in Order + Manual]]*MonthSales[[#This Row],[Weight (g)]]</f>
        <v>0</v>
      </c>
      <c r="T153" s="62">
        <f>IFERROR(((MonthSales[[#This Row],[Stock + FBA]]+MonthSales[[#This Row],[Incoming]])/MonthSales[[#This Row],[Quaterly Average]]), 0)</f>
        <v>0</v>
      </c>
      <c r="U153" s="14">
        <f>IF(AND(minMonths &gt;=  MonthSales[[#This Row],[Months Cover (current stock +Production)]], C153  &lt;&gt; "X"), _xlfn.CEILING.MATH(((orderBY -  MonthSales[[#This Row],[Months Cover (current stock +Production)]]) * MonthSales[[#This Row],[Quaterly Average]]),50),0)</f>
        <v>0</v>
      </c>
      <c r="V153" s="60">
        <f t="shared" si="2"/>
        <v>0</v>
      </c>
      <c r="W153" s="21">
        <f>MonthSales[[#This Row],[Suggested Order]]+V153</f>
        <v>0</v>
      </c>
      <c r="X153">
        <f>SUM(MonthSales[[#This Row],[Stock + FBA]:[Incoming]])+MonthSales[[#This Row],[Final Quantity in Order + Manual]]</f>
        <v>0</v>
      </c>
      <c r="Y153" s="62">
        <f>IFERROR(((MonthSales[[#This Row],[Stock + FBA]]+MonthSales[[#This Row],[Incoming]]+MonthSales[[#This Row],[Final Quantity in Order + Manual]])/MonthSales[[#This Row],[Quaterly Average]]), 0)</f>
        <v>0</v>
      </c>
    </row>
    <row r="154" spans="1:25" x14ac:dyDescent="0.25">
      <c r="A154" s="1" t="s">
        <v>161</v>
      </c>
      <c r="B154" s="1" t="s">
        <v>1303</v>
      </c>
      <c r="C154" s="1" t="s">
        <v>13</v>
      </c>
      <c r="D154">
        <v>3.66</v>
      </c>
      <c r="E154">
        <v>0</v>
      </c>
      <c r="F154">
        <v>0</v>
      </c>
      <c r="G154">
        <v>0</v>
      </c>
      <c r="H154">
        <v>0</v>
      </c>
      <c r="I154">
        <v>0</v>
      </c>
      <c r="J154">
        <v>0</v>
      </c>
      <c r="K154">
        <v>0</v>
      </c>
      <c r="L154" s="65">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62">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60">
        <f t="shared" si="2"/>
        <v>0</v>
      </c>
      <c r="W154" s="21">
        <f>MonthSales[[#This Row],[Suggested Order]]+V154</f>
        <v>0</v>
      </c>
      <c r="X154">
        <f>SUM(MonthSales[[#This Row],[Stock + FBA]:[Incoming]])+MonthSales[[#This Row],[Final Quantity in Order + Manual]]</f>
        <v>0</v>
      </c>
      <c r="Y154" s="62">
        <f>IFERROR(((MonthSales[[#This Row],[Stock + FBA]]+MonthSales[[#This Row],[Incoming]]+MonthSales[[#This Row],[Final Quantity in Order + Manual]])/MonthSales[[#This Row],[Quaterly Average]]), 0)</f>
        <v>0</v>
      </c>
    </row>
    <row r="155" spans="1:25" x14ac:dyDescent="0.25">
      <c r="A155" s="1" t="s">
        <v>162</v>
      </c>
      <c r="B155" s="1" t="s">
        <v>1303</v>
      </c>
      <c r="C155" s="1" t="s">
        <v>8</v>
      </c>
      <c r="D155">
        <v>2.2000000000000002</v>
      </c>
      <c r="E155">
        <v>85</v>
      </c>
      <c r="F155">
        <v>65</v>
      </c>
      <c r="G155">
        <v>36</v>
      </c>
      <c r="H155">
        <v>70</v>
      </c>
      <c r="I155">
        <v>52</v>
      </c>
      <c r="J155">
        <v>80</v>
      </c>
      <c r="K155">
        <v>65</v>
      </c>
      <c r="L155" s="65">
        <v>67</v>
      </c>
      <c r="M155">
        <v>85</v>
      </c>
      <c r="N155">
        <v>53</v>
      </c>
      <c r="O155">
        <v>136</v>
      </c>
      <c r="P155">
        <v>189</v>
      </c>
      <c r="Q155">
        <v>200</v>
      </c>
      <c r="R155" s="1">
        <f>IF(AND(MonthSales[[#This Row],[Maximum]] &gt; 10, C155 &lt;&gt; "X"), COUNTIF(MonthSales[[#This Row],[6]:[1]], "=0"),0)</f>
        <v>0</v>
      </c>
      <c r="S155" s="13">
        <f>MonthSales[[#This Row],[Final Quantity in Order + Manual]]*MonthSales[[#This Row],[Weight (g)]]</f>
        <v>0</v>
      </c>
      <c r="T155" s="62">
        <f>IFERROR(((MonthSales[[#This Row],[Stock + FBA]]+MonthSales[[#This Row],[Incoming]])/MonthSales[[#This Row],[Quaterly Average]]), 0)</f>
        <v>5.8059701492537314</v>
      </c>
      <c r="U155" s="14">
        <f>IF(AND(minMonths &gt;=  MonthSales[[#This Row],[Months Cover (current stock +Production)]], C155  &lt;&gt; "X"), _xlfn.CEILING.MATH(((orderBY -  MonthSales[[#This Row],[Months Cover (current stock +Production)]]) * MonthSales[[#This Row],[Quaterly Average]]),50),0)</f>
        <v>0</v>
      </c>
      <c r="V155" s="60">
        <f t="shared" si="2"/>
        <v>0</v>
      </c>
      <c r="W155" s="21">
        <f>MonthSales[[#This Row],[Suggested Order]]+V155</f>
        <v>0</v>
      </c>
      <c r="X155">
        <f>SUM(MonthSales[[#This Row],[Stock + FBA]:[Incoming]])+MonthSales[[#This Row],[Final Quantity in Order + Manual]]</f>
        <v>389</v>
      </c>
      <c r="Y155" s="62">
        <f>IFERROR(((MonthSales[[#This Row],[Stock + FBA]]+MonthSales[[#This Row],[Incoming]]+MonthSales[[#This Row],[Final Quantity in Order + Manual]])/MonthSales[[#This Row],[Quaterly Average]]), 0)</f>
        <v>5.8059701492537314</v>
      </c>
    </row>
    <row r="156" spans="1:25" x14ac:dyDescent="0.25">
      <c r="A156" s="1" t="s">
        <v>163</v>
      </c>
      <c r="B156" s="1" t="s">
        <v>1303</v>
      </c>
      <c r="C156" s="1" t="s">
        <v>8</v>
      </c>
      <c r="D156">
        <v>2.38</v>
      </c>
      <c r="E156">
        <v>82</v>
      </c>
      <c r="F156">
        <v>77</v>
      </c>
      <c r="G156">
        <v>76</v>
      </c>
      <c r="H156">
        <v>93</v>
      </c>
      <c r="I156">
        <v>68</v>
      </c>
      <c r="J156">
        <v>89</v>
      </c>
      <c r="K156">
        <v>81</v>
      </c>
      <c r="L156" s="65">
        <v>83</v>
      </c>
      <c r="M156">
        <v>93</v>
      </c>
      <c r="N156">
        <v>2</v>
      </c>
      <c r="O156">
        <v>124</v>
      </c>
      <c r="P156">
        <v>126</v>
      </c>
      <c r="Q156">
        <v>350</v>
      </c>
      <c r="R156" s="1">
        <f>IF(AND(MonthSales[[#This Row],[Maximum]] &gt; 10, C156 &lt;&gt; "X"), COUNTIF(MonthSales[[#This Row],[6]:[1]], "=0"),0)</f>
        <v>0</v>
      </c>
      <c r="S156" s="13">
        <f>MonthSales[[#This Row],[Final Quantity in Order + Manual]]*MonthSales[[#This Row],[Weight (g)]]</f>
        <v>0</v>
      </c>
      <c r="T156" s="62">
        <f>IFERROR(((MonthSales[[#This Row],[Stock + FBA]]+MonthSales[[#This Row],[Incoming]])/MonthSales[[#This Row],[Quaterly Average]]), 0)</f>
        <v>5.7349397590361448</v>
      </c>
      <c r="U156" s="14">
        <f>IF(AND(minMonths &gt;=  MonthSales[[#This Row],[Months Cover (current stock +Production)]], C156  &lt;&gt; "X"), _xlfn.CEILING.MATH(((orderBY -  MonthSales[[#This Row],[Months Cover (current stock +Production)]]) * MonthSales[[#This Row],[Quaterly Average]]),50),0)</f>
        <v>0</v>
      </c>
      <c r="V156" s="60">
        <f t="shared" si="2"/>
        <v>0</v>
      </c>
      <c r="W156" s="21">
        <f>MonthSales[[#This Row],[Suggested Order]]+V156</f>
        <v>0</v>
      </c>
      <c r="X156">
        <f>SUM(MonthSales[[#This Row],[Stock + FBA]:[Incoming]])+MonthSales[[#This Row],[Final Quantity in Order + Manual]]</f>
        <v>476</v>
      </c>
      <c r="Y156" s="62">
        <f>IFERROR(((MonthSales[[#This Row],[Stock + FBA]]+MonthSales[[#This Row],[Incoming]]+MonthSales[[#This Row],[Final Quantity in Order + Manual]])/MonthSales[[#This Row],[Quaterly Average]]), 0)</f>
        <v>5.7349397590361448</v>
      </c>
    </row>
    <row r="157" spans="1:25" x14ac:dyDescent="0.25">
      <c r="A157" s="1" t="s">
        <v>164</v>
      </c>
      <c r="B157" s="1" t="s">
        <v>1303</v>
      </c>
      <c r="C157" s="1" t="s">
        <v>8</v>
      </c>
      <c r="D157">
        <v>2.83</v>
      </c>
      <c r="E157">
        <v>85</v>
      </c>
      <c r="F157">
        <v>73</v>
      </c>
      <c r="G157">
        <v>49</v>
      </c>
      <c r="H157">
        <v>79</v>
      </c>
      <c r="I157">
        <v>53</v>
      </c>
      <c r="J157">
        <v>97</v>
      </c>
      <c r="K157">
        <v>73</v>
      </c>
      <c r="L157" s="65">
        <v>76</v>
      </c>
      <c r="M157">
        <v>97</v>
      </c>
      <c r="N157">
        <v>8</v>
      </c>
      <c r="O157">
        <v>105</v>
      </c>
      <c r="P157">
        <v>113</v>
      </c>
      <c r="Q157">
        <v>350</v>
      </c>
      <c r="R157" s="1">
        <f>IF(AND(MonthSales[[#This Row],[Maximum]] &gt; 10, C157 &lt;&gt; "X"), COUNTIF(MonthSales[[#This Row],[6]:[1]], "=0"),0)</f>
        <v>0</v>
      </c>
      <c r="S157" s="13">
        <f>MonthSales[[#This Row],[Final Quantity in Order + Manual]]*MonthSales[[#This Row],[Weight (g)]]</f>
        <v>0</v>
      </c>
      <c r="T157" s="62">
        <f>IFERROR(((MonthSales[[#This Row],[Stock + FBA]]+MonthSales[[#This Row],[Incoming]])/MonthSales[[#This Row],[Quaterly Average]]), 0)</f>
        <v>6.0921052631578947</v>
      </c>
      <c r="U157" s="14">
        <f>IF(AND(minMonths &gt;=  MonthSales[[#This Row],[Months Cover (current stock +Production)]], C157  &lt;&gt; "X"), _xlfn.CEILING.MATH(((orderBY -  MonthSales[[#This Row],[Months Cover (current stock +Production)]]) * MonthSales[[#This Row],[Quaterly Average]]),50),0)</f>
        <v>0</v>
      </c>
      <c r="V157" s="60">
        <f t="shared" si="2"/>
        <v>0</v>
      </c>
      <c r="W157" s="21">
        <f>MonthSales[[#This Row],[Suggested Order]]+V157</f>
        <v>0</v>
      </c>
      <c r="X157">
        <f>SUM(MonthSales[[#This Row],[Stock + FBA]:[Incoming]])+MonthSales[[#This Row],[Final Quantity in Order + Manual]]</f>
        <v>463</v>
      </c>
      <c r="Y157" s="62">
        <f>IFERROR(((MonthSales[[#This Row],[Stock + FBA]]+MonthSales[[#This Row],[Incoming]]+MonthSales[[#This Row],[Final Quantity in Order + Manual]])/MonthSales[[#This Row],[Quaterly Average]]), 0)</f>
        <v>6.0921052631578947</v>
      </c>
    </row>
    <row r="158" spans="1:25" x14ac:dyDescent="0.25">
      <c r="A158" s="1" t="s">
        <v>165</v>
      </c>
      <c r="B158" s="1" t="s">
        <v>1303</v>
      </c>
      <c r="C158" s="1" t="s">
        <v>8</v>
      </c>
      <c r="D158">
        <v>3.82</v>
      </c>
      <c r="E158">
        <v>45</v>
      </c>
      <c r="F158">
        <v>21</v>
      </c>
      <c r="G158">
        <v>25</v>
      </c>
      <c r="H158">
        <v>69</v>
      </c>
      <c r="I158">
        <v>53</v>
      </c>
      <c r="J158">
        <v>47</v>
      </c>
      <c r="K158">
        <v>43</v>
      </c>
      <c r="L158" s="65">
        <v>56</v>
      </c>
      <c r="M158">
        <v>69</v>
      </c>
      <c r="N158">
        <v>18</v>
      </c>
      <c r="O158">
        <v>138</v>
      </c>
      <c r="P158">
        <v>156</v>
      </c>
      <c r="Q158">
        <v>200</v>
      </c>
      <c r="R158" s="1">
        <f>IF(AND(MonthSales[[#This Row],[Maximum]] &gt; 10, C158 &lt;&gt; "X"), COUNTIF(MonthSales[[#This Row],[6]:[1]], "=0"),0)</f>
        <v>0</v>
      </c>
      <c r="S158" s="13">
        <f>MonthSales[[#This Row],[Final Quantity in Order + Manual]]*MonthSales[[#This Row],[Weight (g)]]</f>
        <v>0</v>
      </c>
      <c r="T158" s="62">
        <f>IFERROR(((MonthSales[[#This Row],[Stock + FBA]]+MonthSales[[#This Row],[Incoming]])/MonthSales[[#This Row],[Quaterly Average]]), 0)</f>
        <v>6.3571428571428568</v>
      </c>
      <c r="U158" s="14">
        <f>IF(AND(minMonths &gt;=  MonthSales[[#This Row],[Months Cover (current stock +Production)]], C158  &lt;&gt; "X"), _xlfn.CEILING.MATH(((orderBY -  MonthSales[[#This Row],[Months Cover (current stock +Production)]]) * MonthSales[[#This Row],[Quaterly Average]]),50),0)</f>
        <v>0</v>
      </c>
      <c r="V158" s="60">
        <f t="shared" si="2"/>
        <v>0</v>
      </c>
      <c r="W158" s="21">
        <f>MonthSales[[#This Row],[Suggested Order]]+V158</f>
        <v>0</v>
      </c>
      <c r="X158">
        <f>SUM(MonthSales[[#This Row],[Stock + FBA]:[Incoming]])+MonthSales[[#This Row],[Final Quantity in Order + Manual]]</f>
        <v>356</v>
      </c>
      <c r="Y158" s="62">
        <f>IFERROR(((MonthSales[[#This Row],[Stock + FBA]]+MonthSales[[#This Row],[Incoming]]+MonthSales[[#This Row],[Final Quantity in Order + Manual]])/MonthSales[[#This Row],[Quaterly Average]]), 0)</f>
        <v>6.3571428571428568</v>
      </c>
    </row>
    <row r="159" spans="1:25" x14ac:dyDescent="0.25">
      <c r="A159" s="1" t="s">
        <v>166</v>
      </c>
      <c r="B159" s="1" t="s">
        <v>1303</v>
      </c>
      <c r="C159" s="1" t="s">
        <v>8</v>
      </c>
      <c r="D159">
        <v>4.04</v>
      </c>
      <c r="E159">
        <v>40</v>
      </c>
      <c r="F159">
        <v>28</v>
      </c>
      <c r="G159">
        <v>19</v>
      </c>
      <c r="H159">
        <v>61</v>
      </c>
      <c r="I159">
        <v>30</v>
      </c>
      <c r="J159">
        <v>26</v>
      </c>
      <c r="K159">
        <v>34</v>
      </c>
      <c r="L159" s="65">
        <v>39</v>
      </c>
      <c r="M159">
        <v>61</v>
      </c>
      <c r="N159">
        <v>254</v>
      </c>
      <c r="O159">
        <v>153</v>
      </c>
      <c r="P159">
        <v>407</v>
      </c>
      <c r="Q159">
        <v>0</v>
      </c>
      <c r="R159" s="1">
        <f>IF(AND(MonthSales[[#This Row],[Maximum]] &gt; 10, C159 &lt;&gt; "X"), COUNTIF(MonthSales[[#This Row],[6]:[1]], "=0"),0)</f>
        <v>0</v>
      </c>
      <c r="S159" s="13">
        <f>MonthSales[[#This Row],[Final Quantity in Order + Manual]]*MonthSales[[#This Row],[Weight (g)]]</f>
        <v>0</v>
      </c>
      <c r="T159" s="62">
        <f>IFERROR(((MonthSales[[#This Row],[Stock + FBA]]+MonthSales[[#This Row],[Incoming]])/MonthSales[[#This Row],[Quaterly Average]]), 0)</f>
        <v>10.435897435897436</v>
      </c>
      <c r="U159" s="14">
        <f>IF(AND(minMonths &gt;=  MonthSales[[#This Row],[Months Cover (current stock +Production)]], C159  &lt;&gt; "X"), _xlfn.CEILING.MATH(((orderBY -  MonthSales[[#This Row],[Months Cover (current stock +Production)]]) * MonthSales[[#This Row],[Quaterly Average]]),50),0)</f>
        <v>0</v>
      </c>
      <c r="V159" s="60">
        <f t="shared" si="2"/>
        <v>0</v>
      </c>
      <c r="W159" s="21">
        <f>MonthSales[[#This Row],[Suggested Order]]+V159</f>
        <v>0</v>
      </c>
      <c r="X159">
        <f>SUM(MonthSales[[#This Row],[Stock + FBA]:[Incoming]])+MonthSales[[#This Row],[Final Quantity in Order + Manual]]</f>
        <v>407</v>
      </c>
      <c r="Y159" s="62">
        <f>IFERROR(((MonthSales[[#This Row],[Stock + FBA]]+MonthSales[[#This Row],[Incoming]]+MonthSales[[#This Row],[Final Quantity in Order + Manual]])/MonthSales[[#This Row],[Quaterly Average]]), 0)</f>
        <v>10.435897435897436</v>
      </c>
    </row>
    <row r="160" spans="1:25" x14ac:dyDescent="0.25">
      <c r="A160" s="1" t="s">
        <v>167</v>
      </c>
      <c r="B160" s="1" t="s">
        <v>1303</v>
      </c>
      <c r="C160" s="1" t="s">
        <v>8</v>
      </c>
      <c r="D160">
        <v>4.22</v>
      </c>
      <c r="E160">
        <v>37</v>
      </c>
      <c r="F160">
        <v>47</v>
      </c>
      <c r="G160">
        <v>27</v>
      </c>
      <c r="H160">
        <v>41</v>
      </c>
      <c r="I160">
        <v>48</v>
      </c>
      <c r="J160">
        <v>47</v>
      </c>
      <c r="K160">
        <v>41</v>
      </c>
      <c r="L160" s="65">
        <v>45</v>
      </c>
      <c r="M160">
        <v>48</v>
      </c>
      <c r="N160">
        <v>21</v>
      </c>
      <c r="O160">
        <v>143</v>
      </c>
      <c r="P160">
        <v>164</v>
      </c>
      <c r="Q160">
        <v>150</v>
      </c>
      <c r="R160" s="1">
        <f>IF(AND(MonthSales[[#This Row],[Maximum]] &gt; 10, C160 &lt;&gt; "X"), COUNTIF(MonthSales[[#This Row],[6]:[1]], "=0"),0)</f>
        <v>0</v>
      </c>
      <c r="S160" s="13">
        <f>MonthSales[[#This Row],[Final Quantity in Order + Manual]]*MonthSales[[#This Row],[Weight (g)]]</f>
        <v>0</v>
      </c>
      <c r="T160" s="62">
        <f>IFERROR(((MonthSales[[#This Row],[Stock + FBA]]+MonthSales[[#This Row],[Incoming]])/MonthSales[[#This Row],[Quaterly Average]]), 0)</f>
        <v>6.9777777777777779</v>
      </c>
      <c r="U160" s="14">
        <f>IF(AND(minMonths &gt;=  MonthSales[[#This Row],[Months Cover (current stock +Production)]], C160  &lt;&gt; "X"), _xlfn.CEILING.MATH(((orderBY -  MonthSales[[#This Row],[Months Cover (current stock +Production)]]) * MonthSales[[#This Row],[Quaterly Average]]),50),0)</f>
        <v>0</v>
      </c>
      <c r="V160" s="60">
        <f t="shared" si="2"/>
        <v>0</v>
      </c>
      <c r="W160" s="21">
        <f>MonthSales[[#This Row],[Suggested Order]]+V160</f>
        <v>0</v>
      </c>
      <c r="X160">
        <f>SUM(MonthSales[[#This Row],[Stock + FBA]:[Incoming]])+MonthSales[[#This Row],[Final Quantity in Order + Manual]]</f>
        <v>314</v>
      </c>
      <c r="Y160" s="62">
        <f>IFERROR(((MonthSales[[#This Row],[Stock + FBA]]+MonthSales[[#This Row],[Incoming]]+MonthSales[[#This Row],[Final Quantity in Order + Manual]])/MonthSales[[#This Row],[Quaterly Average]]), 0)</f>
        <v>6.9777777777777779</v>
      </c>
    </row>
    <row r="161" spans="1:25" x14ac:dyDescent="0.25">
      <c r="A161" s="1" t="s">
        <v>168</v>
      </c>
      <c r="B161" s="1" t="s">
        <v>1303</v>
      </c>
      <c r="C161" s="1" t="s">
        <v>13</v>
      </c>
      <c r="D161">
        <v>8.94</v>
      </c>
      <c r="E161">
        <v>0</v>
      </c>
      <c r="F161">
        <v>0</v>
      </c>
      <c r="G161">
        <v>0</v>
      </c>
      <c r="H161">
        <v>0</v>
      </c>
      <c r="I161">
        <v>0</v>
      </c>
      <c r="J161">
        <v>0</v>
      </c>
      <c r="K161">
        <v>0</v>
      </c>
      <c r="L161" s="65">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62">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60">
        <f t="shared" si="2"/>
        <v>0</v>
      </c>
      <c r="W161" s="21">
        <f>MonthSales[[#This Row],[Suggested Order]]+V161</f>
        <v>0</v>
      </c>
      <c r="X161">
        <f>SUM(MonthSales[[#This Row],[Stock + FBA]:[Incoming]])+MonthSales[[#This Row],[Final Quantity in Order + Manual]]</f>
        <v>0</v>
      </c>
      <c r="Y161" s="62">
        <f>IFERROR(((MonthSales[[#This Row],[Stock + FBA]]+MonthSales[[#This Row],[Incoming]]+MonthSales[[#This Row],[Final Quantity in Order + Manual]])/MonthSales[[#This Row],[Quaterly Average]]), 0)</f>
        <v>0</v>
      </c>
    </row>
    <row r="162" spans="1:25" x14ac:dyDescent="0.25">
      <c r="A162" s="1" t="s">
        <v>169</v>
      </c>
      <c r="B162" s="1" t="s">
        <v>1303</v>
      </c>
      <c r="C162" s="1" t="s">
        <v>13</v>
      </c>
      <c r="D162">
        <v>1.19</v>
      </c>
      <c r="E162">
        <v>0</v>
      </c>
      <c r="F162">
        <v>0</v>
      </c>
      <c r="G162">
        <v>0</v>
      </c>
      <c r="H162">
        <v>0</v>
      </c>
      <c r="I162">
        <v>0</v>
      </c>
      <c r="J162">
        <v>0</v>
      </c>
      <c r="K162">
        <v>0</v>
      </c>
      <c r="L162" s="65">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62">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60">
        <f t="shared" si="2"/>
        <v>0</v>
      </c>
      <c r="W162" s="21">
        <f>MonthSales[[#This Row],[Suggested Order]]+V162</f>
        <v>0</v>
      </c>
      <c r="X162">
        <f>SUM(MonthSales[[#This Row],[Stock + FBA]:[Incoming]])+MonthSales[[#This Row],[Final Quantity in Order + Manual]]</f>
        <v>0</v>
      </c>
      <c r="Y162" s="62">
        <f>IFERROR(((MonthSales[[#This Row],[Stock + FBA]]+MonthSales[[#This Row],[Incoming]]+MonthSales[[#This Row],[Final Quantity in Order + Manual]])/MonthSales[[#This Row],[Quaterly Average]]), 0)</f>
        <v>0</v>
      </c>
    </row>
    <row r="163" spans="1:25" x14ac:dyDescent="0.25">
      <c r="A163" s="1" t="s">
        <v>170</v>
      </c>
      <c r="B163" s="1" t="s">
        <v>1303</v>
      </c>
      <c r="C163" s="1" t="s">
        <v>13</v>
      </c>
      <c r="D163">
        <v>1.24</v>
      </c>
      <c r="E163">
        <v>0</v>
      </c>
      <c r="F163">
        <v>0</v>
      </c>
      <c r="G163">
        <v>0</v>
      </c>
      <c r="H163">
        <v>0</v>
      </c>
      <c r="I163">
        <v>0</v>
      </c>
      <c r="J163">
        <v>0</v>
      </c>
      <c r="K163">
        <v>0</v>
      </c>
      <c r="L163" s="65">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62">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60">
        <f t="shared" si="2"/>
        <v>0</v>
      </c>
      <c r="W163" s="21">
        <f>MonthSales[[#This Row],[Suggested Order]]+V163</f>
        <v>0</v>
      </c>
      <c r="X163">
        <f>SUM(MonthSales[[#This Row],[Stock + FBA]:[Incoming]])+MonthSales[[#This Row],[Final Quantity in Order + Manual]]</f>
        <v>0</v>
      </c>
      <c r="Y163" s="62">
        <f>IFERROR(((MonthSales[[#This Row],[Stock + FBA]]+MonthSales[[#This Row],[Incoming]]+MonthSales[[#This Row],[Final Quantity in Order + Manual]])/MonthSales[[#This Row],[Quaterly Average]]), 0)</f>
        <v>0</v>
      </c>
    </row>
    <row r="164" spans="1:25" x14ac:dyDescent="0.25">
      <c r="A164" s="1" t="s">
        <v>171</v>
      </c>
      <c r="B164" s="1" t="s">
        <v>1303</v>
      </c>
      <c r="C164" s="1" t="s">
        <v>13</v>
      </c>
      <c r="D164">
        <v>1.3</v>
      </c>
      <c r="E164">
        <v>0</v>
      </c>
      <c r="F164">
        <v>0</v>
      </c>
      <c r="G164">
        <v>0</v>
      </c>
      <c r="H164">
        <v>0</v>
      </c>
      <c r="I164">
        <v>0</v>
      </c>
      <c r="J164">
        <v>0</v>
      </c>
      <c r="K164">
        <v>0</v>
      </c>
      <c r="L164" s="65">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62">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60">
        <f t="shared" si="2"/>
        <v>0</v>
      </c>
      <c r="W164" s="21">
        <f>MonthSales[[#This Row],[Suggested Order]]+V164</f>
        <v>0</v>
      </c>
      <c r="X164">
        <f>SUM(MonthSales[[#This Row],[Stock + FBA]:[Incoming]])+MonthSales[[#This Row],[Final Quantity in Order + Manual]]</f>
        <v>0</v>
      </c>
      <c r="Y164" s="62">
        <f>IFERROR(((MonthSales[[#This Row],[Stock + FBA]]+MonthSales[[#This Row],[Incoming]]+MonthSales[[#This Row],[Final Quantity in Order + Manual]])/MonthSales[[#This Row],[Quaterly Average]]), 0)</f>
        <v>0</v>
      </c>
    </row>
    <row r="165" spans="1:25" x14ac:dyDescent="0.25">
      <c r="A165" s="1" t="s">
        <v>172</v>
      </c>
      <c r="B165" s="1" t="s">
        <v>1303</v>
      </c>
      <c r="C165" s="1" t="s">
        <v>8</v>
      </c>
      <c r="D165">
        <v>2.46</v>
      </c>
      <c r="E165">
        <v>165</v>
      </c>
      <c r="F165">
        <v>134</v>
      </c>
      <c r="G165">
        <v>174</v>
      </c>
      <c r="H165">
        <v>395</v>
      </c>
      <c r="I165">
        <v>230</v>
      </c>
      <c r="J165">
        <v>46</v>
      </c>
      <c r="K165">
        <v>191</v>
      </c>
      <c r="L165" s="65">
        <v>224</v>
      </c>
      <c r="M165">
        <v>395</v>
      </c>
      <c r="N165">
        <v>3</v>
      </c>
      <c r="O165">
        <v>115</v>
      </c>
      <c r="P165">
        <v>118</v>
      </c>
      <c r="Q165">
        <v>1397</v>
      </c>
      <c r="R165" s="1">
        <f>IF(AND(MonthSales[[#This Row],[Maximum]] &gt; 10, C165 &lt;&gt; "X"), COUNTIF(MonthSales[[#This Row],[6]:[1]], "=0"),0)</f>
        <v>0</v>
      </c>
      <c r="S165" s="13">
        <f>MonthSales[[#This Row],[Final Quantity in Order + Manual]]*MonthSales[[#This Row],[Weight (g)]]</f>
        <v>0</v>
      </c>
      <c r="T165" s="62">
        <f>IFERROR(((MonthSales[[#This Row],[Stock + FBA]]+MonthSales[[#This Row],[Incoming]])/MonthSales[[#This Row],[Quaterly Average]]), 0)</f>
        <v>6.7633928571428568</v>
      </c>
      <c r="U165" s="14">
        <f>IF(AND(minMonths &gt;=  MonthSales[[#This Row],[Months Cover (current stock +Production)]], C165  &lt;&gt; "X"), _xlfn.CEILING.MATH(((orderBY -  MonthSales[[#This Row],[Months Cover (current stock +Production)]]) * MonthSales[[#This Row],[Quaterly Average]]),50),0)</f>
        <v>0</v>
      </c>
      <c r="V165" s="60">
        <f t="shared" si="2"/>
        <v>0</v>
      </c>
      <c r="W165" s="21">
        <f>MonthSales[[#This Row],[Suggested Order]]+V165</f>
        <v>0</v>
      </c>
      <c r="X165">
        <f>SUM(MonthSales[[#This Row],[Stock + FBA]:[Incoming]])+MonthSales[[#This Row],[Final Quantity in Order + Manual]]</f>
        <v>1515</v>
      </c>
      <c r="Y165" s="62">
        <f>IFERROR(((MonthSales[[#This Row],[Stock + FBA]]+MonthSales[[#This Row],[Incoming]]+MonthSales[[#This Row],[Final Quantity in Order + Manual]])/MonthSales[[#This Row],[Quaterly Average]]), 0)</f>
        <v>6.7633928571428568</v>
      </c>
    </row>
    <row r="166" spans="1:25" x14ac:dyDescent="0.25">
      <c r="A166" s="1" t="s">
        <v>173</v>
      </c>
      <c r="B166" s="1" t="s">
        <v>1303</v>
      </c>
      <c r="C166" s="1" t="s">
        <v>8</v>
      </c>
      <c r="D166">
        <v>2.79</v>
      </c>
      <c r="E166">
        <v>169</v>
      </c>
      <c r="F166">
        <v>148</v>
      </c>
      <c r="G166">
        <v>138</v>
      </c>
      <c r="H166">
        <v>370</v>
      </c>
      <c r="I166">
        <v>262</v>
      </c>
      <c r="J166">
        <v>76</v>
      </c>
      <c r="K166">
        <v>194</v>
      </c>
      <c r="L166" s="65">
        <v>236</v>
      </c>
      <c r="M166">
        <v>370</v>
      </c>
      <c r="N166">
        <v>8</v>
      </c>
      <c r="O166">
        <v>52</v>
      </c>
      <c r="P166">
        <v>60</v>
      </c>
      <c r="Q166">
        <v>1347</v>
      </c>
      <c r="R166" s="1">
        <f>IF(AND(MonthSales[[#This Row],[Maximum]] &gt; 10, C166 &lt;&gt; "X"), COUNTIF(MonthSales[[#This Row],[6]:[1]], "=0"),0)</f>
        <v>0</v>
      </c>
      <c r="S166" s="13">
        <f>MonthSales[[#This Row],[Final Quantity in Order + Manual]]*MonthSales[[#This Row],[Weight (g)]]</f>
        <v>0</v>
      </c>
      <c r="T166" s="62">
        <f>IFERROR(((MonthSales[[#This Row],[Stock + FBA]]+MonthSales[[#This Row],[Incoming]])/MonthSales[[#This Row],[Quaterly Average]]), 0)</f>
        <v>5.9618644067796609</v>
      </c>
      <c r="U166" s="14">
        <f>IF(AND(minMonths &gt;=  MonthSales[[#This Row],[Months Cover (current stock +Production)]], C166  &lt;&gt; "X"), _xlfn.CEILING.MATH(((orderBY -  MonthSales[[#This Row],[Months Cover (current stock +Production)]]) * MonthSales[[#This Row],[Quaterly Average]]),50),0)</f>
        <v>0</v>
      </c>
      <c r="V166" s="60">
        <f t="shared" si="2"/>
        <v>0</v>
      </c>
      <c r="W166" s="21">
        <f>MonthSales[[#This Row],[Suggested Order]]+V166</f>
        <v>0</v>
      </c>
      <c r="X166">
        <f>SUM(MonthSales[[#This Row],[Stock + FBA]:[Incoming]])+MonthSales[[#This Row],[Final Quantity in Order + Manual]]</f>
        <v>1407</v>
      </c>
      <c r="Y166" s="62">
        <f>IFERROR(((MonthSales[[#This Row],[Stock + FBA]]+MonthSales[[#This Row],[Incoming]]+MonthSales[[#This Row],[Final Quantity in Order + Manual]])/MonthSales[[#This Row],[Quaterly Average]]), 0)</f>
        <v>5.9618644067796609</v>
      </c>
    </row>
    <row r="167" spans="1:25" x14ac:dyDescent="0.25">
      <c r="A167" s="1" t="s">
        <v>174</v>
      </c>
      <c r="B167" s="1" t="s">
        <v>1303</v>
      </c>
      <c r="C167" s="1" t="s">
        <v>8</v>
      </c>
      <c r="D167">
        <v>3.07</v>
      </c>
      <c r="E167">
        <v>139</v>
      </c>
      <c r="F167">
        <v>135</v>
      </c>
      <c r="G167">
        <v>118</v>
      </c>
      <c r="H167">
        <v>291</v>
      </c>
      <c r="I167">
        <v>88</v>
      </c>
      <c r="J167">
        <v>174</v>
      </c>
      <c r="K167">
        <v>158</v>
      </c>
      <c r="L167" s="65">
        <v>184</v>
      </c>
      <c r="M167">
        <v>291</v>
      </c>
      <c r="N167">
        <v>24</v>
      </c>
      <c r="O167">
        <v>42</v>
      </c>
      <c r="P167">
        <v>66</v>
      </c>
      <c r="Q167">
        <v>846</v>
      </c>
      <c r="R167" s="1">
        <f>IF(AND(MonthSales[[#This Row],[Maximum]] &gt; 10, C167 &lt;&gt; "X"), COUNTIF(MonthSales[[#This Row],[6]:[1]], "=0"),0)</f>
        <v>0</v>
      </c>
      <c r="S167" s="13">
        <f>MonthSales[[#This Row],[Final Quantity in Order + Manual]]*MonthSales[[#This Row],[Weight (g)]]</f>
        <v>1228</v>
      </c>
      <c r="T167" s="62">
        <f>IFERROR(((MonthSales[[#This Row],[Stock + FBA]]+MonthSales[[#This Row],[Incoming]])/MonthSales[[#This Row],[Quaterly Average]]), 0)</f>
        <v>4.9565217391304346</v>
      </c>
      <c r="U167" s="14">
        <f>IF(AND(minMonths &gt;=  MonthSales[[#This Row],[Months Cover (current stock +Production)]], C167  &lt;&gt; "X"), _xlfn.CEILING.MATH(((orderBY -  MonthSales[[#This Row],[Months Cover (current stock +Production)]]) * MonthSales[[#This Row],[Quaterly Average]]),50),0)</f>
        <v>400</v>
      </c>
      <c r="V167" s="60">
        <f t="shared" si="2"/>
        <v>0</v>
      </c>
      <c r="W167" s="21">
        <f>MonthSales[[#This Row],[Suggested Order]]+V167</f>
        <v>400</v>
      </c>
      <c r="X167">
        <f>SUM(MonthSales[[#This Row],[Stock + FBA]:[Incoming]])+MonthSales[[#This Row],[Final Quantity in Order + Manual]]</f>
        <v>1312</v>
      </c>
      <c r="Y167" s="62">
        <f>IFERROR(((MonthSales[[#This Row],[Stock + FBA]]+MonthSales[[#This Row],[Incoming]]+MonthSales[[#This Row],[Final Quantity in Order + Manual]])/MonthSales[[#This Row],[Quaterly Average]]), 0)</f>
        <v>7.1304347826086953</v>
      </c>
    </row>
    <row r="168" spans="1:25" x14ac:dyDescent="0.25">
      <c r="A168" s="1" t="s">
        <v>175</v>
      </c>
      <c r="B168" s="1" t="s">
        <v>1303</v>
      </c>
      <c r="C168" s="1" t="s">
        <v>13</v>
      </c>
      <c r="D168">
        <v>1.71</v>
      </c>
      <c r="E168">
        <v>59</v>
      </c>
      <c r="F168">
        <v>38</v>
      </c>
      <c r="G168">
        <v>38</v>
      </c>
      <c r="H168">
        <v>41</v>
      </c>
      <c r="I168">
        <v>1</v>
      </c>
      <c r="J168">
        <v>2</v>
      </c>
      <c r="K168">
        <v>30</v>
      </c>
      <c r="L168" s="65">
        <v>15</v>
      </c>
      <c r="M168">
        <v>59</v>
      </c>
      <c r="N168">
        <v>0</v>
      </c>
      <c r="O168">
        <v>1</v>
      </c>
      <c r="P168">
        <v>1</v>
      </c>
      <c r="Q168">
        <v>0</v>
      </c>
      <c r="R168" s="1">
        <f>IF(AND(MonthSales[[#This Row],[Maximum]] &gt; 10, C168 &lt;&gt; "X"), COUNTIF(MonthSales[[#This Row],[6]:[1]], "=0"),0)</f>
        <v>0</v>
      </c>
      <c r="S168" s="13">
        <f>MonthSales[[#This Row],[Final Quantity in Order + Manual]]*MonthSales[[#This Row],[Weight (g)]]</f>
        <v>0</v>
      </c>
      <c r="T168" s="62">
        <f>IFERROR(((MonthSales[[#This Row],[Stock + FBA]]+MonthSales[[#This Row],[Incoming]])/MonthSales[[#This Row],[Quaterly Average]]), 0)</f>
        <v>6.6666666666666666E-2</v>
      </c>
      <c r="U168" s="14">
        <f>IF(AND(minMonths &gt;=  MonthSales[[#This Row],[Months Cover (current stock +Production)]], C168  &lt;&gt; "X"), _xlfn.CEILING.MATH(((orderBY -  MonthSales[[#This Row],[Months Cover (current stock +Production)]]) * MonthSales[[#This Row],[Quaterly Average]]),50),0)</f>
        <v>0</v>
      </c>
      <c r="V168" s="60">
        <f t="shared" si="2"/>
        <v>0</v>
      </c>
      <c r="W168" s="21">
        <f>MonthSales[[#This Row],[Suggested Order]]+V168</f>
        <v>0</v>
      </c>
      <c r="X168">
        <f>SUM(MonthSales[[#This Row],[Stock + FBA]:[Incoming]])+MonthSales[[#This Row],[Final Quantity in Order + Manual]]</f>
        <v>1</v>
      </c>
      <c r="Y168" s="62">
        <f>IFERROR(((MonthSales[[#This Row],[Stock + FBA]]+MonthSales[[#This Row],[Incoming]]+MonthSales[[#This Row],[Final Quantity in Order + Manual]])/MonthSales[[#This Row],[Quaterly Average]]), 0)</f>
        <v>6.6666666666666666E-2</v>
      </c>
    </row>
    <row r="169" spans="1:25" x14ac:dyDescent="0.25">
      <c r="A169" s="1" t="s">
        <v>176</v>
      </c>
      <c r="B169" s="1" t="s">
        <v>1303</v>
      </c>
      <c r="C169" s="1" t="s">
        <v>13</v>
      </c>
      <c r="D169">
        <v>2.08</v>
      </c>
      <c r="E169">
        <v>19</v>
      </c>
      <c r="F169">
        <v>14</v>
      </c>
      <c r="G169">
        <v>12</v>
      </c>
      <c r="H169">
        <v>23</v>
      </c>
      <c r="I169">
        <v>0</v>
      </c>
      <c r="J169">
        <v>0</v>
      </c>
      <c r="K169">
        <v>17</v>
      </c>
      <c r="L169" s="65">
        <v>23</v>
      </c>
      <c r="M169">
        <v>23</v>
      </c>
      <c r="N169">
        <v>0</v>
      </c>
      <c r="O169">
        <v>0</v>
      </c>
      <c r="P169">
        <v>0</v>
      </c>
      <c r="Q169">
        <v>0</v>
      </c>
      <c r="R169" s="1">
        <f>IF(AND(MonthSales[[#This Row],[Maximum]] &gt; 10, C169 &lt;&gt; "X"), COUNTIF(MonthSales[[#This Row],[6]:[1]], "=0"),0)</f>
        <v>0</v>
      </c>
      <c r="S169" s="13">
        <f>MonthSales[[#This Row],[Final Quantity in Order + Manual]]*MonthSales[[#This Row],[Weight (g)]]</f>
        <v>0</v>
      </c>
      <c r="T169" s="62">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60">
        <f t="shared" si="2"/>
        <v>0</v>
      </c>
      <c r="W169" s="21">
        <f>MonthSales[[#This Row],[Suggested Order]]+V169</f>
        <v>0</v>
      </c>
      <c r="X169">
        <f>SUM(MonthSales[[#This Row],[Stock + FBA]:[Incoming]])+MonthSales[[#This Row],[Final Quantity in Order + Manual]]</f>
        <v>0</v>
      </c>
      <c r="Y169" s="62">
        <f>IFERROR(((MonthSales[[#This Row],[Stock + FBA]]+MonthSales[[#This Row],[Incoming]]+MonthSales[[#This Row],[Final Quantity in Order + Manual]])/MonthSales[[#This Row],[Quaterly Average]]), 0)</f>
        <v>0</v>
      </c>
    </row>
    <row r="170" spans="1:25" x14ac:dyDescent="0.25">
      <c r="A170" s="1" t="s">
        <v>177</v>
      </c>
      <c r="B170" s="1" t="s">
        <v>1303</v>
      </c>
      <c r="C170" s="1" t="s">
        <v>13</v>
      </c>
      <c r="D170">
        <v>2.33</v>
      </c>
      <c r="E170">
        <v>17</v>
      </c>
      <c r="F170">
        <v>11</v>
      </c>
      <c r="G170">
        <v>10</v>
      </c>
      <c r="H170">
        <v>17</v>
      </c>
      <c r="I170">
        <v>11</v>
      </c>
      <c r="J170">
        <v>7</v>
      </c>
      <c r="K170">
        <v>12</v>
      </c>
      <c r="L170" s="65">
        <v>12</v>
      </c>
      <c r="M170">
        <v>17</v>
      </c>
      <c r="N170">
        <v>4</v>
      </c>
      <c r="O170">
        <v>29</v>
      </c>
      <c r="P170">
        <v>33</v>
      </c>
      <c r="Q170">
        <v>0</v>
      </c>
      <c r="R170" s="1">
        <f>IF(AND(MonthSales[[#This Row],[Maximum]] &gt; 10, C170 &lt;&gt; "X"), COUNTIF(MonthSales[[#This Row],[6]:[1]], "=0"),0)</f>
        <v>0</v>
      </c>
      <c r="S170" s="13">
        <f>MonthSales[[#This Row],[Final Quantity in Order + Manual]]*MonthSales[[#This Row],[Weight (g)]]</f>
        <v>0</v>
      </c>
      <c r="T170" s="62">
        <f>IFERROR(((MonthSales[[#This Row],[Stock + FBA]]+MonthSales[[#This Row],[Incoming]])/MonthSales[[#This Row],[Quaterly Average]]), 0)</f>
        <v>2.75</v>
      </c>
      <c r="U170" s="14">
        <f>IF(AND(minMonths &gt;=  MonthSales[[#This Row],[Months Cover (current stock +Production)]], C170  &lt;&gt; "X"), _xlfn.CEILING.MATH(((orderBY -  MonthSales[[#This Row],[Months Cover (current stock +Production)]]) * MonthSales[[#This Row],[Quaterly Average]]),50),0)</f>
        <v>0</v>
      </c>
      <c r="V170" s="60">
        <f t="shared" si="2"/>
        <v>0</v>
      </c>
      <c r="W170" s="21">
        <f>MonthSales[[#This Row],[Suggested Order]]+V170</f>
        <v>0</v>
      </c>
      <c r="X170">
        <f>SUM(MonthSales[[#This Row],[Stock + FBA]:[Incoming]])+MonthSales[[#This Row],[Final Quantity in Order + Manual]]</f>
        <v>33</v>
      </c>
      <c r="Y170" s="62">
        <f>IFERROR(((MonthSales[[#This Row],[Stock + FBA]]+MonthSales[[#This Row],[Incoming]]+MonthSales[[#This Row],[Final Quantity in Order + Manual]])/MonthSales[[#This Row],[Quaterly Average]]), 0)</f>
        <v>2.75</v>
      </c>
    </row>
    <row r="171" spans="1:25" x14ac:dyDescent="0.25">
      <c r="A171" s="1" t="s">
        <v>178</v>
      </c>
      <c r="B171" s="1" t="s">
        <v>1303</v>
      </c>
      <c r="C171" s="1" t="s">
        <v>13</v>
      </c>
      <c r="D171">
        <v>3.19</v>
      </c>
      <c r="E171">
        <v>13</v>
      </c>
      <c r="F171">
        <v>10</v>
      </c>
      <c r="G171">
        <v>8</v>
      </c>
      <c r="H171">
        <v>18</v>
      </c>
      <c r="I171">
        <v>5</v>
      </c>
      <c r="J171">
        <v>10</v>
      </c>
      <c r="K171">
        <v>11</v>
      </c>
      <c r="L171" s="65">
        <v>11</v>
      </c>
      <c r="M171">
        <v>18</v>
      </c>
      <c r="N171">
        <v>37</v>
      </c>
      <c r="O171">
        <v>28</v>
      </c>
      <c r="P171">
        <v>65</v>
      </c>
      <c r="Q171">
        <v>0</v>
      </c>
      <c r="R171" s="1">
        <f>IF(AND(MonthSales[[#This Row],[Maximum]] &gt; 10, C171 &lt;&gt; "X"), COUNTIF(MonthSales[[#This Row],[6]:[1]], "=0"),0)</f>
        <v>0</v>
      </c>
      <c r="S171" s="13">
        <f>MonthSales[[#This Row],[Final Quantity in Order + Manual]]*MonthSales[[#This Row],[Weight (g)]]</f>
        <v>0</v>
      </c>
      <c r="T171" s="62">
        <f>IFERROR(((MonthSales[[#This Row],[Stock + FBA]]+MonthSales[[#This Row],[Incoming]])/MonthSales[[#This Row],[Quaterly Average]]), 0)</f>
        <v>5.9090909090909092</v>
      </c>
      <c r="U171" s="14">
        <f>IF(AND(minMonths &gt;=  MonthSales[[#This Row],[Months Cover (current stock +Production)]], C171  &lt;&gt; "X"), _xlfn.CEILING.MATH(((orderBY -  MonthSales[[#This Row],[Months Cover (current stock +Production)]]) * MonthSales[[#This Row],[Quaterly Average]]),50),0)</f>
        <v>0</v>
      </c>
      <c r="V171" s="60">
        <f t="shared" si="2"/>
        <v>0</v>
      </c>
      <c r="W171" s="21">
        <f>MonthSales[[#This Row],[Suggested Order]]+V171</f>
        <v>0</v>
      </c>
      <c r="X171">
        <f>SUM(MonthSales[[#This Row],[Stock + FBA]:[Incoming]])+MonthSales[[#This Row],[Final Quantity in Order + Manual]]</f>
        <v>65</v>
      </c>
      <c r="Y171" s="62">
        <f>IFERROR(((MonthSales[[#This Row],[Stock + FBA]]+MonthSales[[#This Row],[Incoming]]+MonthSales[[#This Row],[Final Quantity in Order + Manual]])/MonthSales[[#This Row],[Quaterly Average]]), 0)</f>
        <v>5.9090909090909092</v>
      </c>
    </row>
    <row r="172" spans="1:25" x14ac:dyDescent="0.25">
      <c r="A172" s="1" t="s">
        <v>179</v>
      </c>
      <c r="B172" s="1" t="s">
        <v>1303</v>
      </c>
      <c r="C172" s="1" t="s">
        <v>8</v>
      </c>
      <c r="D172">
        <v>2.27</v>
      </c>
      <c r="E172">
        <v>27</v>
      </c>
      <c r="F172">
        <v>13</v>
      </c>
      <c r="G172">
        <v>30</v>
      </c>
      <c r="H172">
        <v>60</v>
      </c>
      <c r="I172">
        <v>29</v>
      </c>
      <c r="J172">
        <v>31</v>
      </c>
      <c r="K172">
        <v>32</v>
      </c>
      <c r="L172" s="65">
        <v>40</v>
      </c>
      <c r="M172">
        <v>60</v>
      </c>
      <c r="N172">
        <v>54</v>
      </c>
      <c r="O172">
        <v>56</v>
      </c>
      <c r="P172">
        <v>110</v>
      </c>
      <c r="Q172">
        <v>100</v>
      </c>
      <c r="R172" s="1">
        <f>IF(AND(MonthSales[[#This Row],[Maximum]] &gt; 10, C172 &lt;&gt; "X"), COUNTIF(MonthSales[[#This Row],[6]:[1]], "=0"),0)</f>
        <v>0</v>
      </c>
      <c r="S172" s="13">
        <f>MonthSales[[#This Row],[Final Quantity in Order + Manual]]*MonthSales[[#This Row],[Weight (g)]]</f>
        <v>0</v>
      </c>
      <c r="T172" s="62">
        <f>IFERROR(((MonthSales[[#This Row],[Stock + FBA]]+MonthSales[[#This Row],[Incoming]])/MonthSales[[#This Row],[Quaterly Average]]), 0)</f>
        <v>5.25</v>
      </c>
      <c r="U172" s="14">
        <f>IF(AND(minMonths &gt;=  MonthSales[[#This Row],[Months Cover (current stock +Production)]], C172  &lt;&gt; "X"), _xlfn.CEILING.MATH(((orderBY -  MonthSales[[#This Row],[Months Cover (current stock +Production)]]) * MonthSales[[#This Row],[Quaterly Average]]),50),0)</f>
        <v>0</v>
      </c>
      <c r="V172" s="60">
        <f t="shared" si="2"/>
        <v>0</v>
      </c>
      <c r="W172" s="21">
        <f>MonthSales[[#This Row],[Suggested Order]]+V172</f>
        <v>0</v>
      </c>
      <c r="X172">
        <f>SUM(MonthSales[[#This Row],[Stock + FBA]:[Incoming]])+MonthSales[[#This Row],[Final Quantity in Order + Manual]]</f>
        <v>210</v>
      </c>
      <c r="Y172" s="62">
        <f>IFERROR(((MonthSales[[#This Row],[Stock + FBA]]+MonthSales[[#This Row],[Incoming]]+MonthSales[[#This Row],[Final Quantity in Order + Manual]])/MonthSales[[#This Row],[Quaterly Average]]), 0)</f>
        <v>5.25</v>
      </c>
    </row>
    <row r="173" spans="1:25" x14ac:dyDescent="0.25">
      <c r="A173" s="1" t="s">
        <v>180</v>
      </c>
      <c r="B173" s="1" t="s">
        <v>1303</v>
      </c>
      <c r="C173" s="1" t="s">
        <v>13</v>
      </c>
      <c r="D173">
        <v>2.74</v>
      </c>
      <c r="E173">
        <v>13</v>
      </c>
      <c r="F173">
        <v>17</v>
      </c>
      <c r="G173">
        <v>12</v>
      </c>
      <c r="H173">
        <v>30</v>
      </c>
      <c r="I173">
        <v>11</v>
      </c>
      <c r="J173">
        <v>17</v>
      </c>
      <c r="K173">
        <v>17</v>
      </c>
      <c r="L173" s="65">
        <v>19</v>
      </c>
      <c r="M173">
        <v>30</v>
      </c>
      <c r="N173">
        <v>51</v>
      </c>
      <c r="O173">
        <v>39</v>
      </c>
      <c r="P173">
        <v>90</v>
      </c>
      <c r="Q173">
        <v>0</v>
      </c>
      <c r="R173" s="1">
        <f>IF(AND(MonthSales[[#This Row],[Maximum]] &gt; 10, C173 &lt;&gt; "X"), COUNTIF(MonthSales[[#This Row],[6]:[1]], "=0"),0)</f>
        <v>0</v>
      </c>
      <c r="S173" s="13">
        <f>MonthSales[[#This Row],[Final Quantity in Order + Manual]]*MonthSales[[#This Row],[Weight (g)]]</f>
        <v>0</v>
      </c>
      <c r="T173" s="62">
        <f>IFERROR(((MonthSales[[#This Row],[Stock + FBA]]+MonthSales[[#This Row],[Incoming]])/MonthSales[[#This Row],[Quaterly Average]]), 0)</f>
        <v>4.7368421052631575</v>
      </c>
      <c r="U173" s="14">
        <f>IF(AND(minMonths &gt;=  MonthSales[[#This Row],[Months Cover (current stock +Production)]], C173  &lt;&gt; "X"), _xlfn.CEILING.MATH(((orderBY -  MonthSales[[#This Row],[Months Cover (current stock +Production)]]) * MonthSales[[#This Row],[Quaterly Average]]),50),0)</f>
        <v>0</v>
      </c>
      <c r="V173" s="60">
        <f t="shared" si="2"/>
        <v>0</v>
      </c>
      <c r="W173" s="21">
        <f>MonthSales[[#This Row],[Suggested Order]]+V173</f>
        <v>0</v>
      </c>
      <c r="X173">
        <f>SUM(MonthSales[[#This Row],[Stock + FBA]:[Incoming]])+MonthSales[[#This Row],[Final Quantity in Order + Manual]]</f>
        <v>90</v>
      </c>
      <c r="Y173" s="62">
        <f>IFERROR(((MonthSales[[#This Row],[Stock + FBA]]+MonthSales[[#This Row],[Incoming]]+MonthSales[[#This Row],[Final Quantity in Order + Manual]])/MonthSales[[#This Row],[Quaterly Average]]), 0)</f>
        <v>4.7368421052631575</v>
      </c>
    </row>
    <row r="174" spans="1:25" x14ac:dyDescent="0.25">
      <c r="A174" s="1" t="s">
        <v>181</v>
      </c>
      <c r="B174" s="1" t="s">
        <v>1303</v>
      </c>
      <c r="C174" s="1" t="s">
        <v>13</v>
      </c>
      <c r="D174">
        <v>3.22</v>
      </c>
      <c r="E174">
        <v>26</v>
      </c>
      <c r="F174">
        <v>14</v>
      </c>
      <c r="G174">
        <v>6</v>
      </c>
      <c r="H174">
        <v>16</v>
      </c>
      <c r="I174">
        <v>9</v>
      </c>
      <c r="J174">
        <v>14</v>
      </c>
      <c r="K174">
        <v>14</v>
      </c>
      <c r="L174" s="65">
        <v>13</v>
      </c>
      <c r="M174">
        <v>26</v>
      </c>
      <c r="N174">
        <v>53</v>
      </c>
      <c r="O174">
        <v>30</v>
      </c>
      <c r="P174">
        <v>83</v>
      </c>
      <c r="Q174">
        <v>0</v>
      </c>
      <c r="R174" s="1">
        <f>IF(AND(MonthSales[[#This Row],[Maximum]] &gt; 10, C174 &lt;&gt; "X"), COUNTIF(MonthSales[[#This Row],[6]:[1]], "=0"),0)</f>
        <v>0</v>
      </c>
      <c r="S174" s="13">
        <f>MonthSales[[#This Row],[Final Quantity in Order + Manual]]*MonthSales[[#This Row],[Weight (g)]]</f>
        <v>0</v>
      </c>
      <c r="T174" s="62">
        <f>IFERROR(((MonthSales[[#This Row],[Stock + FBA]]+MonthSales[[#This Row],[Incoming]])/MonthSales[[#This Row],[Quaterly Average]]), 0)</f>
        <v>6.384615384615385</v>
      </c>
      <c r="U174" s="14">
        <f>IF(AND(minMonths &gt;=  MonthSales[[#This Row],[Months Cover (current stock +Production)]], C174  &lt;&gt; "X"), _xlfn.CEILING.MATH(((orderBY -  MonthSales[[#This Row],[Months Cover (current stock +Production)]]) * MonthSales[[#This Row],[Quaterly Average]]),50),0)</f>
        <v>0</v>
      </c>
      <c r="V174" s="60">
        <f t="shared" si="2"/>
        <v>0</v>
      </c>
      <c r="W174" s="21">
        <f>MonthSales[[#This Row],[Suggested Order]]+V174</f>
        <v>0</v>
      </c>
      <c r="X174">
        <f>SUM(MonthSales[[#This Row],[Stock + FBA]:[Incoming]])+MonthSales[[#This Row],[Final Quantity in Order + Manual]]</f>
        <v>83</v>
      </c>
      <c r="Y174" s="62">
        <f>IFERROR(((MonthSales[[#This Row],[Stock + FBA]]+MonthSales[[#This Row],[Incoming]]+MonthSales[[#This Row],[Final Quantity in Order + Manual]])/MonthSales[[#This Row],[Quaterly Average]]), 0)</f>
        <v>6.384615384615385</v>
      </c>
    </row>
    <row r="175" spans="1:25" x14ac:dyDescent="0.25">
      <c r="A175" s="1" t="s">
        <v>182</v>
      </c>
      <c r="B175" s="1" t="s">
        <v>1303</v>
      </c>
      <c r="C175" s="1" t="s">
        <v>13</v>
      </c>
      <c r="D175">
        <v>4.3</v>
      </c>
      <c r="E175">
        <v>10</v>
      </c>
      <c r="F175">
        <v>8</v>
      </c>
      <c r="G175">
        <v>2</v>
      </c>
      <c r="H175">
        <v>11</v>
      </c>
      <c r="I175">
        <v>8</v>
      </c>
      <c r="J175">
        <v>15</v>
      </c>
      <c r="K175">
        <v>9</v>
      </c>
      <c r="L175" s="65">
        <v>11</v>
      </c>
      <c r="M175">
        <v>15</v>
      </c>
      <c r="N175">
        <v>58</v>
      </c>
      <c r="O175">
        <v>26</v>
      </c>
      <c r="P175">
        <v>84</v>
      </c>
      <c r="Q175">
        <v>0</v>
      </c>
      <c r="R175" s="1">
        <f>IF(AND(MonthSales[[#This Row],[Maximum]] &gt; 10, C175 &lt;&gt; "X"), COUNTIF(MonthSales[[#This Row],[6]:[1]], "=0"),0)</f>
        <v>0</v>
      </c>
      <c r="S175" s="13">
        <f>MonthSales[[#This Row],[Final Quantity in Order + Manual]]*MonthSales[[#This Row],[Weight (g)]]</f>
        <v>0</v>
      </c>
      <c r="T175" s="62">
        <f>IFERROR(((MonthSales[[#This Row],[Stock + FBA]]+MonthSales[[#This Row],[Incoming]])/MonthSales[[#This Row],[Quaterly Average]]), 0)</f>
        <v>7.6363636363636367</v>
      </c>
      <c r="U175" s="14">
        <f>IF(AND(minMonths &gt;=  MonthSales[[#This Row],[Months Cover (current stock +Production)]], C175  &lt;&gt; "X"), _xlfn.CEILING.MATH(((orderBY -  MonthSales[[#This Row],[Months Cover (current stock +Production)]]) * MonthSales[[#This Row],[Quaterly Average]]),50),0)</f>
        <v>0</v>
      </c>
      <c r="V175" s="60">
        <f t="shared" si="2"/>
        <v>0</v>
      </c>
      <c r="W175" s="21">
        <f>MonthSales[[#This Row],[Suggested Order]]+V175</f>
        <v>0</v>
      </c>
      <c r="X175">
        <f>SUM(MonthSales[[#This Row],[Stock + FBA]:[Incoming]])+MonthSales[[#This Row],[Final Quantity in Order + Manual]]</f>
        <v>84</v>
      </c>
      <c r="Y175" s="62">
        <f>IFERROR(((MonthSales[[#This Row],[Stock + FBA]]+MonthSales[[#This Row],[Incoming]]+MonthSales[[#This Row],[Final Quantity in Order + Manual]])/MonthSales[[#This Row],[Quaterly Average]]), 0)</f>
        <v>7.6363636363636367</v>
      </c>
    </row>
    <row r="176" spans="1:25" x14ac:dyDescent="0.25">
      <c r="A176" s="1" t="s">
        <v>183</v>
      </c>
      <c r="B176" s="1" t="s">
        <v>1303</v>
      </c>
      <c r="C176" s="1" t="s">
        <v>8</v>
      </c>
      <c r="D176">
        <v>3.28</v>
      </c>
      <c r="E176">
        <v>23</v>
      </c>
      <c r="F176">
        <v>19</v>
      </c>
      <c r="G176">
        <v>17</v>
      </c>
      <c r="H176">
        <v>39</v>
      </c>
      <c r="I176">
        <v>38</v>
      </c>
      <c r="J176">
        <v>29</v>
      </c>
      <c r="K176">
        <v>28</v>
      </c>
      <c r="L176" s="65">
        <v>35</v>
      </c>
      <c r="M176">
        <v>39</v>
      </c>
      <c r="N176">
        <v>32</v>
      </c>
      <c r="O176">
        <v>92</v>
      </c>
      <c r="P176">
        <v>124</v>
      </c>
      <c r="Q176">
        <v>100</v>
      </c>
      <c r="R176" s="1">
        <f>IF(AND(MonthSales[[#This Row],[Maximum]] &gt; 10, C176 &lt;&gt; "X"), COUNTIF(MonthSales[[#This Row],[6]:[1]], "=0"),0)</f>
        <v>0</v>
      </c>
      <c r="S176" s="13">
        <f>MonthSales[[#This Row],[Final Quantity in Order + Manual]]*MonthSales[[#This Row],[Weight (g)]]</f>
        <v>0</v>
      </c>
      <c r="T176" s="62">
        <f>IFERROR(((MonthSales[[#This Row],[Stock + FBA]]+MonthSales[[#This Row],[Incoming]])/MonthSales[[#This Row],[Quaterly Average]]), 0)</f>
        <v>6.4</v>
      </c>
      <c r="U176" s="14">
        <f>IF(AND(minMonths &gt;=  MonthSales[[#This Row],[Months Cover (current stock +Production)]], C176  &lt;&gt; "X"), _xlfn.CEILING.MATH(((orderBY -  MonthSales[[#This Row],[Months Cover (current stock +Production)]]) * MonthSales[[#This Row],[Quaterly Average]]),50),0)</f>
        <v>0</v>
      </c>
      <c r="V176" s="60">
        <f t="shared" si="2"/>
        <v>0</v>
      </c>
      <c r="W176" s="21">
        <f>MonthSales[[#This Row],[Suggested Order]]+V176</f>
        <v>0</v>
      </c>
      <c r="X176">
        <f>SUM(MonthSales[[#This Row],[Stock + FBA]:[Incoming]])+MonthSales[[#This Row],[Final Quantity in Order + Manual]]</f>
        <v>224</v>
      </c>
      <c r="Y176" s="62">
        <f>IFERROR(((MonthSales[[#This Row],[Stock + FBA]]+MonthSales[[#This Row],[Incoming]]+MonthSales[[#This Row],[Final Quantity in Order + Manual]])/MonthSales[[#This Row],[Quaterly Average]]), 0)</f>
        <v>6.4</v>
      </c>
    </row>
    <row r="177" spans="1:25" x14ac:dyDescent="0.25">
      <c r="A177" s="1" t="s">
        <v>184</v>
      </c>
      <c r="B177" s="1" t="s">
        <v>1303</v>
      </c>
      <c r="C177" s="1" t="s">
        <v>8</v>
      </c>
      <c r="D177">
        <v>3.45</v>
      </c>
      <c r="E177">
        <v>17</v>
      </c>
      <c r="F177">
        <v>17</v>
      </c>
      <c r="G177">
        <v>15</v>
      </c>
      <c r="H177">
        <v>33</v>
      </c>
      <c r="I177">
        <v>20</v>
      </c>
      <c r="J177">
        <v>24</v>
      </c>
      <c r="K177">
        <v>21</v>
      </c>
      <c r="L177" s="65">
        <v>26</v>
      </c>
      <c r="M177">
        <v>33</v>
      </c>
      <c r="N177">
        <v>18</v>
      </c>
      <c r="O177">
        <v>84</v>
      </c>
      <c r="P177">
        <v>102</v>
      </c>
      <c r="Q177">
        <v>50</v>
      </c>
      <c r="R177" s="1">
        <f>IF(AND(MonthSales[[#This Row],[Maximum]] &gt; 10, C177 &lt;&gt; "X"), COUNTIF(MonthSales[[#This Row],[6]:[1]], "=0"),0)</f>
        <v>0</v>
      </c>
      <c r="S177" s="13">
        <f>MonthSales[[#This Row],[Final Quantity in Order + Manual]]*MonthSales[[#This Row],[Weight (g)]]</f>
        <v>0</v>
      </c>
      <c r="T177" s="62">
        <f>IFERROR(((MonthSales[[#This Row],[Stock + FBA]]+MonthSales[[#This Row],[Incoming]])/MonthSales[[#This Row],[Quaterly Average]]), 0)</f>
        <v>5.8461538461538458</v>
      </c>
      <c r="U177" s="14">
        <f>IF(AND(minMonths &gt;=  MonthSales[[#This Row],[Months Cover (current stock +Production)]], C177  &lt;&gt; "X"), _xlfn.CEILING.MATH(((orderBY -  MonthSales[[#This Row],[Months Cover (current stock +Production)]]) * MonthSales[[#This Row],[Quaterly Average]]),50),0)</f>
        <v>0</v>
      </c>
      <c r="V177" s="60">
        <f t="shared" si="2"/>
        <v>0</v>
      </c>
      <c r="W177" s="21">
        <f>MonthSales[[#This Row],[Suggested Order]]+V177</f>
        <v>0</v>
      </c>
      <c r="X177">
        <f>SUM(MonthSales[[#This Row],[Stock + FBA]:[Incoming]])+MonthSales[[#This Row],[Final Quantity in Order + Manual]]</f>
        <v>152</v>
      </c>
      <c r="Y177" s="62">
        <f>IFERROR(((MonthSales[[#This Row],[Stock + FBA]]+MonthSales[[#This Row],[Incoming]]+MonthSales[[#This Row],[Final Quantity in Order + Manual]])/MonthSales[[#This Row],[Quaterly Average]]), 0)</f>
        <v>5.8461538461538458</v>
      </c>
    </row>
    <row r="178" spans="1:25" x14ac:dyDescent="0.25">
      <c r="A178" s="1" t="s">
        <v>185</v>
      </c>
      <c r="B178" s="1" t="s">
        <v>1303</v>
      </c>
      <c r="C178" s="1" t="s">
        <v>8</v>
      </c>
      <c r="D178">
        <v>3.62</v>
      </c>
      <c r="E178">
        <v>15</v>
      </c>
      <c r="F178">
        <v>16</v>
      </c>
      <c r="G178">
        <v>13</v>
      </c>
      <c r="H178">
        <v>29</v>
      </c>
      <c r="I178">
        <v>16</v>
      </c>
      <c r="J178">
        <v>17</v>
      </c>
      <c r="K178">
        <v>18</v>
      </c>
      <c r="L178" s="65">
        <v>21</v>
      </c>
      <c r="M178">
        <v>29</v>
      </c>
      <c r="N178">
        <v>50</v>
      </c>
      <c r="O178">
        <v>53</v>
      </c>
      <c r="P178">
        <v>103</v>
      </c>
      <c r="Q178">
        <v>0</v>
      </c>
      <c r="R178" s="1">
        <f>IF(AND(MonthSales[[#This Row],[Maximum]] &gt; 10, C178 &lt;&gt; "X"), COUNTIF(MonthSales[[#This Row],[6]:[1]], "=0"),0)</f>
        <v>0</v>
      </c>
      <c r="S178" s="13">
        <f>MonthSales[[#This Row],[Final Quantity in Order + Manual]]*MonthSales[[#This Row],[Weight (g)]]</f>
        <v>181</v>
      </c>
      <c r="T178" s="62">
        <f>IFERROR(((MonthSales[[#This Row],[Stock + FBA]]+MonthSales[[#This Row],[Incoming]])/MonthSales[[#This Row],[Quaterly Average]]), 0)</f>
        <v>4.9047619047619051</v>
      </c>
      <c r="U178" s="14">
        <f>IF(AND(minMonths &gt;=  MonthSales[[#This Row],[Months Cover (current stock +Production)]], C178  &lt;&gt; "X"), _xlfn.CEILING.MATH(((orderBY -  MonthSales[[#This Row],[Months Cover (current stock +Production)]]) * MonthSales[[#This Row],[Quaterly Average]]),50),0)</f>
        <v>50</v>
      </c>
      <c r="V178" s="60">
        <f t="shared" si="2"/>
        <v>0</v>
      </c>
      <c r="W178" s="21">
        <f>MonthSales[[#This Row],[Suggested Order]]+V178</f>
        <v>50</v>
      </c>
      <c r="X178">
        <f>SUM(MonthSales[[#This Row],[Stock + FBA]:[Incoming]])+MonthSales[[#This Row],[Final Quantity in Order + Manual]]</f>
        <v>153</v>
      </c>
      <c r="Y178" s="62">
        <f>IFERROR(((MonthSales[[#This Row],[Stock + FBA]]+MonthSales[[#This Row],[Incoming]]+MonthSales[[#This Row],[Final Quantity in Order + Manual]])/MonthSales[[#This Row],[Quaterly Average]]), 0)</f>
        <v>7.2857142857142856</v>
      </c>
    </row>
    <row r="179" spans="1:25" x14ac:dyDescent="0.25">
      <c r="A179" s="1" t="s">
        <v>186</v>
      </c>
      <c r="B179" s="1" t="s">
        <v>1303</v>
      </c>
      <c r="C179" s="1" t="s">
        <v>13</v>
      </c>
      <c r="D179">
        <v>4.55</v>
      </c>
      <c r="E179">
        <v>0</v>
      </c>
      <c r="F179">
        <v>1</v>
      </c>
      <c r="G179">
        <v>1</v>
      </c>
      <c r="H179">
        <v>0</v>
      </c>
      <c r="I179">
        <v>0</v>
      </c>
      <c r="J179">
        <v>0</v>
      </c>
      <c r="K179">
        <v>1</v>
      </c>
      <c r="L179" s="65">
        <v>0</v>
      </c>
      <c r="M179">
        <v>1</v>
      </c>
      <c r="N179">
        <v>0</v>
      </c>
      <c r="O179">
        <v>0</v>
      </c>
      <c r="P179">
        <v>0</v>
      </c>
      <c r="Q179">
        <v>0</v>
      </c>
      <c r="R179" s="1">
        <f>IF(AND(MonthSales[[#This Row],[Maximum]] &gt; 10, C179 &lt;&gt; "X"), COUNTIF(MonthSales[[#This Row],[6]:[1]], "=0"),0)</f>
        <v>0</v>
      </c>
      <c r="S179" s="13">
        <f>MonthSales[[#This Row],[Final Quantity in Order + Manual]]*MonthSales[[#This Row],[Weight (g)]]</f>
        <v>0</v>
      </c>
      <c r="T179" s="62">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60">
        <f t="shared" si="2"/>
        <v>0</v>
      </c>
      <c r="W179" s="21">
        <f>MonthSales[[#This Row],[Suggested Order]]+V179</f>
        <v>0</v>
      </c>
      <c r="X179">
        <f>SUM(MonthSales[[#This Row],[Stock + FBA]:[Incoming]])+MonthSales[[#This Row],[Final Quantity in Order + Manual]]</f>
        <v>0</v>
      </c>
      <c r="Y179" s="62">
        <f>IFERROR(((MonthSales[[#This Row],[Stock + FBA]]+MonthSales[[#This Row],[Incoming]]+MonthSales[[#This Row],[Final Quantity in Order + Manual]])/MonthSales[[#This Row],[Quaterly Average]]), 0)</f>
        <v>0</v>
      </c>
    </row>
    <row r="180" spans="1:25" x14ac:dyDescent="0.25">
      <c r="A180" s="1" t="s">
        <v>187</v>
      </c>
      <c r="B180" s="1" t="s">
        <v>1303</v>
      </c>
      <c r="C180" s="1" t="s">
        <v>13</v>
      </c>
      <c r="D180">
        <v>4.07</v>
      </c>
      <c r="E180">
        <v>0</v>
      </c>
      <c r="F180">
        <v>0</v>
      </c>
      <c r="G180">
        <v>0</v>
      </c>
      <c r="H180">
        <v>0</v>
      </c>
      <c r="I180">
        <v>0</v>
      </c>
      <c r="J180">
        <v>0</v>
      </c>
      <c r="K180">
        <v>0</v>
      </c>
      <c r="L180" s="65">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62">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60">
        <f t="shared" si="2"/>
        <v>0</v>
      </c>
      <c r="W180" s="21">
        <f>MonthSales[[#This Row],[Suggested Order]]+V180</f>
        <v>0</v>
      </c>
      <c r="X180">
        <f>SUM(MonthSales[[#This Row],[Stock + FBA]:[Incoming]])+MonthSales[[#This Row],[Final Quantity in Order + Manual]]</f>
        <v>0</v>
      </c>
      <c r="Y180" s="62">
        <f>IFERROR(((MonthSales[[#This Row],[Stock + FBA]]+MonthSales[[#This Row],[Incoming]]+MonthSales[[#This Row],[Final Quantity in Order + Manual]])/MonthSales[[#This Row],[Quaterly Average]]), 0)</f>
        <v>0</v>
      </c>
    </row>
    <row r="181" spans="1:25" x14ac:dyDescent="0.25">
      <c r="A181" s="1" t="s">
        <v>188</v>
      </c>
      <c r="B181" s="1" t="s">
        <v>1303</v>
      </c>
      <c r="C181" s="1" t="s">
        <v>8</v>
      </c>
      <c r="D181">
        <v>2.86</v>
      </c>
      <c r="E181">
        <v>73</v>
      </c>
      <c r="F181">
        <v>73</v>
      </c>
      <c r="G181">
        <v>88</v>
      </c>
      <c r="H181">
        <v>244</v>
      </c>
      <c r="I181">
        <v>138</v>
      </c>
      <c r="J181">
        <v>77</v>
      </c>
      <c r="K181">
        <v>116</v>
      </c>
      <c r="L181" s="65">
        <v>153</v>
      </c>
      <c r="M181">
        <v>244</v>
      </c>
      <c r="N181">
        <v>3</v>
      </c>
      <c r="O181">
        <v>169</v>
      </c>
      <c r="P181">
        <v>172</v>
      </c>
      <c r="Q181">
        <v>800</v>
      </c>
      <c r="R181" s="1">
        <f>IF(AND(MonthSales[[#This Row],[Maximum]] &gt; 10, C181 &lt;&gt; "X"), COUNTIF(MonthSales[[#This Row],[6]:[1]], "=0"),0)</f>
        <v>0</v>
      </c>
      <c r="S181" s="13">
        <f>MonthSales[[#This Row],[Final Quantity in Order + Manual]]*MonthSales[[#This Row],[Weight (g)]]</f>
        <v>0</v>
      </c>
      <c r="T181" s="62">
        <f>IFERROR(((MonthSales[[#This Row],[Stock + FBA]]+MonthSales[[#This Row],[Incoming]])/MonthSales[[#This Row],[Quaterly Average]]), 0)</f>
        <v>6.3529411764705879</v>
      </c>
      <c r="U181" s="14">
        <f>IF(AND(minMonths &gt;=  MonthSales[[#This Row],[Months Cover (current stock +Production)]], C181  &lt;&gt; "X"), _xlfn.CEILING.MATH(((orderBY -  MonthSales[[#This Row],[Months Cover (current stock +Production)]]) * MonthSales[[#This Row],[Quaterly Average]]),50),0)</f>
        <v>0</v>
      </c>
      <c r="V181" s="60">
        <f t="shared" si="2"/>
        <v>0</v>
      </c>
      <c r="W181" s="21">
        <f>MonthSales[[#This Row],[Suggested Order]]+V181</f>
        <v>0</v>
      </c>
      <c r="X181">
        <f>SUM(MonthSales[[#This Row],[Stock + FBA]:[Incoming]])+MonthSales[[#This Row],[Final Quantity in Order + Manual]]</f>
        <v>972</v>
      </c>
      <c r="Y181" s="62">
        <f>IFERROR(((MonthSales[[#This Row],[Stock + FBA]]+MonthSales[[#This Row],[Incoming]]+MonthSales[[#This Row],[Final Quantity in Order + Manual]])/MonthSales[[#This Row],[Quaterly Average]]), 0)</f>
        <v>6.3529411764705879</v>
      </c>
    </row>
    <row r="182" spans="1:25" x14ac:dyDescent="0.25">
      <c r="A182" s="1" t="s">
        <v>189</v>
      </c>
      <c r="B182" s="1" t="s">
        <v>1303</v>
      </c>
      <c r="C182" s="1" t="s">
        <v>13</v>
      </c>
      <c r="D182">
        <v>3.12</v>
      </c>
      <c r="E182">
        <v>0</v>
      </c>
      <c r="F182">
        <v>0</v>
      </c>
      <c r="G182">
        <v>0</v>
      </c>
      <c r="H182">
        <v>0</v>
      </c>
      <c r="I182">
        <v>0</v>
      </c>
      <c r="J182">
        <v>0</v>
      </c>
      <c r="K182">
        <v>0</v>
      </c>
      <c r="L182" s="65">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62">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60">
        <f t="shared" si="2"/>
        <v>0</v>
      </c>
      <c r="W182" s="21">
        <f>MonthSales[[#This Row],[Suggested Order]]+V182</f>
        <v>0</v>
      </c>
      <c r="X182">
        <f>SUM(MonthSales[[#This Row],[Stock + FBA]:[Incoming]])+MonthSales[[#This Row],[Final Quantity in Order + Manual]]</f>
        <v>0</v>
      </c>
      <c r="Y182" s="62">
        <f>IFERROR(((MonthSales[[#This Row],[Stock + FBA]]+MonthSales[[#This Row],[Incoming]]+MonthSales[[#This Row],[Final Quantity in Order + Manual]])/MonthSales[[#This Row],[Quaterly Average]]), 0)</f>
        <v>0</v>
      </c>
    </row>
    <row r="183" spans="1:25" x14ac:dyDescent="0.25">
      <c r="A183" s="1" t="s">
        <v>190</v>
      </c>
      <c r="B183" s="1" t="s">
        <v>1303</v>
      </c>
      <c r="C183" s="1" t="s">
        <v>8</v>
      </c>
      <c r="D183">
        <v>1.94</v>
      </c>
      <c r="E183">
        <v>69</v>
      </c>
      <c r="F183">
        <v>31</v>
      </c>
      <c r="G183">
        <v>47</v>
      </c>
      <c r="H183">
        <v>104</v>
      </c>
      <c r="I183">
        <v>60</v>
      </c>
      <c r="J183">
        <v>77</v>
      </c>
      <c r="K183">
        <v>65</v>
      </c>
      <c r="L183" s="65">
        <v>80</v>
      </c>
      <c r="M183">
        <v>104</v>
      </c>
      <c r="N183">
        <v>10</v>
      </c>
      <c r="O183">
        <v>166</v>
      </c>
      <c r="P183">
        <v>176</v>
      </c>
      <c r="Q183">
        <v>400</v>
      </c>
      <c r="R183" s="1">
        <f>IF(AND(MonthSales[[#This Row],[Maximum]] &gt; 10, C183 &lt;&gt; "X"), COUNTIF(MonthSales[[#This Row],[6]:[1]], "=0"),0)</f>
        <v>0</v>
      </c>
      <c r="S183" s="13">
        <f>MonthSales[[#This Row],[Final Quantity in Order + Manual]]*MonthSales[[#This Row],[Weight (g)]]</f>
        <v>0</v>
      </c>
      <c r="T183" s="62">
        <f>IFERROR(((MonthSales[[#This Row],[Stock + FBA]]+MonthSales[[#This Row],[Incoming]])/MonthSales[[#This Row],[Quaterly Average]]), 0)</f>
        <v>7.2</v>
      </c>
      <c r="U183" s="14">
        <f>IF(AND(minMonths &gt;=  MonthSales[[#This Row],[Months Cover (current stock +Production)]], C183  &lt;&gt; "X"), _xlfn.CEILING.MATH(((orderBY -  MonthSales[[#This Row],[Months Cover (current stock +Production)]]) * MonthSales[[#This Row],[Quaterly Average]]),50),0)</f>
        <v>0</v>
      </c>
      <c r="V183" s="60">
        <f t="shared" si="2"/>
        <v>0</v>
      </c>
      <c r="W183" s="21">
        <f>MonthSales[[#This Row],[Suggested Order]]+V183</f>
        <v>0</v>
      </c>
      <c r="X183">
        <f>SUM(MonthSales[[#This Row],[Stock + FBA]:[Incoming]])+MonthSales[[#This Row],[Final Quantity in Order + Manual]]</f>
        <v>576</v>
      </c>
      <c r="Y183" s="62">
        <f>IFERROR(((MonthSales[[#This Row],[Stock + FBA]]+MonthSales[[#This Row],[Incoming]]+MonthSales[[#This Row],[Final Quantity in Order + Manual]])/MonthSales[[#This Row],[Quaterly Average]]), 0)</f>
        <v>7.2</v>
      </c>
    </row>
    <row r="184" spans="1:25" x14ac:dyDescent="0.25">
      <c r="A184" s="1" t="s">
        <v>191</v>
      </c>
      <c r="B184" s="1" t="s">
        <v>1303</v>
      </c>
      <c r="C184" s="1" t="s">
        <v>8</v>
      </c>
      <c r="D184">
        <v>2.37</v>
      </c>
      <c r="E184">
        <v>125</v>
      </c>
      <c r="F184">
        <v>165</v>
      </c>
      <c r="G184">
        <v>173</v>
      </c>
      <c r="H184">
        <v>341</v>
      </c>
      <c r="I184">
        <v>243</v>
      </c>
      <c r="J184">
        <v>248</v>
      </c>
      <c r="K184">
        <v>216</v>
      </c>
      <c r="L184" s="65">
        <v>277</v>
      </c>
      <c r="M184">
        <v>341</v>
      </c>
      <c r="N184">
        <v>26</v>
      </c>
      <c r="O184">
        <v>308</v>
      </c>
      <c r="P184">
        <v>334</v>
      </c>
      <c r="Q184">
        <v>1550</v>
      </c>
      <c r="R184" s="1">
        <f>IF(AND(MonthSales[[#This Row],[Maximum]] &gt; 10, C184 &lt;&gt; "X"), COUNTIF(MonthSales[[#This Row],[6]:[1]], "=0"),0)</f>
        <v>0</v>
      </c>
      <c r="S184" s="13">
        <f>MonthSales[[#This Row],[Final Quantity in Order + Manual]]*MonthSales[[#This Row],[Weight (g)]]</f>
        <v>0</v>
      </c>
      <c r="T184" s="62">
        <f>IFERROR(((MonthSales[[#This Row],[Stock + FBA]]+MonthSales[[#This Row],[Incoming]])/MonthSales[[#This Row],[Quaterly Average]]), 0)</f>
        <v>6.8014440433212995</v>
      </c>
      <c r="U184" s="14">
        <f>IF(AND(minMonths &gt;=  MonthSales[[#This Row],[Months Cover (current stock +Production)]], C184  &lt;&gt; "X"), _xlfn.CEILING.MATH(((orderBY -  MonthSales[[#This Row],[Months Cover (current stock +Production)]]) * MonthSales[[#This Row],[Quaterly Average]]),50),0)</f>
        <v>0</v>
      </c>
      <c r="V184" s="60">
        <f t="shared" si="2"/>
        <v>0</v>
      </c>
      <c r="W184" s="21">
        <f>MonthSales[[#This Row],[Suggested Order]]+V184</f>
        <v>0</v>
      </c>
      <c r="X184">
        <f>SUM(MonthSales[[#This Row],[Stock + FBA]:[Incoming]])+MonthSales[[#This Row],[Final Quantity in Order + Manual]]</f>
        <v>1884</v>
      </c>
      <c r="Y184" s="62">
        <f>IFERROR(((MonthSales[[#This Row],[Stock + FBA]]+MonthSales[[#This Row],[Incoming]]+MonthSales[[#This Row],[Final Quantity in Order + Manual]])/MonthSales[[#This Row],[Quaterly Average]]), 0)</f>
        <v>6.8014440433212995</v>
      </c>
    </row>
    <row r="185" spans="1:25" x14ac:dyDescent="0.25">
      <c r="A185" s="1" t="s">
        <v>192</v>
      </c>
      <c r="B185" s="1" t="s">
        <v>1303</v>
      </c>
      <c r="C185" s="1" t="s">
        <v>8</v>
      </c>
      <c r="D185">
        <v>2.71</v>
      </c>
      <c r="E185">
        <v>127</v>
      </c>
      <c r="F185">
        <v>146</v>
      </c>
      <c r="G185">
        <v>143</v>
      </c>
      <c r="H185">
        <v>298</v>
      </c>
      <c r="I185">
        <v>216</v>
      </c>
      <c r="J185">
        <v>256</v>
      </c>
      <c r="K185">
        <v>198</v>
      </c>
      <c r="L185" s="65">
        <v>257</v>
      </c>
      <c r="M185">
        <v>298</v>
      </c>
      <c r="N185">
        <v>23</v>
      </c>
      <c r="O185">
        <v>231</v>
      </c>
      <c r="P185">
        <v>254</v>
      </c>
      <c r="Q185">
        <v>1400</v>
      </c>
      <c r="R185" s="1">
        <f>IF(AND(MonthSales[[#This Row],[Maximum]] &gt; 10, C185 &lt;&gt; "X"), COUNTIF(MonthSales[[#This Row],[6]:[1]], "=0"),0)</f>
        <v>0</v>
      </c>
      <c r="S185" s="13">
        <f>MonthSales[[#This Row],[Final Quantity in Order + Manual]]*MonthSales[[#This Row],[Weight (g)]]</f>
        <v>0</v>
      </c>
      <c r="T185" s="62">
        <f>IFERROR(((MonthSales[[#This Row],[Stock + FBA]]+MonthSales[[#This Row],[Incoming]])/MonthSales[[#This Row],[Quaterly Average]]), 0)</f>
        <v>6.43579766536965</v>
      </c>
      <c r="U185" s="14">
        <f>IF(AND(minMonths &gt;=  MonthSales[[#This Row],[Months Cover (current stock +Production)]], C185  &lt;&gt; "X"), _xlfn.CEILING.MATH(((orderBY -  MonthSales[[#This Row],[Months Cover (current stock +Production)]]) * MonthSales[[#This Row],[Quaterly Average]]),50),0)</f>
        <v>0</v>
      </c>
      <c r="V185" s="60">
        <f t="shared" si="2"/>
        <v>0</v>
      </c>
      <c r="W185" s="21">
        <f>MonthSales[[#This Row],[Suggested Order]]+V185</f>
        <v>0</v>
      </c>
      <c r="X185">
        <f>SUM(MonthSales[[#This Row],[Stock + FBA]:[Incoming]])+MonthSales[[#This Row],[Final Quantity in Order + Manual]]</f>
        <v>1654</v>
      </c>
      <c r="Y185" s="62">
        <f>IFERROR(((MonthSales[[#This Row],[Stock + FBA]]+MonthSales[[#This Row],[Incoming]]+MonthSales[[#This Row],[Final Quantity in Order + Manual]])/MonthSales[[#This Row],[Quaterly Average]]), 0)</f>
        <v>6.43579766536965</v>
      </c>
    </row>
    <row r="186" spans="1:25" x14ac:dyDescent="0.25">
      <c r="A186" s="1" t="s">
        <v>193</v>
      </c>
      <c r="B186" s="1" t="s">
        <v>1303</v>
      </c>
      <c r="C186" s="1" t="s">
        <v>8</v>
      </c>
      <c r="D186">
        <v>3.13</v>
      </c>
      <c r="E186">
        <v>129</v>
      </c>
      <c r="F186">
        <v>125</v>
      </c>
      <c r="G186">
        <v>159</v>
      </c>
      <c r="H186">
        <v>285</v>
      </c>
      <c r="I186">
        <v>174</v>
      </c>
      <c r="J186">
        <v>164</v>
      </c>
      <c r="K186">
        <v>173</v>
      </c>
      <c r="L186" s="65">
        <v>208</v>
      </c>
      <c r="M186">
        <v>285</v>
      </c>
      <c r="N186">
        <v>21</v>
      </c>
      <c r="O186">
        <v>275</v>
      </c>
      <c r="P186">
        <v>296</v>
      </c>
      <c r="Q186">
        <v>1250</v>
      </c>
      <c r="R186" s="1">
        <f>IF(AND(MonthSales[[#This Row],[Maximum]] &gt; 10, C186 &lt;&gt; "X"), COUNTIF(MonthSales[[#This Row],[6]:[1]], "=0"),0)</f>
        <v>0</v>
      </c>
      <c r="S186" s="13">
        <f>MonthSales[[#This Row],[Final Quantity in Order + Manual]]*MonthSales[[#This Row],[Weight (g)]]</f>
        <v>0</v>
      </c>
      <c r="T186" s="62">
        <f>IFERROR(((MonthSales[[#This Row],[Stock + FBA]]+MonthSales[[#This Row],[Incoming]])/MonthSales[[#This Row],[Quaterly Average]]), 0)</f>
        <v>7.4326923076923075</v>
      </c>
      <c r="U186" s="14">
        <f>IF(AND(minMonths &gt;=  MonthSales[[#This Row],[Months Cover (current stock +Production)]], C186  &lt;&gt; "X"), _xlfn.CEILING.MATH(((orderBY -  MonthSales[[#This Row],[Months Cover (current stock +Production)]]) * MonthSales[[#This Row],[Quaterly Average]]),50),0)</f>
        <v>0</v>
      </c>
      <c r="V186" s="60">
        <f t="shared" si="2"/>
        <v>0</v>
      </c>
      <c r="W186" s="21">
        <f>MonthSales[[#This Row],[Suggested Order]]+V186</f>
        <v>0</v>
      </c>
      <c r="X186">
        <f>SUM(MonthSales[[#This Row],[Stock + FBA]:[Incoming]])+MonthSales[[#This Row],[Final Quantity in Order + Manual]]</f>
        <v>1546</v>
      </c>
      <c r="Y186" s="62">
        <f>IFERROR(((MonthSales[[#This Row],[Stock + FBA]]+MonthSales[[#This Row],[Incoming]]+MonthSales[[#This Row],[Final Quantity in Order + Manual]])/MonthSales[[#This Row],[Quaterly Average]]), 0)</f>
        <v>7.4326923076923075</v>
      </c>
    </row>
    <row r="187" spans="1:25" x14ac:dyDescent="0.25">
      <c r="A187" s="1" t="s">
        <v>194</v>
      </c>
      <c r="B187" s="1" t="s">
        <v>1303</v>
      </c>
      <c r="C187" s="1" t="s">
        <v>8</v>
      </c>
      <c r="D187">
        <v>9.94</v>
      </c>
      <c r="E187">
        <v>32</v>
      </c>
      <c r="F187">
        <v>25</v>
      </c>
      <c r="G187">
        <v>43</v>
      </c>
      <c r="H187">
        <v>75</v>
      </c>
      <c r="I187">
        <v>61</v>
      </c>
      <c r="J187">
        <v>55</v>
      </c>
      <c r="K187">
        <v>48</v>
      </c>
      <c r="L187" s="65">
        <v>64</v>
      </c>
      <c r="M187">
        <v>75</v>
      </c>
      <c r="N187">
        <v>0</v>
      </c>
      <c r="O187">
        <v>70</v>
      </c>
      <c r="P187">
        <v>70</v>
      </c>
      <c r="Q187">
        <v>550</v>
      </c>
      <c r="R187" s="1">
        <f>IF(AND(MonthSales[[#This Row],[Maximum]] &gt; 10, C187 &lt;&gt; "X"), COUNTIF(MonthSales[[#This Row],[6]:[1]], "=0"),0)</f>
        <v>0</v>
      </c>
      <c r="S187" s="13">
        <f>MonthSales[[#This Row],[Final Quantity in Order + Manual]]*MonthSales[[#This Row],[Weight (g)]]</f>
        <v>0</v>
      </c>
      <c r="T187" s="62">
        <f>IFERROR(((MonthSales[[#This Row],[Stock + FBA]]+MonthSales[[#This Row],[Incoming]])/MonthSales[[#This Row],[Quaterly Average]]), 0)</f>
        <v>9.6875</v>
      </c>
      <c r="U187" s="14">
        <f>IF(AND(minMonths &gt;=  MonthSales[[#This Row],[Months Cover (current stock +Production)]], C187  &lt;&gt; "X"), _xlfn.CEILING.MATH(((orderBY -  MonthSales[[#This Row],[Months Cover (current stock +Production)]]) * MonthSales[[#This Row],[Quaterly Average]]),50),0)</f>
        <v>0</v>
      </c>
      <c r="V187" s="60">
        <f t="shared" si="2"/>
        <v>0</v>
      </c>
      <c r="W187" s="21">
        <f>MonthSales[[#This Row],[Suggested Order]]+V187</f>
        <v>0</v>
      </c>
      <c r="X187">
        <f>SUM(MonthSales[[#This Row],[Stock + FBA]:[Incoming]])+MonthSales[[#This Row],[Final Quantity in Order + Manual]]</f>
        <v>620</v>
      </c>
      <c r="Y187" s="62">
        <f>IFERROR(((MonthSales[[#This Row],[Stock + FBA]]+MonthSales[[#This Row],[Incoming]]+MonthSales[[#This Row],[Final Quantity in Order + Manual]])/MonthSales[[#This Row],[Quaterly Average]]), 0)</f>
        <v>9.6875</v>
      </c>
    </row>
    <row r="188" spans="1:25" x14ac:dyDescent="0.25">
      <c r="A188" s="1" t="s">
        <v>195</v>
      </c>
      <c r="B188" s="1" t="s">
        <v>1303</v>
      </c>
      <c r="C188" s="1" t="s">
        <v>8</v>
      </c>
      <c r="D188">
        <v>14.14</v>
      </c>
      <c r="E188">
        <v>26</v>
      </c>
      <c r="F188">
        <v>25</v>
      </c>
      <c r="G188">
        <v>33</v>
      </c>
      <c r="H188">
        <v>62</v>
      </c>
      <c r="I188">
        <v>37</v>
      </c>
      <c r="J188">
        <v>31</v>
      </c>
      <c r="K188">
        <v>36</v>
      </c>
      <c r="L188" s="65">
        <v>43</v>
      </c>
      <c r="M188">
        <v>62</v>
      </c>
      <c r="N188">
        <v>30</v>
      </c>
      <c r="O188">
        <v>93</v>
      </c>
      <c r="P188">
        <v>123</v>
      </c>
      <c r="Q188">
        <v>350</v>
      </c>
      <c r="R188" s="1">
        <f>IF(AND(MonthSales[[#This Row],[Maximum]] &gt; 10, C188 &lt;&gt; "X"), COUNTIF(MonthSales[[#This Row],[6]:[1]], "=0"),0)</f>
        <v>0</v>
      </c>
      <c r="S188" s="13">
        <f>MonthSales[[#This Row],[Final Quantity in Order + Manual]]*MonthSales[[#This Row],[Weight (g)]]</f>
        <v>0</v>
      </c>
      <c r="T188" s="62">
        <f>IFERROR(((MonthSales[[#This Row],[Stock + FBA]]+MonthSales[[#This Row],[Incoming]])/MonthSales[[#This Row],[Quaterly Average]]), 0)</f>
        <v>11</v>
      </c>
      <c r="U188" s="14">
        <f>IF(AND(minMonths &gt;=  MonthSales[[#This Row],[Months Cover (current stock +Production)]], C188  &lt;&gt; "X"), _xlfn.CEILING.MATH(((orderBY -  MonthSales[[#This Row],[Months Cover (current stock +Production)]]) * MonthSales[[#This Row],[Quaterly Average]]),50),0)</f>
        <v>0</v>
      </c>
      <c r="V188" s="60">
        <f t="shared" si="2"/>
        <v>0</v>
      </c>
      <c r="W188" s="21">
        <f>MonthSales[[#This Row],[Suggested Order]]+V188</f>
        <v>0</v>
      </c>
      <c r="X188">
        <f>SUM(MonthSales[[#This Row],[Stock + FBA]:[Incoming]])+MonthSales[[#This Row],[Final Quantity in Order + Manual]]</f>
        <v>473</v>
      </c>
      <c r="Y188" s="62">
        <f>IFERROR(((MonthSales[[#This Row],[Stock + FBA]]+MonthSales[[#This Row],[Incoming]]+MonthSales[[#This Row],[Final Quantity in Order + Manual]])/MonthSales[[#This Row],[Quaterly Average]]), 0)</f>
        <v>11</v>
      </c>
    </row>
    <row r="189" spans="1:25" x14ac:dyDescent="0.25">
      <c r="A189" s="1" t="s">
        <v>196</v>
      </c>
      <c r="B189" s="1" t="s">
        <v>1312</v>
      </c>
      <c r="C189" s="1" t="s">
        <v>8</v>
      </c>
      <c r="D189">
        <v>5.98</v>
      </c>
      <c r="E189">
        <v>48</v>
      </c>
      <c r="F189">
        <v>64</v>
      </c>
      <c r="G189">
        <v>68</v>
      </c>
      <c r="H189">
        <v>160</v>
      </c>
      <c r="I189">
        <v>102</v>
      </c>
      <c r="J189">
        <v>97</v>
      </c>
      <c r="K189">
        <v>90</v>
      </c>
      <c r="L189" s="65">
        <v>120</v>
      </c>
      <c r="M189">
        <v>160</v>
      </c>
      <c r="N189">
        <v>197</v>
      </c>
      <c r="O189">
        <v>452</v>
      </c>
      <c r="P189">
        <v>649</v>
      </c>
      <c r="Q189">
        <v>0</v>
      </c>
      <c r="R189" s="1">
        <f>IF(AND(MonthSales[[#This Row],[Maximum]] &gt; 10, C189 &lt;&gt; "X"), COUNTIF(MonthSales[[#This Row],[6]:[1]], "=0"),0)</f>
        <v>0</v>
      </c>
      <c r="S189" s="13">
        <f>MonthSales[[#This Row],[Final Quantity in Order + Manual]]*MonthSales[[#This Row],[Weight (g)]]</f>
        <v>0</v>
      </c>
      <c r="T189" s="62">
        <f>IFERROR(((MonthSales[[#This Row],[Stock + FBA]]+MonthSales[[#This Row],[Incoming]])/MonthSales[[#This Row],[Quaterly Average]]), 0)</f>
        <v>5.4083333333333332</v>
      </c>
      <c r="U189" s="14">
        <f>IF(AND(minMonths &gt;=  MonthSales[[#This Row],[Months Cover (current stock +Production)]], C189  &lt;&gt; "X"), _xlfn.CEILING.MATH(((orderBY -  MonthSales[[#This Row],[Months Cover (current stock +Production)]]) * MonthSales[[#This Row],[Quaterly Average]]),50),0)</f>
        <v>0</v>
      </c>
      <c r="V189" s="60">
        <f t="shared" si="2"/>
        <v>0</v>
      </c>
      <c r="W189" s="21">
        <f>MonthSales[[#This Row],[Suggested Order]]+V189</f>
        <v>0</v>
      </c>
      <c r="X189">
        <f>SUM(MonthSales[[#This Row],[Stock + FBA]:[Incoming]])+MonthSales[[#This Row],[Final Quantity in Order + Manual]]</f>
        <v>649</v>
      </c>
      <c r="Y189" s="62">
        <f>IFERROR(((MonthSales[[#This Row],[Stock + FBA]]+MonthSales[[#This Row],[Incoming]]+MonthSales[[#This Row],[Final Quantity in Order + Manual]])/MonthSales[[#This Row],[Quaterly Average]]), 0)</f>
        <v>5.4083333333333332</v>
      </c>
    </row>
    <row r="190" spans="1:25" x14ac:dyDescent="0.25">
      <c r="A190" s="1" t="s">
        <v>197</v>
      </c>
      <c r="B190" s="1" t="s">
        <v>1312</v>
      </c>
      <c r="C190" s="1" t="s">
        <v>8</v>
      </c>
      <c r="D190">
        <v>6.26</v>
      </c>
      <c r="E190">
        <v>44</v>
      </c>
      <c r="F190">
        <v>23</v>
      </c>
      <c r="G190">
        <v>38</v>
      </c>
      <c r="H190">
        <v>85</v>
      </c>
      <c r="I190">
        <v>99</v>
      </c>
      <c r="J190">
        <v>70</v>
      </c>
      <c r="K190">
        <v>60</v>
      </c>
      <c r="L190" s="65">
        <v>85</v>
      </c>
      <c r="M190">
        <v>99</v>
      </c>
      <c r="N190">
        <v>2</v>
      </c>
      <c r="O190">
        <v>64</v>
      </c>
      <c r="P190">
        <v>66</v>
      </c>
      <c r="Q190">
        <v>350</v>
      </c>
      <c r="R190" s="1">
        <f>IF(AND(MonthSales[[#This Row],[Maximum]] &gt; 10, C190 &lt;&gt; "X"), COUNTIF(MonthSales[[#This Row],[6]:[1]], "=0"),0)</f>
        <v>0</v>
      </c>
      <c r="S190" s="13">
        <f>MonthSales[[#This Row],[Final Quantity in Order + Manual]]*MonthSales[[#This Row],[Weight (g)]]</f>
        <v>1252</v>
      </c>
      <c r="T190" s="62">
        <f>IFERROR(((MonthSales[[#This Row],[Stock + FBA]]+MonthSales[[#This Row],[Incoming]])/MonthSales[[#This Row],[Quaterly Average]]), 0)</f>
        <v>4.8941176470588239</v>
      </c>
      <c r="U190" s="14">
        <f>IF(AND(minMonths &gt;=  MonthSales[[#This Row],[Months Cover (current stock +Production)]], C190  &lt;&gt; "X"), _xlfn.CEILING.MATH(((orderBY -  MonthSales[[#This Row],[Months Cover (current stock +Production)]]) * MonthSales[[#This Row],[Quaterly Average]]),50),0)</f>
        <v>200</v>
      </c>
      <c r="V190" s="60">
        <f t="shared" si="2"/>
        <v>0</v>
      </c>
      <c r="W190" s="21">
        <f>MonthSales[[#This Row],[Suggested Order]]+V190</f>
        <v>200</v>
      </c>
      <c r="X190">
        <f>SUM(MonthSales[[#This Row],[Stock + FBA]:[Incoming]])+MonthSales[[#This Row],[Final Quantity in Order + Manual]]</f>
        <v>616</v>
      </c>
      <c r="Y190" s="62">
        <f>IFERROR(((MonthSales[[#This Row],[Stock + FBA]]+MonthSales[[#This Row],[Incoming]]+MonthSales[[#This Row],[Final Quantity in Order + Manual]])/MonthSales[[#This Row],[Quaterly Average]]), 0)</f>
        <v>7.2470588235294118</v>
      </c>
    </row>
    <row r="191" spans="1:25" x14ac:dyDescent="0.25">
      <c r="A191" s="1" t="s">
        <v>198</v>
      </c>
      <c r="B191" s="1" t="s">
        <v>1312</v>
      </c>
      <c r="C191" s="1" t="s">
        <v>8</v>
      </c>
      <c r="D191">
        <v>13.59</v>
      </c>
      <c r="E191">
        <v>6</v>
      </c>
      <c r="F191">
        <v>9</v>
      </c>
      <c r="G191">
        <v>8</v>
      </c>
      <c r="H191">
        <v>13</v>
      </c>
      <c r="I191">
        <v>7</v>
      </c>
      <c r="J191">
        <v>4</v>
      </c>
      <c r="K191">
        <v>8</v>
      </c>
      <c r="L191" s="65">
        <v>8</v>
      </c>
      <c r="M191">
        <v>13</v>
      </c>
      <c r="N191">
        <v>26</v>
      </c>
      <c r="O191">
        <v>44</v>
      </c>
      <c r="P191">
        <v>70</v>
      </c>
      <c r="Q191">
        <v>50</v>
      </c>
      <c r="R191" s="1">
        <f>IF(AND(MonthSales[[#This Row],[Maximum]] &gt; 10, C191 &lt;&gt; "X"), COUNTIF(MonthSales[[#This Row],[6]:[1]], "=0"),0)</f>
        <v>0</v>
      </c>
      <c r="S191" s="13">
        <f>MonthSales[[#This Row],[Final Quantity in Order + Manual]]*MonthSales[[#This Row],[Weight (g)]]</f>
        <v>0</v>
      </c>
      <c r="T191" s="62">
        <f>IFERROR(((MonthSales[[#This Row],[Stock + FBA]]+MonthSales[[#This Row],[Incoming]])/MonthSales[[#This Row],[Quaterly Average]]), 0)</f>
        <v>15</v>
      </c>
      <c r="U191" s="14">
        <f>IF(AND(minMonths &gt;=  MonthSales[[#This Row],[Months Cover (current stock +Production)]], C191  &lt;&gt; "X"), _xlfn.CEILING.MATH(((orderBY -  MonthSales[[#This Row],[Months Cover (current stock +Production)]]) * MonthSales[[#This Row],[Quaterly Average]]),50),0)</f>
        <v>0</v>
      </c>
      <c r="V191" s="60">
        <f t="shared" si="2"/>
        <v>0</v>
      </c>
      <c r="W191" s="21">
        <f>MonthSales[[#This Row],[Suggested Order]]+V191</f>
        <v>0</v>
      </c>
      <c r="X191">
        <f>SUM(MonthSales[[#This Row],[Stock + FBA]:[Incoming]])+MonthSales[[#This Row],[Final Quantity in Order + Manual]]</f>
        <v>120</v>
      </c>
      <c r="Y191" s="62">
        <f>IFERROR(((MonthSales[[#This Row],[Stock + FBA]]+MonthSales[[#This Row],[Incoming]]+MonthSales[[#This Row],[Final Quantity in Order + Manual]])/MonthSales[[#This Row],[Quaterly Average]]), 0)</f>
        <v>15</v>
      </c>
    </row>
    <row r="192" spans="1:25" x14ac:dyDescent="0.25">
      <c r="A192" s="1" t="s">
        <v>199</v>
      </c>
      <c r="B192" s="1" t="s">
        <v>1312</v>
      </c>
      <c r="C192" s="1" t="s">
        <v>8</v>
      </c>
      <c r="D192">
        <v>20</v>
      </c>
      <c r="E192">
        <v>3</v>
      </c>
      <c r="F192">
        <v>2</v>
      </c>
      <c r="G192">
        <v>1</v>
      </c>
      <c r="H192">
        <v>8</v>
      </c>
      <c r="I192">
        <v>2</v>
      </c>
      <c r="J192">
        <v>3</v>
      </c>
      <c r="K192">
        <v>3</v>
      </c>
      <c r="L192" s="65">
        <v>4</v>
      </c>
      <c r="M192">
        <v>8</v>
      </c>
      <c r="N192">
        <v>39</v>
      </c>
      <c r="O192">
        <v>30</v>
      </c>
      <c r="P192">
        <v>69</v>
      </c>
      <c r="Q192">
        <v>50</v>
      </c>
      <c r="R192" s="1">
        <f>IF(AND(MonthSales[[#This Row],[Maximum]] &gt; 10, C192 &lt;&gt; "X"), COUNTIF(MonthSales[[#This Row],[6]:[1]], "=0"),0)</f>
        <v>0</v>
      </c>
      <c r="S192" s="13">
        <f>MonthSales[[#This Row],[Final Quantity in Order + Manual]]*MonthSales[[#This Row],[Weight (g)]]</f>
        <v>0</v>
      </c>
      <c r="T192" s="62">
        <f>IFERROR(((MonthSales[[#This Row],[Stock + FBA]]+MonthSales[[#This Row],[Incoming]])/MonthSales[[#This Row],[Quaterly Average]]), 0)</f>
        <v>29.75</v>
      </c>
      <c r="U192" s="14">
        <f>IF(AND(minMonths &gt;=  MonthSales[[#This Row],[Months Cover (current stock +Production)]], C192  &lt;&gt; "X"), _xlfn.CEILING.MATH(((orderBY -  MonthSales[[#This Row],[Months Cover (current stock +Production)]]) * MonthSales[[#This Row],[Quaterly Average]]),50),0)</f>
        <v>0</v>
      </c>
      <c r="V192" s="60">
        <f t="shared" si="2"/>
        <v>0</v>
      </c>
      <c r="W192" s="21">
        <f>MonthSales[[#This Row],[Suggested Order]]+V192</f>
        <v>0</v>
      </c>
      <c r="X192">
        <f>SUM(MonthSales[[#This Row],[Stock + FBA]:[Incoming]])+MonthSales[[#This Row],[Final Quantity in Order + Manual]]</f>
        <v>119</v>
      </c>
      <c r="Y192" s="62">
        <f>IFERROR(((MonthSales[[#This Row],[Stock + FBA]]+MonthSales[[#This Row],[Incoming]]+MonthSales[[#This Row],[Final Quantity in Order + Manual]])/MonthSales[[#This Row],[Quaterly Average]]), 0)</f>
        <v>29.75</v>
      </c>
    </row>
    <row r="193" spans="1:25" x14ac:dyDescent="0.25">
      <c r="A193" s="1" t="s">
        <v>200</v>
      </c>
      <c r="B193" s="1" t="s">
        <v>1303</v>
      </c>
      <c r="C193" s="1" t="s">
        <v>8</v>
      </c>
      <c r="D193">
        <v>1.69</v>
      </c>
      <c r="E193">
        <v>37</v>
      </c>
      <c r="F193">
        <v>31</v>
      </c>
      <c r="G193">
        <v>27</v>
      </c>
      <c r="H193">
        <v>47</v>
      </c>
      <c r="I193">
        <v>15</v>
      </c>
      <c r="J193">
        <v>27</v>
      </c>
      <c r="K193">
        <v>31</v>
      </c>
      <c r="L193" s="65">
        <v>30</v>
      </c>
      <c r="M193">
        <v>47</v>
      </c>
      <c r="N193">
        <v>42</v>
      </c>
      <c r="O193">
        <v>83</v>
      </c>
      <c r="P193">
        <v>125</v>
      </c>
      <c r="Q193">
        <v>50</v>
      </c>
      <c r="R193" s="1">
        <f>IF(AND(MonthSales[[#This Row],[Maximum]] &gt; 10, C193 &lt;&gt; "X"), COUNTIF(MonthSales[[#This Row],[6]:[1]], "=0"),0)</f>
        <v>0</v>
      </c>
      <c r="S193" s="13">
        <f>MonthSales[[#This Row],[Final Quantity in Order + Manual]]*MonthSales[[#This Row],[Weight (g)]]</f>
        <v>0</v>
      </c>
      <c r="T193" s="62">
        <f>IFERROR(((MonthSales[[#This Row],[Stock + FBA]]+MonthSales[[#This Row],[Incoming]])/MonthSales[[#This Row],[Quaterly Average]]), 0)</f>
        <v>5.833333333333333</v>
      </c>
      <c r="U193" s="14">
        <f>IF(AND(minMonths &gt;=  MonthSales[[#This Row],[Months Cover (current stock +Production)]], C193  &lt;&gt; "X"), _xlfn.CEILING.MATH(((orderBY -  MonthSales[[#This Row],[Months Cover (current stock +Production)]]) * MonthSales[[#This Row],[Quaterly Average]]),50),0)</f>
        <v>0</v>
      </c>
      <c r="V193" s="60">
        <f t="shared" si="2"/>
        <v>0</v>
      </c>
      <c r="W193" s="21">
        <f>MonthSales[[#This Row],[Suggested Order]]+V193</f>
        <v>0</v>
      </c>
      <c r="X193">
        <f>SUM(MonthSales[[#This Row],[Stock + FBA]:[Incoming]])+MonthSales[[#This Row],[Final Quantity in Order + Manual]]</f>
        <v>175</v>
      </c>
      <c r="Y193" s="62">
        <f>IFERROR(((MonthSales[[#This Row],[Stock + FBA]]+MonthSales[[#This Row],[Incoming]]+MonthSales[[#This Row],[Final Quantity in Order + Manual]])/MonthSales[[#This Row],[Quaterly Average]]), 0)</f>
        <v>5.833333333333333</v>
      </c>
    </row>
    <row r="194" spans="1:25" x14ac:dyDescent="0.25">
      <c r="A194" s="1" t="s">
        <v>201</v>
      </c>
      <c r="B194" s="1" t="s">
        <v>1303</v>
      </c>
      <c r="C194" s="1" t="s">
        <v>8</v>
      </c>
      <c r="D194">
        <v>2</v>
      </c>
      <c r="E194">
        <v>129</v>
      </c>
      <c r="F194">
        <v>108</v>
      </c>
      <c r="G194">
        <v>101</v>
      </c>
      <c r="H194">
        <v>153</v>
      </c>
      <c r="I194">
        <v>100</v>
      </c>
      <c r="J194">
        <v>157</v>
      </c>
      <c r="K194">
        <v>125</v>
      </c>
      <c r="L194" s="65">
        <v>137</v>
      </c>
      <c r="M194">
        <v>157</v>
      </c>
      <c r="N194">
        <v>32</v>
      </c>
      <c r="O194">
        <v>200</v>
      </c>
      <c r="P194">
        <v>232</v>
      </c>
      <c r="Q194">
        <v>650</v>
      </c>
      <c r="R194" s="1">
        <f>IF(AND(MonthSales[[#This Row],[Maximum]] &gt; 10, C194 &lt;&gt; "X"), COUNTIF(MonthSales[[#This Row],[6]:[1]], "=0"),0)</f>
        <v>0</v>
      </c>
      <c r="S194" s="13">
        <f>MonthSales[[#This Row],[Final Quantity in Order + Manual]]*MonthSales[[#This Row],[Weight (g)]]</f>
        <v>0</v>
      </c>
      <c r="T194" s="62">
        <f>IFERROR(((MonthSales[[#This Row],[Stock + FBA]]+MonthSales[[#This Row],[Incoming]])/MonthSales[[#This Row],[Quaterly Average]]), 0)</f>
        <v>6.437956204379562</v>
      </c>
      <c r="U194" s="14">
        <f>IF(AND(minMonths &gt;=  MonthSales[[#This Row],[Months Cover (current stock +Production)]], C194  &lt;&gt; "X"), _xlfn.CEILING.MATH(((orderBY -  MonthSales[[#This Row],[Months Cover (current stock +Production)]]) * MonthSales[[#This Row],[Quaterly Average]]),50),0)</f>
        <v>0</v>
      </c>
      <c r="V194" s="60">
        <f t="shared" ref="V194:V257" si="3">AA194</f>
        <v>0</v>
      </c>
      <c r="W194" s="21">
        <f>MonthSales[[#This Row],[Suggested Order]]+V194</f>
        <v>0</v>
      </c>
      <c r="X194">
        <f>SUM(MonthSales[[#This Row],[Stock + FBA]:[Incoming]])+MonthSales[[#This Row],[Final Quantity in Order + Manual]]</f>
        <v>882</v>
      </c>
      <c r="Y194" s="62">
        <f>IFERROR(((MonthSales[[#This Row],[Stock + FBA]]+MonthSales[[#This Row],[Incoming]]+MonthSales[[#This Row],[Final Quantity in Order + Manual]])/MonthSales[[#This Row],[Quaterly Average]]), 0)</f>
        <v>6.437956204379562</v>
      </c>
    </row>
    <row r="195" spans="1:25" x14ac:dyDescent="0.25">
      <c r="A195" s="1" t="s">
        <v>202</v>
      </c>
      <c r="B195" s="1" t="s">
        <v>1303</v>
      </c>
      <c r="C195" s="1" t="s">
        <v>8</v>
      </c>
      <c r="D195">
        <v>2.21</v>
      </c>
      <c r="E195">
        <v>135</v>
      </c>
      <c r="F195">
        <v>94</v>
      </c>
      <c r="G195">
        <v>110</v>
      </c>
      <c r="H195">
        <v>136</v>
      </c>
      <c r="I195">
        <v>106</v>
      </c>
      <c r="J195">
        <v>146</v>
      </c>
      <c r="K195">
        <v>121</v>
      </c>
      <c r="L195" s="65">
        <v>129</v>
      </c>
      <c r="M195">
        <v>146</v>
      </c>
      <c r="N195">
        <v>37</v>
      </c>
      <c r="O195">
        <v>330</v>
      </c>
      <c r="P195">
        <v>367</v>
      </c>
      <c r="Q195">
        <v>500</v>
      </c>
      <c r="R195" s="1">
        <f>IF(AND(MonthSales[[#This Row],[Maximum]] &gt; 10, C195 &lt;&gt; "X"), COUNTIF(MonthSales[[#This Row],[6]:[1]], "=0"),0)</f>
        <v>0</v>
      </c>
      <c r="S195" s="13">
        <f>MonthSales[[#This Row],[Final Quantity in Order + Manual]]*MonthSales[[#This Row],[Weight (g)]]</f>
        <v>0</v>
      </c>
      <c r="T195" s="62">
        <f>IFERROR(((MonthSales[[#This Row],[Stock + FBA]]+MonthSales[[#This Row],[Incoming]])/MonthSales[[#This Row],[Quaterly Average]]), 0)</f>
        <v>6.7209302325581399</v>
      </c>
      <c r="U195" s="14">
        <f>IF(AND(minMonths &gt;=  MonthSales[[#This Row],[Months Cover (current stock +Production)]], C195  &lt;&gt; "X"), _xlfn.CEILING.MATH(((orderBY -  MonthSales[[#This Row],[Months Cover (current stock +Production)]]) * MonthSales[[#This Row],[Quaterly Average]]),50),0)</f>
        <v>0</v>
      </c>
      <c r="V195" s="60">
        <f t="shared" si="3"/>
        <v>0</v>
      </c>
      <c r="W195" s="21">
        <f>MonthSales[[#This Row],[Suggested Order]]+V195</f>
        <v>0</v>
      </c>
      <c r="X195">
        <f>SUM(MonthSales[[#This Row],[Stock + FBA]:[Incoming]])+MonthSales[[#This Row],[Final Quantity in Order + Manual]]</f>
        <v>867</v>
      </c>
      <c r="Y195" s="62">
        <f>IFERROR(((MonthSales[[#This Row],[Stock + FBA]]+MonthSales[[#This Row],[Incoming]]+MonthSales[[#This Row],[Final Quantity in Order + Manual]])/MonthSales[[#This Row],[Quaterly Average]]), 0)</f>
        <v>6.7209302325581399</v>
      </c>
    </row>
    <row r="196" spans="1:25" x14ac:dyDescent="0.25">
      <c r="A196" s="1" t="s">
        <v>203</v>
      </c>
      <c r="B196" s="1" t="s">
        <v>1303</v>
      </c>
      <c r="C196" s="1" t="s">
        <v>8</v>
      </c>
      <c r="D196">
        <v>2.9</v>
      </c>
      <c r="E196">
        <v>98</v>
      </c>
      <c r="F196">
        <v>88</v>
      </c>
      <c r="G196">
        <v>46</v>
      </c>
      <c r="H196">
        <v>113</v>
      </c>
      <c r="I196">
        <v>83</v>
      </c>
      <c r="J196">
        <v>123</v>
      </c>
      <c r="K196">
        <v>92</v>
      </c>
      <c r="L196" s="65">
        <v>106</v>
      </c>
      <c r="M196">
        <v>123</v>
      </c>
      <c r="N196">
        <v>105</v>
      </c>
      <c r="O196">
        <v>282</v>
      </c>
      <c r="P196">
        <v>387</v>
      </c>
      <c r="Q196">
        <v>350</v>
      </c>
      <c r="R196" s="1">
        <f>IF(AND(MonthSales[[#This Row],[Maximum]] &gt; 10, C196 &lt;&gt; "X"), COUNTIF(MonthSales[[#This Row],[6]:[1]], "=0"),0)</f>
        <v>0</v>
      </c>
      <c r="S196" s="13">
        <f>MonthSales[[#This Row],[Final Quantity in Order + Manual]]*MonthSales[[#This Row],[Weight (g)]]</f>
        <v>0</v>
      </c>
      <c r="T196" s="62">
        <f>IFERROR(((MonthSales[[#This Row],[Stock + FBA]]+MonthSales[[#This Row],[Incoming]])/MonthSales[[#This Row],[Quaterly Average]]), 0)</f>
        <v>6.9528301886792452</v>
      </c>
      <c r="U196" s="14">
        <f>IF(AND(minMonths &gt;=  MonthSales[[#This Row],[Months Cover (current stock +Production)]], C196  &lt;&gt; "X"), _xlfn.CEILING.MATH(((orderBY -  MonthSales[[#This Row],[Months Cover (current stock +Production)]]) * MonthSales[[#This Row],[Quaterly Average]]),50),0)</f>
        <v>0</v>
      </c>
      <c r="V196" s="60">
        <f t="shared" si="3"/>
        <v>0</v>
      </c>
      <c r="W196" s="21">
        <f>MonthSales[[#This Row],[Suggested Order]]+V196</f>
        <v>0</v>
      </c>
      <c r="X196">
        <f>SUM(MonthSales[[#This Row],[Stock + FBA]:[Incoming]])+MonthSales[[#This Row],[Final Quantity in Order + Manual]]</f>
        <v>737</v>
      </c>
      <c r="Y196" s="62">
        <f>IFERROR(((MonthSales[[#This Row],[Stock + FBA]]+MonthSales[[#This Row],[Incoming]]+MonthSales[[#This Row],[Final Quantity in Order + Manual]])/MonthSales[[#This Row],[Quaterly Average]]), 0)</f>
        <v>6.9528301886792452</v>
      </c>
    </row>
    <row r="197" spans="1:25" x14ac:dyDescent="0.25">
      <c r="A197" s="1" t="s">
        <v>204</v>
      </c>
      <c r="B197" s="1" t="s">
        <v>1303</v>
      </c>
      <c r="C197" s="1" t="s">
        <v>8</v>
      </c>
      <c r="D197">
        <v>3.83</v>
      </c>
      <c r="E197">
        <v>71</v>
      </c>
      <c r="F197">
        <v>44</v>
      </c>
      <c r="G197">
        <v>52</v>
      </c>
      <c r="H197">
        <v>85</v>
      </c>
      <c r="I197">
        <v>63</v>
      </c>
      <c r="J197">
        <v>90</v>
      </c>
      <c r="K197">
        <v>68</v>
      </c>
      <c r="L197" s="65">
        <v>79</v>
      </c>
      <c r="M197">
        <v>90</v>
      </c>
      <c r="N197">
        <v>4</v>
      </c>
      <c r="O197">
        <v>134</v>
      </c>
      <c r="P197">
        <v>138</v>
      </c>
      <c r="Q197">
        <v>350</v>
      </c>
      <c r="R197" s="1">
        <f>IF(AND(MonthSales[[#This Row],[Maximum]] &gt; 10, C197 &lt;&gt; "X"), COUNTIF(MonthSales[[#This Row],[6]:[1]], "=0"),0)</f>
        <v>0</v>
      </c>
      <c r="S197" s="13">
        <f>MonthSales[[#This Row],[Final Quantity in Order + Manual]]*MonthSales[[#This Row],[Weight (g)]]</f>
        <v>0</v>
      </c>
      <c r="T197" s="62">
        <f>IFERROR(((MonthSales[[#This Row],[Stock + FBA]]+MonthSales[[#This Row],[Incoming]])/MonthSales[[#This Row],[Quaterly Average]]), 0)</f>
        <v>6.1772151898734178</v>
      </c>
      <c r="U197" s="14">
        <f>IF(AND(minMonths &gt;=  MonthSales[[#This Row],[Months Cover (current stock +Production)]], C197  &lt;&gt; "X"), _xlfn.CEILING.MATH(((orderBY -  MonthSales[[#This Row],[Months Cover (current stock +Production)]]) * MonthSales[[#This Row],[Quaterly Average]]),50),0)</f>
        <v>0</v>
      </c>
      <c r="V197" s="60">
        <f t="shared" si="3"/>
        <v>0</v>
      </c>
      <c r="W197" s="21">
        <f>MonthSales[[#This Row],[Suggested Order]]+V197</f>
        <v>0</v>
      </c>
      <c r="X197">
        <f>SUM(MonthSales[[#This Row],[Stock + FBA]:[Incoming]])+MonthSales[[#This Row],[Final Quantity in Order + Manual]]</f>
        <v>488</v>
      </c>
      <c r="Y197" s="62">
        <f>IFERROR(((MonthSales[[#This Row],[Stock + FBA]]+MonthSales[[#This Row],[Incoming]]+MonthSales[[#This Row],[Final Quantity in Order + Manual]])/MonthSales[[#This Row],[Quaterly Average]]), 0)</f>
        <v>6.1772151898734178</v>
      </c>
    </row>
    <row r="198" spans="1:25" x14ac:dyDescent="0.25">
      <c r="A198" s="1" t="s">
        <v>205</v>
      </c>
      <c r="B198" s="1" t="s">
        <v>1303</v>
      </c>
      <c r="C198" s="1" t="s">
        <v>8</v>
      </c>
      <c r="D198">
        <v>3.14</v>
      </c>
      <c r="E198">
        <v>58</v>
      </c>
      <c r="F198">
        <v>41</v>
      </c>
      <c r="G198">
        <v>50</v>
      </c>
      <c r="H198">
        <v>75</v>
      </c>
      <c r="I198">
        <v>53</v>
      </c>
      <c r="J198">
        <v>74</v>
      </c>
      <c r="K198">
        <v>58</v>
      </c>
      <c r="L198" s="65">
        <v>67</v>
      </c>
      <c r="M198">
        <v>75</v>
      </c>
      <c r="N198">
        <v>57</v>
      </c>
      <c r="O198">
        <v>58</v>
      </c>
      <c r="P198">
        <v>115</v>
      </c>
      <c r="Q198">
        <v>351</v>
      </c>
      <c r="R198" s="1">
        <f>IF(AND(MonthSales[[#This Row],[Maximum]] &gt; 10, C198 &lt;&gt; "X"), COUNTIF(MonthSales[[#This Row],[6]:[1]], "=0"),0)</f>
        <v>0</v>
      </c>
      <c r="S198" s="13">
        <f>MonthSales[[#This Row],[Final Quantity in Order + Manual]]*MonthSales[[#This Row],[Weight (g)]]</f>
        <v>0</v>
      </c>
      <c r="T198" s="62">
        <f>IFERROR(((MonthSales[[#This Row],[Stock + FBA]]+MonthSales[[#This Row],[Incoming]])/MonthSales[[#This Row],[Quaterly Average]]), 0)</f>
        <v>6.955223880597015</v>
      </c>
      <c r="U198" s="14">
        <f>IF(AND(minMonths &gt;=  MonthSales[[#This Row],[Months Cover (current stock +Production)]], C198  &lt;&gt; "X"), _xlfn.CEILING.MATH(((orderBY -  MonthSales[[#This Row],[Months Cover (current stock +Production)]]) * MonthSales[[#This Row],[Quaterly Average]]),50),0)</f>
        <v>0</v>
      </c>
      <c r="V198" s="60">
        <f t="shared" si="3"/>
        <v>0</v>
      </c>
      <c r="W198" s="21">
        <f>MonthSales[[#This Row],[Suggested Order]]+V198</f>
        <v>0</v>
      </c>
      <c r="X198">
        <f>SUM(MonthSales[[#This Row],[Stock + FBA]:[Incoming]])+MonthSales[[#This Row],[Final Quantity in Order + Manual]]</f>
        <v>466</v>
      </c>
      <c r="Y198" s="62">
        <f>IFERROR(((MonthSales[[#This Row],[Stock + FBA]]+MonthSales[[#This Row],[Incoming]]+MonthSales[[#This Row],[Final Quantity in Order + Manual]])/MonthSales[[#This Row],[Quaterly Average]]), 0)</f>
        <v>6.955223880597015</v>
      </c>
    </row>
    <row r="199" spans="1:25" x14ac:dyDescent="0.25">
      <c r="A199" s="1" t="s">
        <v>206</v>
      </c>
      <c r="B199" s="1" t="s">
        <v>1303</v>
      </c>
      <c r="C199" s="1" t="s">
        <v>8</v>
      </c>
      <c r="D199">
        <v>3.28</v>
      </c>
      <c r="E199">
        <v>36</v>
      </c>
      <c r="F199">
        <v>30</v>
      </c>
      <c r="G199">
        <v>31</v>
      </c>
      <c r="H199">
        <v>40</v>
      </c>
      <c r="I199">
        <v>48</v>
      </c>
      <c r="J199">
        <v>48</v>
      </c>
      <c r="K199">
        <v>39</v>
      </c>
      <c r="L199" s="65">
        <v>45</v>
      </c>
      <c r="M199">
        <v>48</v>
      </c>
      <c r="N199">
        <v>25</v>
      </c>
      <c r="O199">
        <v>151</v>
      </c>
      <c r="P199">
        <v>176</v>
      </c>
      <c r="Q199">
        <v>150</v>
      </c>
      <c r="R199" s="1">
        <f>IF(AND(MonthSales[[#This Row],[Maximum]] &gt; 10, C199 &lt;&gt; "X"), COUNTIF(MonthSales[[#This Row],[6]:[1]], "=0"),0)</f>
        <v>0</v>
      </c>
      <c r="S199" s="13">
        <f>MonthSales[[#This Row],[Final Quantity in Order + Manual]]*MonthSales[[#This Row],[Weight (g)]]</f>
        <v>0</v>
      </c>
      <c r="T199" s="62">
        <f>IFERROR(((MonthSales[[#This Row],[Stock + FBA]]+MonthSales[[#This Row],[Incoming]])/MonthSales[[#This Row],[Quaterly Average]]), 0)</f>
        <v>7.2444444444444445</v>
      </c>
      <c r="U199" s="14">
        <f>IF(AND(minMonths &gt;=  MonthSales[[#This Row],[Months Cover (current stock +Production)]], C199  &lt;&gt; "X"), _xlfn.CEILING.MATH(((orderBY -  MonthSales[[#This Row],[Months Cover (current stock +Production)]]) * MonthSales[[#This Row],[Quaterly Average]]),50),0)</f>
        <v>0</v>
      </c>
      <c r="V199" s="60">
        <f t="shared" si="3"/>
        <v>0</v>
      </c>
      <c r="W199" s="21">
        <f>MonthSales[[#This Row],[Suggested Order]]+V199</f>
        <v>0</v>
      </c>
      <c r="X199">
        <f>SUM(MonthSales[[#This Row],[Stock + FBA]:[Incoming]])+MonthSales[[#This Row],[Final Quantity in Order + Manual]]</f>
        <v>326</v>
      </c>
      <c r="Y199" s="62">
        <f>IFERROR(((MonthSales[[#This Row],[Stock + FBA]]+MonthSales[[#This Row],[Incoming]]+MonthSales[[#This Row],[Final Quantity in Order + Manual]])/MonthSales[[#This Row],[Quaterly Average]]), 0)</f>
        <v>7.2444444444444445</v>
      </c>
    </row>
    <row r="200" spans="1:25" x14ac:dyDescent="0.25">
      <c r="A200" s="1" t="s">
        <v>207</v>
      </c>
      <c r="B200" s="1" t="s">
        <v>1303</v>
      </c>
      <c r="C200" s="1" t="s">
        <v>8</v>
      </c>
      <c r="D200">
        <v>3.45</v>
      </c>
      <c r="E200">
        <v>47</v>
      </c>
      <c r="F200">
        <v>33</v>
      </c>
      <c r="G200">
        <v>27</v>
      </c>
      <c r="H200">
        <v>52</v>
      </c>
      <c r="I200">
        <v>49</v>
      </c>
      <c r="J200">
        <v>56</v>
      </c>
      <c r="K200">
        <v>44</v>
      </c>
      <c r="L200" s="65">
        <v>52</v>
      </c>
      <c r="M200">
        <v>56</v>
      </c>
      <c r="N200">
        <v>57</v>
      </c>
      <c r="O200">
        <v>128</v>
      </c>
      <c r="P200">
        <v>185</v>
      </c>
      <c r="Q200">
        <v>200</v>
      </c>
      <c r="R200" s="1">
        <f>IF(AND(MonthSales[[#This Row],[Maximum]] &gt; 10, C200 &lt;&gt; "X"), COUNTIF(MonthSales[[#This Row],[6]:[1]], "=0"),0)</f>
        <v>0</v>
      </c>
      <c r="S200" s="13">
        <f>MonthSales[[#This Row],[Final Quantity in Order + Manual]]*MonthSales[[#This Row],[Weight (g)]]</f>
        <v>0</v>
      </c>
      <c r="T200" s="62">
        <f>IFERROR(((MonthSales[[#This Row],[Stock + FBA]]+MonthSales[[#This Row],[Incoming]])/MonthSales[[#This Row],[Quaterly Average]]), 0)</f>
        <v>7.4038461538461542</v>
      </c>
      <c r="U200" s="14">
        <f>IF(AND(minMonths &gt;=  MonthSales[[#This Row],[Months Cover (current stock +Production)]], C200  &lt;&gt; "X"), _xlfn.CEILING.MATH(((orderBY -  MonthSales[[#This Row],[Months Cover (current stock +Production)]]) * MonthSales[[#This Row],[Quaterly Average]]),50),0)</f>
        <v>0</v>
      </c>
      <c r="V200" s="60">
        <f t="shared" si="3"/>
        <v>0</v>
      </c>
      <c r="W200" s="21">
        <f>MonthSales[[#This Row],[Suggested Order]]+V200</f>
        <v>0</v>
      </c>
      <c r="X200">
        <f>SUM(MonthSales[[#This Row],[Stock + FBA]:[Incoming]])+MonthSales[[#This Row],[Final Quantity in Order + Manual]]</f>
        <v>385</v>
      </c>
      <c r="Y200" s="62">
        <f>IFERROR(((MonthSales[[#This Row],[Stock + FBA]]+MonthSales[[#This Row],[Incoming]]+MonthSales[[#This Row],[Final Quantity in Order + Manual]])/MonthSales[[#This Row],[Quaterly Average]]), 0)</f>
        <v>7.4038461538461542</v>
      </c>
    </row>
    <row r="201" spans="1:25" x14ac:dyDescent="0.25">
      <c r="A201" s="1" t="s">
        <v>208</v>
      </c>
      <c r="B201" s="1" t="s">
        <v>1303</v>
      </c>
      <c r="C201" s="1" t="s">
        <v>8</v>
      </c>
      <c r="D201">
        <v>6.93</v>
      </c>
      <c r="E201">
        <v>74</v>
      </c>
      <c r="F201">
        <v>45</v>
      </c>
      <c r="G201">
        <v>43</v>
      </c>
      <c r="H201">
        <v>84</v>
      </c>
      <c r="I201">
        <v>45</v>
      </c>
      <c r="J201">
        <v>79</v>
      </c>
      <c r="K201">
        <v>62</v>
      </c>
      <c r="L201" s="65">
        <v>69</v>
      </c>
      <c r="M201">
        <v>84</v>
      </c>
      <c r="N201">
        <v>45</v>
      </c>
      <c r="O201">
        <v>170</v>
      </c>
      <c r="P201">
        <v>215</v>
      </c>
      <c r="Q201">
        <v>250</v>
      </c>
      <c r="R201" s="1">
        <f>IF(AND(MonthSales[[#This Row],[Maximum]] &gt; 10, C201 &lt;&gt; "X"), COUNTIF(MonthSales[[#This Row],[6]:[1]], "=0"),0)</f>
        <v>0</v>
      </c>
      <c r="S201" s="13">
        <f>MonthSales[[#This Row],[Final Quantity in Order + Manual]]*MonthSales[[#This Row],[Weight (g)]]</f>
        <v>0</v>
      </c>
      <c r="T201" s="62">
        <f>IFERROR(((MonthSales[[#This Row],[Stock + FBA]]+MonthSales[[#This Row],[Incoming]])/MonthSales[[#This Row],[Quaterly Average]]), 0)</f>
        <v>6.7391304347826084</v>
      </c>
      <c r="U201" s="14">
        <f>IF(AND(minMonths &gt;=  MonthSales[[#This Row],[Months Cover (current stock +Production)]], C201  &lt;&gt; "X"), _xlfn.CEILING.MATH(((orderBY -  MonthSales[[#This Row],[Months Cover (current stock +Production)]]) * MonthSales[[#This Row],[Quaterly Average]]),50),0)</f>
        <v>0</v>
      </c>
      <c r="V201" s="60">
        <f t="shared" si="3"/>
        <v>0</v>
      </c>
      <c r="W201" s="21">
        <f>MonthSales[[#This Row],[Suggested Order]]+V201</f>
        <v>0</v>
      </c>
      <c r="X201">
        <f>SUM(MonthSales[[#This Row],[Stock + FBA]:[Incoming]])+MonthSales[[#This Row],[Final Quantity in Order + Manual]]</f>
        <v>465</v>
      </c>
      <c r="Y201" s="62">
        <f>IFERROR(((MonthSales[[#This Row],[Stock + FBA]]+MonthSales[[#This Row],[Incoming]]+MonthSales[[#This Row],[Final Quantity in Order + Manual]])/MonthSales[[#This Row],[Quaterly Average]]), 0)</f>
        <v>6.7391304347826084</v>
      </c>
    </row>
    <row r="202" spans="1:25" x14ac:dyDescent="0.25">
      <c r="A202" s="1" t="s">
        <v>209</v>
      </c>
      <c r="B202" s="1" t="s">
        <v>1303</v>
      </c>
      <c r="C202" s="1" t="s">
        <v>8</v>
      </c>
      <c r="D202">
        <v>8.6199999999999992</v>
      </c>
      <c r="E202">
        <v>37</v>
      </c>
      <c r="F202">
        <v>40</v>
      </c>
      <c r="G202">
        <v>38</v>
      </c>
      <c r="H202">
        <v>61</v>
      </c>
      <c r="I202">
        <v>28</v>
      </c>
      <c r="J202">
        <v>46</v>
      </c>
      <c r="K202">
        <v>42</v>
      </c>
      <c r="L202" s="65">
        <v>45</v>
      </c>
      <c r="M202">
        <v>61</v>
      </c>
      <c r="N202">
        <v>29</v>
      </c>
      <c r="O202">
        <v>105</v>
      </c>
      <c r="P202">
        <v>134</v>
      </c>
      <c r="Q202">
        <v>150</v>
      </c>
      <c r="R202" s="1">
        <f>IF(AND(MonthSales[[#This Row],[Maximum]] &gt; 10, C202 &lt;&gt; "X"), COUNTIF(MonthSales[[#This Row],[6]:[1]], "=0"),0)</f>
        <v>0</v>
      </c>
      <c r="S202" s="13">
        <f>MonthSales[[#This Row],[Final Quantity in Order + Manual]]*MonthSales[[#This Row],[Weight (g)]]</f>
        <v>0</v>
      </c>
      <c r="T202" s="62">
        <f>IFERROR(((MonthSales[[#This Row],[Stock + FBA]]+MonthSales[[#This Row],[Incoming]])/MonthSales[[#This Row],[Quaterly Average]]), 0)</f>
        <v>6.3111111111111109</v>
      </c>
      <c r="U202" s="14">
        <f>IF(AND(minMonths &gt;=  MonthSales[[#This Row],[Months Cover (current stock +Production)]], C202  &lt;&gt; "X"), _xlfn.CEILING.MATH(((orderBY -  MonthSales[[#This Row],[Months Cover (current stock +Production)]]) * MonthSales[[#This Row],[Quaterly Average]]),50),0)</f>
        <v>0</v>
      </c>
      <c r="V202" s="60">
        <f t="shared" si="3"/>
        <v>0</v>
      </c>
      <c r="W202" s="21">
        <f>MonthSales[[#This Row],[Suggested Order]]+V202</f>
        <v>0</v>
      </c>
      <c r="X202">
        <f>SUM(MonthSales[[#This Row],[Stock + FBA]:[Incoming]])+MonthSales[[#This Row],[Final Quantity in Order + Manual]]</f>
        <v>284</v>
      </c>
      <c r="Y202" s="62">
        <f>IFERROR(((MonthSales[[#This Row],[Stock + FBA]]+MonthSales[[#This Row],[Incoming]]+MonthSales[[#This Row],[Final Quantity in Order + Manual]])/MonthSales[[#This Row],[Quaterly Average]]), 0)</f>
        <v>6.3111111111111109</v>
      </c>
    </row>
    <row r="203" spans="1:25" x14ac:dyDescent="0.25">
      <c r="A203" s="1" t="s">
        <v>210</v>
      </c>
      <c r="B203" s="1" t="s">
        <v>1303</v>
      </c>
      <c r="C203" s="1" t="s">
        <v>13</v>
      </c>
      <c r="D203">
        <v>2.19</v>
      </c>
      <c r="E203">
        <v>0</v>
      </c>
      <c r="F203">
        <v>0</v>
      </c>
      <c r="G203">
        <v>0</v>
      </c>
      <c r="H203">
        <v>0</v>
      </c>
      <c r="I203">
        <v>0</v>
      </c>
      <c r="J203">
        <v>0</v>
      </c>
      <c r="K203">
        <v>0</v>
      </c>
      <c r="L203" s="65">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62">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60">
        <f t="shared" si="3"/>
        <v>0</v>
      </c>
      <c r="W203" s="21">
        <f>MonthSales[[#This Row],[Suggested Order]]+V203</f>
        <v>0</v>
      </c>
      <c r="X203">
        <f>SUM(MonthSales[[#This Row],[Stock + FBA]:[Incoming]])+MonthSales[[#This Row],[Final Quantity in Order + Manual]]</f>
        <v>0</v>
      </c>
      <c r="Y203" s="62">
        <f>IFERROR(((MonthSales[[#This Row],[Stock + FBA]]+MonthSales[[#This Row],[Incoming]]+MonthSales[[#This Row],[Final Quantity in Order + Manual]])/MonthSales[[#This Row],[Quaterly Average]]), 0)</f>
        <v>0</v>
      </c>
    </row>
    <row r="204" spans="1:25" x14ac:dyDescent="0.25">
      <c r="A204" s="1" t="s">
        <v>211</v>
      </c>
      <c r="B204" s="1" t="s">
        <v>1303</v>
      </c>
      <c r="C204" s="1" t="s">
        <v>13</v>
      </c>
      <c r="D204">
        <v>2.37</v>
      </c>
      <c r="E204">
        <v>0</v>
      </c>
      <c r="F204">
        <v>0</v>
      </c>
      <c r="G204">
        <v>0</v>
      </c>
      <c r="H204">
        <v>0</v>
      </c>
      <c r="I204">
        <v>0</v>
      </c>
      <c r="J204">
        <v>0</v>
      </c>
      <c r="K204">
        <v>0</v>
      </c>
      <c r="L204" s="65">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62">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60">
        <f t="shared" si="3"/>
        <v>0</v>
      </c>
      <c r="W204" s="21">
        <f>MonthSales[[#This Row],[Suggested Order]]+V204</f>
        <v>0</v>
      </c>
      <c r="X204">
        <f>SUM(MonthSales[[#This Row],[Stock + FBA]:[Incoming]])+MonthSales[[#This Row],[Final Quantity in Order + Manual]]</f>
        <v>0</v>
      </c>
      <c r="Y204" s="62">
        <f>IFERROR(((MonthSales[[#This Row],[Stock + FBA]]+MonthSales[[#This Row],[Incoming]]+MonthSales[[#This Row],[Final Quantity in Order + Manual]])/MonthSales[[#This Row],[Quaterly Average]]), 0)</f>
        <v>0</v>
      </c>
    </row>
    <row r="205" spans="1:25" x14ac:dyDescent="0.25">
      <c r="A205" s="1" t="s">
        <v>212</v>
      </c>
      <c r="B205" s="1" t="s">
        <v>1303</v>
      </c>
      <c r="C205" s="1" t="s">
        <v>13</v>
      </c>
      <c r="D205">
        <v>3.1</v>
      </c>
      <c r="E205">
        <v>0</v>
      </c>
      <c r="F205">
        <v>0</v>
      </c>
      <c r="G205">
        <v>0</v>
      </c>
      <c r="H205">
        <v>0</v>
      </c>
      <c r="I205">
        <v>0</v>
      </c>
      <c r="J205">
        <v>0</v>
      </c>
      <c r="K205">
        <v>0</v>
      </c>
      <c r="L205" s="65">
        <v>0</v>
      </c>
      <c r="M205">
        <v>0</v>
      </c>
      <c r="N205">
        <v>0</v>
      </c>
      <c r="O205">
        <v>0</v>
      </c>
      <c r="P205">
        <v>0</v>
      </c>
      <c r="Q205">
        <v>0</v>
      </c>
      <c r="R205" s="1">
        <f>IF(AND(MonthSales[[#This Row],[Maximum]] &gt; 10, C205 &lt;&gt; "X"), COUNTIF(MonthSales[[#This Row],[6]:[1]], "=0"),0)</f>
        <v>0</v>
      </c>
      <c r="S205" s="13">
        <f>MonthSales[[#This Row],[Final Quantity in Order + Manual]]*MonthSales[[#This Row],[Weight (g)]]</f>
        <v>0</v>
      </c>
      <c r="T205" s="62">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60">
        <f t="shared" si="3"/>
        <v>0</v>
      </c>
      <c r="W205" s="21">
        <f>MonthSales[[#This Row],[Suggested Order]]+V205</f>
        <v>0</v>
      </c>
      <c r="X205">
        <f>SUM(MonthSales[[#This Row],[Stock + FBA]:[Incoming]])+MonthSales[[#This Row],[Final Quantity in Order + Manual]]</f>
        <v>0</v>
      </c>
      <c r="Y205" s="62">
        <f>IFERROR(((MonthSales[[#This Row],[Stock + FBA]]+MonthSales[[#This Row],[Incoming]]+MonthSales[[#This Row],[Final Quantity in Order + Manual]])/MonthSales[[#This Row],[Quaterly Average]]), 0)</f>
        <v>0</v>
      </c>
    </row>
    <row r="206" spans="1:25" x14ac:dyDescent="0.25">
      <c r="A206" s="1" t="s">
        <v>213</v>
      </c>
      <c r="B206" s="1" t="s">
        <v>1303</v>
      </c>
      <c r="C206" s="1" t="s">
        <v>8</v>
      </c>
      <c r="D206">
        <v>1.66</v>
      </c>
      <c r="E206">
        <v>96</v>
      </c>
      <c r="F206">
        <v>87</v>
      </c>
      <c r="G206">
        <v>66</v>
      </c>
      <c r="H206">
        <v>147</v>
      </c>
      <c r="I206">
        <v>110</v>
      </c>
      <c r="J206">
        <v>77</v>
      </c>
      <c r="K206">
        <v>97</v>
      </c>
      <c r="L206" s="65">
        <v>111</v>
      </c>
      <c r="M206">
        <v>147</v>
      </c>
      <c r="N206">
        <v>1</v>
      </c>
      <c r="O206">
        <v>76</v>
      </c>
      <c r="P206">
        <v>77</v>
      </c>
      <c r="Q206">
        <v>550</v>
      </c>
      <c r="R206" s="1">
        <f>IF(AND(MonthSales[[#This Row],[Maximum]] &gt; 10, C206 &lt;&gt; "X"), COUNTIF(MonthSales[[#This Row],[6]:[1]], "=0"),0)</f>
        <v>0</v>
      </c>
      <c r="S206" s="13">
        <f>MonthSales[[#This Row],[Final Quantity in Order + Manual]]*MonthSales[[#This Row],[Weight (g)]]</f>
        <v>0</v>
      </c>
      <c r="T206" s="62">
        <f>IFERROR(((MonthSales[[#This Row],[Stock + FBA]]+MonthSales[[#This Row],[Incoming]])/MonthSales[[#This Row],[Quaterly Average]]), 0)</f>
        <v>5.6486486486486482</v>
      </c>
      <c r="U206" s="14">
        <f>IF(AND(minMonths &gt;=  MonthSales[[#This Row],[Months Cover (current stock +Production)]], C206  &lt;&gt; "X"), _xlfn.CEILING.MATH(((orderBY -  MonthSales[[#This Row],[Months Cover (current stock +Production)]]) * MonthSales[[#This Row],[Quaterly Average]]),50),0)</f>
        <v>0</v>
      </c>
      <c r="V206" s="60">
        <f t="shared" si="3"/>
        <v>0</v>
      </c>
      <c r="W206" s="21">
        <f>MonthSales[[#This Row],[Suggested Order]]+V206</f>
        <v>0</v>
      </c>
      <c r="X206">
        <f>SUM(MonthSales[[#This Row],[Stock + FBA]:[Incoming]])+MonthSales[[#This Row],[Final Quantity in Order + Manual]]</f>
        <v>627</v>
      </c>
      <c r="Y206" s="62">
        <f>IFERROR(((MonthSales[[#This Row],[Stock + FBA]]+MonthSales[[#This Row],[Incoming]]+MonthSales[[#This Row],[Final Quantity in Order + Manual]])/MonthSales[[#This Row],[Quaterly Average]]), 0)</f>
        <v>5.6486486486486482</v>
      </c>
    </row>
    <row r="207" spans="1:25" x14ac:dyDescent="0.25">
      <c r="A207" s="1" t="s">
        <v>214</v>
      </c>
      <c r="B207" s="1" t="s">
        <v>1303</v>
      </c>
      <c r="C207" s="1" t="s">
        <v>8</v>
      </c>
      <c r="D207">
        <v>1.78</v>
      </c>
      <c r="E207">
        <v>46</v>
      </c>
      <c r="F207">
        <v>54</v>
      </c>
      <c r="G207">
        <v>50</v>
      </c>
      <c r="H207">
        <v>97</v>
      </c>
      <c r="I207">
        <v>78</v>
      </c>
      <c r="J207">
        <v>90</v>
      </c>
      <c r="K207">
        <v>69</v>
      </c>
      <c r="L207" s="65">
        <v>88</v>
      </c>
      <c r="M207">
        <v>97</v>
      </c>
      <c r="N207">
        <v>35</v>
      </c>
      <c r="O207">
        <v>213</v>
      </c>
      <c r="P207">
        <v>248</v>
      </c>
      <c r="Q207">
        <v>200</v>
      </c>
      <c r="R207" s="1">
        <f>IF(AND(MonthSales[[#This Row],[Maximum]] &gt; 10, C207 &lt;&gt; "X"), COUNTIF(MonthSales[[#This Row],[6]:[1]], "=0"),0)</f>
        <v>0</v>
      </c>
      <c r="S207" s="13">
        <f>MonthSales[[#This Row],[Final Quantity in Order + Manual]]*MonthSales[[#This Row],[Weight (g)]]</f>
        <v>0</v>
      </c>
      <c r="T207" s="62">
        <f>IFERROR(((MonthSales[[#This Row],[Stock + FBA]]+MonthSales[[#This Row],[Incoming]])/MonthSales[[#This Row],[Quaterly Average]]), 0)</f>
        <v>5.0909090909090908</v>
      </c>
      <c r="U207" s="14">
        <f>IF(AND(minMonths &gt;=  MonthSales[[#This Row],[Months Cover (current stock +Production)]], C207  &lt;&gt; "X"), _xlfn.CEILING.MATH(((orderBY -  MonthSales[[#This Row],[Months Cover (current stock +Production)]]) * MonthSales[[#This Row],[Quaterly Average]]),50),0)</f>
        <v>0</v>
      </c>
      <c r="V207" s="60">
        <f t="shared" si="3"/>
        <v>0</v>
      </c>
      <c r="W207" s="21">
        <f>MonthSales[[#This Row],[Suggested Order]]+V207</f>
        <v>0</v>
      </c>
      <c r="X207">
        <f>SUM(MonthSales[[#This Row],[Stock + FBA]:[Incoming]])+MonthSales[[#This Row],[Final Quantity in Order + Manual]]</f>
        <v>448</v>
      </c>
      <c r="Y207" s="62">
        <f>IFERROR(((MonthSales[[#This Row],[Stock + FBA]]+MonthSales[[#This Row],[Incoming]]+MonthSales[[#This Row],[Final Quantity in Order + Manual]])/MonthSales[[#This Row],[Quaterly Average]]), 0)</f>
        <v>5.0909090909090908</v>
      </c>
    </row>
    <row r="208" spans="1:25" x14ac:dyDescent="0.25">
      <c r="A208" s="1" t="s">
        <v>215</v>
      </c>
      <c r="B208" s="1" t="s">
        <v>1303</v>
      </c>
      <c r="C208" s="1" t="s">
        <v>8</v>
      </c>
      <c r="D208">
        <v>1.88</v>
      </c>
      <c r="E208">
        <v>51</v>
      </c>
      <c r="F208">
        <v>34</v>
      </c>
      <c r="G208">
        <v>54</v>
      </c>
      <c r="H208">
        <v>74</v>
      </c>
      <c r="I208">
        <v>56</v>
      </c>
      <c r="J208">
        <v>67</v>
      </c>
      <c r="K208">
        <v>56</v>
      </c>
      <c r="L208" s="65">
        <v>66</v>
      </c>
      <c r="M208">
        <v>74</v>
      </c>
      <c r="N208">
        <v>3</v>
      </c>
      <c r="O208">
        <v>160</v>
      </c>
      <c r="P208">
        <v>163</v>
      </c>
      <c r="Q208">
        <v>300</v>
      </c>
      <c r="R208" s="1">
        <f>IF(AND(MonthSales[[#This Row],[Maximum]] &gt; 10, C208 &lt;&gt; "X"), COUNTIF(MonthSales[[#This Row],[6]:[1]], "=0"),0)</f>
        <v>0</v>
      </c>
      <c r="S208" s="13">
        <f>MonthSales[[#This Row],[Final Quantity in Order + Manual]]*MonthSales[[#This Row],[Weight (g)]]</f>
        <v>0</v>
      </c>
      <c r="T208" s="62">
        <f>IFERROR(((MonthSales[[#This Row],[Stock + FBA]]+MonthSales[[#This Row],[Incoming]])/MonthSales[[#This Row],[Quaterly Average]]), 0)</f>
        <v>7.0151515151515156</v>
      </c>
      <c r="U208" s="14">
        <f>IF(AND(minMonths &gt;=  MonthSales[[#This Row],[Months Cover (current stock +Production)]], C208  &lt;&gt; "X"), _xlfn.CEILING.MATH(((orderBY -  MonthSales[[#This Row],[Months Cover (current stock +Production)]]) * MonthSales[[#This Row],[Quaterly Average]]),50),0)</f>
        <v>0</v>
      </c>
      <c r="V208" s="60">
        <f t="shared" si="3"/>
        <v>0</v>
      </c>
      <c r="W208" s="21">
        <f>MonthSales[[#This Row],[Suggested Order]]+V208</f>
        <v>0</v>
      </c>
      <c r="X208">
        <f>SUM(MonthSales[[#This Row],[Stock + FBA]:[Incoming]])+MonthSales[[#This Row],[Final Quantity in Order + Manual]]</f>
        <v>463</v>
      </c>
      <c r="Y208" s="62">
        <f>IFERROR(((MonthSales[[#This Row],[Stock + FBA]]+MonthSales[[#This Row],[Incoming]]+MonthSales[[#This Row],[Final Quantity in Order + Manual]])/MonthSales[[#This Row],[Quaterly Average]]), 0)</f>
        <v>7.0151515151515156</v>
      </c>
    </row>
    <row r="209" spans="1:25" x14ac:dyDescent="0.25">
      <c r="A209" s="1" t="s">
        <v>216</v>
      </c>
      <c r="B209" s="1" t="s">
        <v>1303</v>
      </c>
      <c r="C209" s="1" t="s">
        <v>8</v>
      </c>
      <c r="D209">
        <v>2.4500000000000002</v>
      </c>
      <c r="E209">
        <v>371</v>
      </c>
      <c r="F209">
        <v>213</v>
      </c>
      <c r="G209">
        <v>166</v>
      </c>
      <c r="H209">
        <v>353</v>
      </c>
      <c r="I209">
        <v>225</v>
      </c>
      <c r="J209">
        <v>234</v>
      </c>
      <c r="K209">
        <v>260</v>
      </c>
      <c r="L209" s="65">
        <v>271</v>
      </c>
      <c r="M209">
        <v>371</v>
      </c>
      <c r="N209">
        <v>341</v>
      </c>
      <c r="O209">
        <v>529</v>
      </c>
      <c r="P209">
        <v>870</v>
      </c>
      <c r="Q209">
        <v>3600</v>
      </c>
      <c r="R209" s="1">
        <f>IF(AND(MonthSales[[#This Row],[Maximum]] &gt; 10, C209 &lt;&gt; "X"), COUNTIF(MonthSales[[#This Row],[6]:[1]], "=0"),0)</f>
        <v>0</v>
      </c>
      <c r="S209" s="13">
        <f>MonthSales[[#This Row],[Final Quantity in Order + Manual]]*MonthSales[[#This Row],[Weight (g)]]</f>
        <v>0</v>
      </c>
      <c r="T209" s="62">
        <f>IFERROR(((MonthSales[[#This Row],[Stock + FBA]]+MonthSales[[#This Row],[Incoming]])/MonthSales[[#This Row],[Quaterly Average]]), 0)</f>
        <v>16.494464944649447</v>
      </c>
      <c r="U209" s="14">
        <f>IF(AND(minMonths &gt;=  MonthSales[[#This Row],[Months Cover (current stock +Production)]], C209  &lt;&gt; "X"), _xlfn.CEILING.MATH(((orderBY -  MonthSales[[#This Row],[Months Cover (current stock +Production)]]) * MonthSales[[#This Row],[Quaterly Average]]),50),0)</f>
        <v>0</v>
      </c>
      <c r="V209" s="60">
        <f t="shared" si="3"/>
        <v>0</v>
      </c>
      <c r="W209" s="21">
        <f>MonthSales[[#This Row],[Suggested Order]]+V209</f>
        <v>0</v>
      </c>
      <c r="X209">
        <f>SUM(MonthSales[[#This Row],[Stock + FBA]:[Incoming]])+MonthSales[[#This Row],[Final Quantity in Order + Manual]]</f>
        <v>4470</v>
      </c>
      <c r="Y209" s="62">
        <f>IFERROR(((MonthSales[[#This Row],[Stock + FBA]]+MonthSales[[#This Row],[Incoming]]+MonthSales[[#This Row],[Final Quantity in Order + Manual]])/MonthSales[[#This Row],[Quaterly Average]]), 0)</f>
        <v>16.494464944649447</v>
      </c>
    </row>
    <row r="210" spans="1:25" x14ac:dyDescent="0.25">
      <c r="A210" s="1" t="s">
        <v>217</v>
      </c>
      <c r="B210" s="1" t="s">
        <v>1303</v>
      </c>
      <c r="C210" s="1" t="s">
        <v>8</v>
      </c>
      <c r="D210">
        <v>4.0599999999999996</v>
      </c>
      <c r="E210">
        <v>39</v>
      </c>
      <c r="F210">
        <v>27</v>
      </c>
      <c r="G210">
        <v>30</v>
      </c>
      <c r="H210">
        <v>63</v>
      </c>
      <c r="I210">
        <v>21</v>
      </c>
      <c r="J210">
        <v>42</v>
      </c>
      <c r="K210">
        <v>37</v>
      </c>
      <c r="L210" s="65">
        <v>42</v>
      </c>
      <c r="M210">
        <v>63</v>
      </c>
      <c r="N210">
        <v>1</v>
      </c>
      <c r="O210">
        <v>109</v>
      </c>
      <c r="P210">
        <v>110</v>
      </c>
      <c r="Q210">
        <v>100</v>
      </c>
      <c r="R210" s="1">
        <f>IF(AND(MonthSales[[#This Row],[Maximum]] &gt; 10, C210 &lt;&gt; "X"), COUNTIF(MonthSales[[#This Row],[6]:[1]], "=0"),0)</f>
        <v>0</v>
      </c>
      <c r="S210" s="13">
        <f>MonthSales[[#This Row],[Final Quantity in Order + Manual]]*MonthSales[[#This Row],[Weight (g)]]</f>
        <v>405.99999999999994</v>
      </c>
      <c r="T210" s="62">
        <f>IFERROR(((MonthSales[[#This Row],[Stock + FBA]]+MonthSales[[#This Row],[Incoming]])/MonthSales[[#This Row],[Quaterly Average]]), 0)</f>
        <v>5</v>
      </c>
      <c r="U210" s="14">
        <f>IF(AND(minMonths &gt;=  MonthSales[[#This Row],[Months Cover (current stock +Production)]], C210  &lt;&gt; "X"), _xlfn.CEILING.MATH(((orderBY -  MonthSales[[#This Row],[Months Cover (current stock +Production)]]) * MonthSales[[#This Row],[Quaterly Average]]),50),0)</f>
        <v>100</v>
      </c>
      <c r="V210" s="60">
        <f t="shared" si="3"/>
        <v>0</v>
      </c>
      <c r="W210" s="21">
        <f>MonthSales[[#This Row],[Suggested Order]]+V210</f>
        <v>100</v>
      </c>
      <c r="X210">
        <f>SUM(MonthSales[[#This Row],[Stock + FBA]:[Incoming]])+MonthSales[[#This Row],[Final Quantity in Order + Manual]]</f>
        <v>310</v>
      </c>
      <c r="Y210" s="62">
        <f>IFERROR(((MonthSales[[#This Row],[Stock + FBA]]+MonthSales[[#This Row],[Incoming]]+MonthSales[[#This Row],[Final Quantity in Order + Manual]])/MonthSales[[#This Row],[Quaterly Average]]), 0)</f>
        <v>7.3809523809523814</v>
      </c>
    </row>
    <row r="211" spans="1:25" x14ac:dyDescent="0.25">
      <c r="A211" s="1" t="s">
        <v>218</v>
      </c>
      <c r="B211" s="1" t="s">
        <v>1303</v>
      </c>
      <c r="C211" s="1" t="s">
        <v>8</v>
      </c>
      <c r="D211">
        <v>4.5599999999999996</v>
      </c>
      <c r="E211">
        <v>27</v>
      </c>
      <c r="F211">
        <v>17</v>
      </c>
      <c r="G211">
        <v>21</v>
      </c>
      <c r="H211">
        <v>37</v>
      </c>
      <c r="I211">
        <v>18</v>
      </c>
      <c r="J211">
        <v>24</v>
      </c>
      <c r="K211">
        <v>24</v>
      </c>
      <c r="L211" s="65">
        <v>26</v>
      </c>
      <c r="M211">
        <v>37</v>
      </c>
      <c r="N211">
        <v>32</v>
      </c>
      <c r="O211">
        <v>62</v>
      </c>
      <c r="P211">
        <v>94</v>
      </c>
      <c r="Q211">
        <v>100</v>
      </c>
      <c r="R211" s="1">
        <f>IF(AND(MonthSales[[#This Row],[Maximum]] &gt; 10, C211 &lt;&gt; "X"), COUNTIF(MonthSales[[#This Row],[6]:[1]], "=0"),0)</f>
        <v>0</v>
      </c>
      <c r="S211" s="13">
        <f>MonthSales[[#This Row],[Final Quantity in Order + Manual]]*MonthSales[[#This Row],[Weight (g)]]</f>
        <v>0</v>
      </c>
      <c r="T211" s="62">
        <f>IFERROR(((MonthSales[[#This Row],[Stock + FBA]]+MonthSales[[#This Row],[Incoming]])/MonthSales[[#This Row],[Quaterly Average]]), 0)</f>
        <v>7.4615384615384617</v>
      </c>
      <c r="U211" s="14">
        <f>IF(AND(minMonths &gt;=  MonthSales[[#This Row],[Months Cover (current stock +Production)]], C211  &lt;&gt; "X"), _xlfn.CEILING.MATH(((orderBY -  MonthSales[[#This Row],[Months Cover (current stock +Production)]]) * MonthSales[[#This Row],[Quaterly Average]]),50),0)</f>
        <v>0</v>
      </c>
      <c r="V211" s="60">
        <f t="shared" si="3"/>
        <v>0</v>
      </c>
      <c r="W211" s="21">
        <f>MonthSales[[#This Row],[Suggested Order]]+V211</f>
        <v>0</v>
      </c>
      <c r="X211">
        <f>SUM(MonthSales[[#This Row],[Stock + FBA]:[Incoming]])+MonthSales[[#This Row],[Final Quantity in Order + Manual]]</f>
        <v>194</v>
      </c>
      <c r="Y211" s="62">
        <f>IFERROR(((MonthSales[[#This Row],[Stock + FBA]]+MonthSales[[#This Row],[Incoming]]+MonthSales[[#This Row],[Final Quantity in Order + Manual]])/MonthSales[[#This Row],[Quaterly Average]]), 0)</f>
        <v>7.4615384615384617</v>
      </c>
    </row>
    <row r="212" spans="1:25" x14ac:dyDescent="0.25">
      <c r="A212" s="1" t="s">
        <v>219</v>
      </c>
      <c r="B212" s="1" t="s">
        <v>1303</v>
      </c>
      <c r="C212" s="1" t="s">
        <v>8</v>
      </c>
      <c r="D212">
        <v>5.38</v>
      </c>
      <c r="E212">
        <v>15</v>
      </c>
      <c r="F212">
        <v>20</v>
      </c>
      <c r="G212">
        <v>20</v>
      </c>
      <c r="H212">
        <v>25</v>
      </c>
      <c r="I212">
        <v>14</v>
      </c>
      <c r="J212">
        <v>14</v>
      </c>
      <c r="K212">
        <v>18</v>
      </c>
      <c r="L212" s="65">
        <v>18</v>
      </c>
      <c r="M212">
        <v>25</v>
      </c>
      <c r="N212">
        <v>29</v>
      </c>
      <c r="O212">
        <v>56</v>
      </c>
      <c r="P212">
        <v>85</v>
      </c>
      <c r="Q212">
        <v>50</v>
      </c>
      <c r="R212" s="1">
        <f>IF(AND(MonthSales[[#This Row],[Maximum]] &gt; 10, C212 &lt;&gt; "X"), COUNTIF(MonthSales[[#This Row],[6]:[1]], "=0"),0)</f>
        <v>0</v>
      </c>
      <c r="S212" s="13">
        <f>MonthSales[[#This Row],[Final Quantity in Order + Manual]]*MonthSales[[#This Row],[Weight (g)]]</f>
        <v>0</v>
      </c>
      <c r="T212" s="62">
        <f>IFERROR(((MonthSales[[#This Row],[Stock + FBA]]+MonthSales[[#This Row],[Incoming]])/MonthSales[[#This Row],[Quaterly Average]]), 0)</f>
        <v>7.5</v>
      </c>
      <c r="U212" s="14">
        <f>IF(AND(minMonths &gt;=  MonthSales[[#This Row],[Months Cover (current stock +Production)]], C212  &lt;&gt; "X"), _xlfn.CEILING.MATH(((orderBY -  MonthSales[[#This Row],[Months Cover (current stock +Production)]]) * MonthSales[[#This Row],[Quaterly Average]]),50),0)</f>
        <v>0</v>
      </c>
      <c r="V212" s="60">
        <f t="shared" si="3"/>
        <v>0</v>
      </c>
      <c r="W212" s="21">
        <f>MonthSales[[#This Row],[Suggested Order]]+V212</f>
        <v>0</v>
      </c>
      <c r="X212">
        <f>SUM(MonthSales[[#This Row],[Stock + FBA]:[Incoming]])+MonthSales[[#This Row],[Final Quantity in Order + Manual]]</f>
        <v>135</v>
      </c>
      <c r="Y212" s="62">
        <f>IFERROR(((MonthSales[[#This Row],[Stock + FBA]]+MonthSales[[#This Row],[Incoming]]+MonthSales[[#This Row],[Final Quantity in Order + Manual]])/MonthSales[[#This Row],[Quaterly Average]]), 0)</f>
        <v>7.5</v>
      </c>
    </row>
    <row r="213" spans="1:25" x14ac:dyDescent="0.25">
      <c r="A213" s="1" t="s">
        <v>220</v>
      </c>
      <c r="B213" s="1" t="s">
        <v>1303</v>
      </c>
      <c r="C213" s="1" t="s">
        <v>8</v>
      </c>
      <c r="D213">
        <v>2.2200000000000002</v>
      </c>
      <c r="E213">
        <v>202</v>
      </c>
      <c r="F213">
        <v>170</v>
      </c>
      <c r="G213">
        <v>176</v>
      </c>
      <c r="H213">
        <v>279</v>
      </c>
      <c r="I213">
        <v>206</v>
      </c>
      <c r="J213">
        <v>247</v>
      </c>
      <c r="K213">
        <v>213</v>
      </c>
      <c r="L213" s="65">
        <v>244</v>
      </c>
      <c r="M213">
        <v>279</v>
      </c>
      <c r="N213">
        <v>4</v>
      </c>
      <c r="O213">
        <v>432</v>
      </c>
      <c r="P213">
        <v>436</v>
      </c>
      <c r="Q213">
        <v>1100</v>
      </c>
      <c r="R213" s="1">
        <f>IF(AND(MonthSales[[#This Row],[Maximum]] &gt; 10, C213 &lt;&gt; "X"), COUNTIF(MonthSales[[#This Row],[6]:[1]], "=0"),0)</f>
        <v>0</v>
      </c>
      <c r="S213" s="13">
        <f>MonthSales[[#This Row],[Final Quantity in Order + Manual]]*MonthSales[[#This Row],[Weight (g)]]</f>
        <v>0</v>
      </c>
      <c r="T213" s="62">
        <f>IFERROR(((MonthSales[[#This Row],[Stock + FBA]]+MonthSales[[#This Row],[Incoming]])/MonthSales[[#This Row],[Quaterly Average]]), 0)</f>
        <v>6.2950819672131146</v>
      </c>
      <c r="U213" s="14">
        <f>IF(AND(minMonths &gt;=  MonthSales[[#This Row],[Months Cover (current stock +Production)]], C213  &lt;&gt; "X"), _xlfn.CEILING.MATH(((orderBY -  MonthSales[[#This Row],[Months Cover (current stock +Production)]]) * MonthSales[[#This Row],[Quaterly Average]]),50),0)</f>
        <v>0</v>
      </c>
      <c r="V213" s="60">
        <f t="shared" si="3"/>
        <v>0</v>
      </c>
      <c r="W213" s="21">
        <f>MonthSales[[#This Row],[Suggested Order]]+V213</f>
        <v>0</v>
      </c>
      <c r="X213">
        <f>SUM(MonthSales[[#This Row],[Stock + FBA]:[Incoming]])+MonthSales[[#This Row],[Final Quantity in Order + Manual]]</f>
        <v>1536</v>
      </c>
      <c r="Y213" s="62">
        <f>IFERROR(((MonthSales[[#This Row],[Stock + FBA]]+MonthSales[[#This Row],[Incoming]]+MonthSales[[#This Row],[Final Quantity in Order + Manual]])/MonthSales[[#This Row],[Quaterly Average]]), 0)</f>
        <v>6.2950819672131146</v>
      </c>
    </row>
    <row r="214" spans="1:25" x14ac:dyDescent="0.25">
      <c r="A214" s="1" t="s">
        <v>221</v>
      </c>
      <c r="B214" s="1" t="s">
        <v>1303</v>
      </c>
      <c r="C214" s="1" t="s">
        <v>8</v>
      </c>
      <c r="D214">
        <v>2.33</v>
      </c>
      <c r="E214">
        <v>158</v>
      </c>
      <c r="F214">
        <v>92</v>
      </c>
      <c r="G214">
        <v>121</v>
      </c>
      <c r="H214">
        <v>227</v>
      </c>
      <c r="I214">
        <v>130</v>
      </c>
      <c r="J214">
        <v>192</v>
      </c>
      <c r="K214">
        <v>153</v>
      </c>
      <c r="L214" s="65">
        <v>183</v>
      </c>
      <c r="M214">
        <v>227</v>
      </c>
      <c r="N214">
        <v>5</v>
      </c>
      <c r="O214">
        <v>312</v>
      </c>
      <c r="P214">
        <v>317</v>
      </c>
      <c r="Q214">
        <v>850</v>
      </c>
      <c r="R214" s="1">
        <f>IF(AND(MonthSales[[#This Row],[Maximum]] &gt; 10, C214 &lt;&gt; "X"), COUNTIF(MonthSales[[#This Row],[6]:[1]], "=0"),0)</f>
        <v>0</v>
      </c>
      <c r="S214" s="13">
        <f>MonthSales[[#This Row],[Final Quantity in Order + Manual]]*MonthSales[[#This Row],[Weight (g)]]</f>
        <v>0</v>
      </c>
      <c r="T214" s="62">
        <f>IFERROR(((MonthSales[[#This Row],[Stock + FBA]]+MonthSales[[#This Row],[Incoming]])/MonthSales[[#This Row],[Quaterly Average]]), 0)</f>
        <v>6.3770491803278686</v>
      </c>
      <c r="U214" s="14">
        <f>IF(AND(minMonths &gt;=  MonthSales[[#This Row],[Months Cover (current stock +Production)]], C214  &lt;&gt; "X"), _xlfn.CEILING.MATH(((orderBY -  MonthSales[[#This Row],[Months Cover (current stock +Production)]]) * MonthSales[[#This Row],[Quaterly Average]]),50),0)</f>
        <v>0</v>
      </c>
      <c r="V214" s="60">
        <f t="shared" si="3"/>
        <v>0</v>
      </c>
      <c r="W214" s="21">
        <f>MonthSales[[#This Row],[Suggested Order]]+V214</f>
        <v>0</v>
      </c>
      <c r="X214">
        <f>SUM(MonthSales[[#This Row],[Stock + FBA]:[Incoming]])+MonthSales[[#This Row],[Final Quantity in Order + Manual]]</f>
        <v>1167</v>
      </c>
      <c r="Y214" s="62">
        <f>IFERROR(((MonthSales[[#This Row],[Stock + FBA]]+MonthSales[[#This Row],[Incoming]]+MonthSales[[#This Row],[Final Quantity in Order + Manual]])/MonthSales[[#This Row],[Quaterly Average]]), 0)</f>
        <v>6.3770491803278686</v>
      </c>
    </row>
    <row r="215" spans="1:25" x14ac:dyDescent="0.25">
      <c r="A215" s="1" t="s">
        <v>222</v>
      </c>
      <c r="B215" s="1" t="s">
        <v>1303</v>
      </c>
      <c r="C215" s="1" t="s">
        <v>8</v>
      </c>
      <c r="D215">
        <v>5.12</v>
      </c>
      <c r="E215">
        <v>88</v>
      </c>
      <c r="F215">
        <v>49</v>
      </c>
      <c r="G215">
        <v>54</v>
      </c>
      <c r="H215">
        <v>131</v>
      </c>
      <c r="I215">
        <v>96</v>
      </c>
      <c r="J215">
        <v>165</v>
      </c>
      <c r="K215">
        <v>97</v>
      </c>
      <c r="L215" s="65">
        <v>131</v>
      </c>
      <c r="M215">
        <v>165</v>
      </c>
      <c r="N215">
        <v>80</v>
      </c>
      <c r="O215">
        <v>275</v>
      </c>
      <c r="P215">
        <v>355</v>
      </c>
      <c r="Q215">
        <v>400</v>
      </c>
      <c r="R215" s="1">
        <f>IF(AND(MonthSales[[#This Row],[Maximum]] &gt; 10, C215 &lt;&gt; "X"), COUNTIF(MonthSales[[#This Row],[6]:[1]], "=0"),0)</f>
        <v>0</v>
      </c>
      <c r="S215" s="13">
        <f>MonthSales[[#This Row],[Final Quantity in Order + Manual]]*MonthSales[[#This Row],[Weight (g)]]</f>
        <v>0</v>
      </c>
      <c r="T215" s="62">
        <f>IFERROR(((MonthSales[[#This Row],[Stock + FBA]]+MonthSales[[#This Row],[Incoming]])/MonthSales[[#This Row],[Quaterly Average]]), 0)</f>
        <v>5.7633587786259541</v>
      </c>
      <c r="U215" s="14">
        <f>IF(AND(minMonths &gt;=  MonthSales[[#This Row],[Months Cover (current stock +Production)]], C215  &lt;&gt; "X"), _xlfn.CEILING.MATH(((orderBY -  MonthSales[[#This Row],[Months Cover (current stock +Production)]]) * MonthSales[[#This Row],[Quaterly Average]]),50),0)</f>
        <v>0</v>
      </c>
      <c r="V215" s="60">
        <f t="shared" si="3"/>
        <v>0</v>
      </c>
      <c r="W215" s="21">
        <f>MonthSales[[#This Row],[Suggested Order]]+V215</f>
        <v>0</v>
      </c>
      <c r="X215">
        <f>SUM(MonthSales[[#This Row],[Stock + FBA]:[Incoming]])+MonthSales[[#This Row],[Final Quantity in Order + Manual]]</f>
        <v>755</v>
      </c>
      <c r="Y215" s="62">
        <f>IFERROR(((MonthSales[[#This Row],[Stock + FBA]]+MonthSales[[#This Row],[Incoming]]+MonthSales[[#This Row],[Final Quantity in Order + Manual]])/MonthSales[[#This Row],[Quaterly Average]]), 0)</f>
        <v>5.7633587786259541</v>
      </c>
    </row>
    <row r="216" spans="1:25" x14ac:dyDescent="0.25">
      <c r="A216" s="1" t="s">
        <v>223</v>
      </c>
      <c r="B216" s="1" t="s">
        <v>1303</v>
      </c>
      <c r="C216" s="1" t="s">
        <v>8</v>
      </c>
      <c r="D216">
        <v>5.65</v>
      </c>
      <c r="E216">
        <v>88</v>
      </c>
      <c r="F216">
        <v>66</v>
      </c>
      <c r="G216">
        <v>49</v>
      </c>
      <c r="H216">
        <v>118</v>
      </c>
      <c r="I216">
        <v>99</v>
      </c>
      <c r="J216">
        <v>177</v>
      </c>
      <c r="K216">
        <v>100</v>
      </c>
      <c r="L216" s="65">
        <v>131</v>
      </c>
      <c r="M216">
        <v>177</v>
      </c>
      <c r="N216">
        <v>145</v>
      </c>
      <c r="O216">
        <v>260</v>
      </c>
      <c r="P216">
        <v>405</v>
      </c>
      <c r="Q216">
        <v>400</v>
      </c>
      <c r="R216" s="1">
        <f>IF(AND(MonthSales[[#This Row],[Maximum]] &gt; 10, C216 &lt;&gt; "X"), COUNTIF(MonthSales[[#This Row],[6]:[1]], "=0"),0)</f>
        <v>0</v>
      </c>
      <c r="S216" s="13">
        <f>MonthSales[[#This Row],[Final Quantity in Order + Manual]]*MonthSales[[#This Row],[Weight (g)]]</f>
        <v>0</v>
      </c>
      <c r="T216" s="62">
        <f>IFERROR(((MonthSales[[#This Row],[Stock + FBA]]+MonthSales[[#This Row],[Incoming]])/MonthSales[[#This Row],[Quaterly Average]]), 0)</f>
        <v>6.1450381679389317</v>
      </c>
      <c r="U216" s="14">
        <f>IF(AND(minMonths &gt;=  MonthSales[[#This Row],[Months Cover (current stock +Production)]], C216  &lt;&gt; "X"), _xlfn.CEILING.MATH(((orderBY -  MonthSales[[#This Row],[Months Cover (current stock +Production)]]) * MonthSales[[#This Row],[Quaterly Average]]),50),0)</f>
        <v>0</v>
      </c>
      <c r="V216" s="60">
        <f t="shared" si="3"/>
        <v>0</v>
      </c>
      <c r="W216" s="21">
        <f>MonthSales[[#This Row],[Suggested Order]]+V216</f>
        <v>0</v>
      </c>
      <c r="X216">
        <f>SUM(MonthSales[[#This Row],[Stock + FBA]:[Incoming]])+MonthSales[[#This Row],[Final Quantity in Order + Manual]]</f>
        <v>805</v>
      </c>
      <c r="Y216" s="62">
        <f>IFERROR(((MonthSales[[#This Row],[Stock + FBA]]+MonthSales[[#This Row],[Incoming]]+MonthSales[[#This Row],[Final Quantity in Order + Manual]])/MonthSales[[#This Row],[Quaterly Average]]), 0)</f>
        <v>6.1450381679389317</v>
      </c>
    </row>
    <row r="217" spans="1:25" x14ac:dyDescent="0.25">
      <c r="A217" s="1" t="s">
        <v>224</v>
      </c>
      <c r="B217" s="1" t="s">
        <v>1303</v>
      </c>
      <c r="C217" s="1" t="s">
        <v>8</v>
      </c>
      <c r="D217">
        <v>8.59</v>
      </c>
      <c r="E217">
        <v>43</v>
      </c>
      <c r="F217">
        <v>42</v>
      </c>
      <c r="G217">
        <v>42</v>
      </c>
      <c r="H217">
        <v>94</v>
      </c>
      <c r="I217">
        <v>68</v>
      </c>
      <c r="J217">
        <v>137</v>
      </c>
      <c r="K217">
        <v>71</v>
      </c>
      <c r="L217" s="65">
        <v>100</v>
      </c>
      <c r="M217">
        <v>137</v>
      </c>
      <c r="N217">
        <v>3</v>
      </c>
      <c r="O217">
        <v>89</v>
      </c>
      <c r="P217">
        <v>92</v>
      </c>
      <c r="Q217">
        <v>500</v>
      </c>
      <c r="R217" s="1">
        <f>IF(AND(MonthSales[[#This Row],[Maximum]] &gt; 10, C217 &lt;&gt; "X"), COUNTIF(MonthSales[[#This Row],[6]:[1]], "=0"),0)</f>
        <v>0</v>
      </c>
      <c r="S217" s="13">
        <f>MonthSales[[#This Row],[Final Quantity in Order + Manual]]*MonthSales[[#This Row],[Weight (g)]]</f>
        <v>0</v>
      </c>
      <c r="T217" s="62">
        <f>IFERROR(((MonthSales[[#This Row],[Stock + FBA]]+MonthSales[[#This Row],[Incoming]])/MonthSales[[#This Row],[Quaterly Average]]), 0)</f>
        <v>5.92</v>
      </c>
      <c r="U217" s="14">
        <f>IF(AND(minMonths &gt;=  MonthSales[[#This Row],[Months Cover (current stock +Production)]], C217  &lt;&gt; "X"), _xlfn.CEILING.MATH(((orderBY -  MonthSales[[#This Row],[Months Cover (current stock +Production)]]) * MonthSales[[#This Row],[Quaterly Average]]),50),0)</f>
        <v>0</v>
      </c>
      <c r="V217" s="60">
        <f t="shared" si="3"/>
        <v>0</v>
      </c>
      <c r="W217" s="21">
        <f>MonthSales[[#This Row],[Suggested Order]]+V217</f>
        <v>0</v>
      </c>
      <c r="X217">
        <f>SUM(MonthSales[[#This Row],[Stock + FBA]:[Incoming]])+MonthSales[[#This Row],[Final Quantity in Order + Manual]]</f>
        <v>592</v>
      </c>
      <c r="Y217" s="62">
        <f>IFERROR(((MonthSales[[#This Row],[Stock + FBA]]+MonthSales[[#This Row],[Incoming]]+MonthSales[[#This Row],[Final Quantity in Order + Manual]])/MonthSales[[#This Row],[Quaterly Average]]), 0)</f>
        <v>5.92</v>
      </c>
    </row>
    <row r="218" spans="1:25" x14ac:dyDescent="0.25">
      <c r="A218" s="1" t="s">
        <v>225</v>
      </c>
      <c r="B218" s="1" t="s">
        <v>1316</v>
      </c>
      <c r="C218" s="1" t="s">
        <v>13</v>
      </c>
      <c r="D218">
        <v>12.7</v>
      </c>
      <c r="E218">
        <v>0</v>
      </c>
      <c r="F218">
        <v>0</v>
      </c>
      <c r="G218">
        <v>0</v>
      </c>
      <c r="H218">
        <v>0</v>
      </c>
      <c r="I218">
        <v>0</v>
      </c>
      <c r="J218">
        <v>0</v>
      </c>
      <c r="K218">
        <v>0</v>
      </c>
      <c r="L218" s="65">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62">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60">
        <f t="shared" si="3"/>
        <v>0</v>
      </c>
      <c r="W218" s="21">
        <f>MonthSales[[#This Row],[Suggested Order]]+V218</f>
        <v>0</v>
      </c>
      <c r="X218">
        <f>SUM(MonthSales[[#This Row],[Stock + FBA]:[Incoming]])+MonthSales[[#This Row],[Final Quantity in Order + Manual]]</f>
        <v>0</v>
      </c>
      <c r="Y218" s="62">
        <f>IFERROR(((MonthSales[[#This Row],[Stock + FBA]]+MonthSales[[#This Row],[Incoming]]+MonthSales[[#This Row],[Final Quantity in Order + Manual]])/MonthSales[[#This Row],[Quaterly Average]]), 0)</f>
        <v>0</v>
      </c>
    </row>
    <row r="219" spans="1:25" x14ac:dyDescent="0.25">
      <c r="A219" s="1" t="s">
        <v>226</v>
      </c>
      <c r="B219" s="1" t="s">
        <v>1316</v>
      </c>
      <c r="C219" s="1" t="s">
        <v>13</v>
      </c>
      <c r="D219">
        <v>15.5</v>
      </c>
      <c r="E219">
        <v>0</v>
      </c>
      <c r="F219">
        <v>0</v>
      </c>
      <c r="G219">
        <v>0</v>
      </c>
      <c r="H219">
        <v>0</v>
      </c>
      <c r="I219">
        <v>0</v>
      </c>
      <c r="J219">
        <v>0</v>
      </c>
      <c r="K219">
        <v>0</v>
      </c>
      <c r="L219" s="65">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62">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60">
        <f t="shared" si="3"/>
        <v>0</v>
      </c>
      <c r="W219" s="21">
        <f>MonthSales[[#This Row],[Suggested Order]]+V219</f>
        <v>0</v>
      </c>
      <c r="X219">
        <f>SUM(MonthSales[[#This Row],[Stock + FBA]:[Incoming]])+MonthSales[[#This Row],[Final Quantity in Order + Manual]]</f>
        <v>0</v>
      </c>
      <c r="Y219" s="62">
        <f>IFERROR(((MonthSales[[#This Row],[Stock + FBA]]+MonthSales[[#This Row],[Incoming]]+MonthSales[[#This Row],[Final Quantity in Order + Manual]])/MonthSales[[#This Row],[Quaterly Average]]), 0)</f>
        <v>0</v>
      </c>
    </row>
    <row r="220" spans="1:25" x14ac:dyDescent="0.25">
      <c r="A220" s="1" t="s">
        <v>227</v>
      </c>
      <c r="B220" s="1" t="s">
        <v>1303</v>
      </c>
      <c r="C220" s="1" t="s">
        <v>13</v>
      </c>
      <c r="D220">
        <v>1.38</v>
      </c>
      <c r="E220">
        <v>0</v>
      </c>
      <c r="F220">
        <v>0</v>
      </c>
      <c r="G220">
        <v>0</v>
      </c>
      <c r="H220">
        <v>0</v>
      </c>
      <c r="I220">
        <v>0</v>
      </c>
      <c r="J220">
        <v>0</v>
      </c>
      <c r="K220">
        <v>0</v>
      </c>
      <c r="L220" s="65">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62">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60">
        <f t="shared" si="3"/>
        <v>0</v>
      </c>
      <c r="W220" s="21">
        <f>MonthSales[[#This Row],[Suggested Order]]+V220</f>
        <v>0</v>
      </c>
      <c r="X220">
        <f>SUM(MonthSales[[#This Row],[Stock + FBA]:[Incoming]])+MonthSales[[#This Row],[Final Quantity in Order + Manual]]</f>
        <v>0</v>
      </c>
      <c r="Y220" s="62">
        <f>IFERROR(((MonthSales[[#This Row],[Stock + FBA]]+MonthSales[[#This Row],[Incoming]]+MonthSales[[#This Row],[Final Quantity in Order + Manual]])/MonthSales[[#This Row],[Quaterly Average]]), 0)</f>
        <v>0</v>
      </c>
    </row>
    <row r="221" spans="1:25" x14ac:dyDescent="0.25">
      <c r="A221" s="1" t="s">
        <v>228</v>
      </c>
      <c r="B221" s="1" t="s">
        <v>1303</v>
      </c>
      <c r="C221" s="1" t="s">
        <v>13</v>
      </c>
      <c r="D221">
        <v>1.42</v>
      </c>
      <c r="E221">
        <v>0</v>
      </c>
      <c r="F221">
        <v>0</v>
      </c>
      <c r="G221">
        <v>0</v>
      </c>
      <c r="H221">
        <v>0</v>
      </c>
      <c r="I221">
        <v>0</v>
      </c>
      <c r="J221">
        <v>0</v>
      </c>
      <c r="K221">
        <v>0</v>
      </c>
      <c r="L221" s="65">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62">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60">
        <f t="shared" si="3"/>
        <v>0</v>
      </c>
      <c r="W221" s="21">
        <f>MonthSales[[#This Row],[Suggested Order]]+V221</f>
        <v>0</v>
      </c>
      <c r="X221">
        <f>SUM(MonthSales[[#This Row],[Stock + FBA]:[Incoming]])+MonthSales[[#This Row],[Final Quantity in Order + Manual]]</f>
        <v>0</v>
      </c>
      <c r="Y221" s="62">
        <f>IFERROR(((MonthSales[[#This Row],[Stock + FBA]]+MonthSales[[#This Row],[Incoming]]+MonthSales[[#This Row],[Final Quantity in Order + Manual]])/MonthSales[[#This Row],[Quaterly Average]]), 0)</f>
        <v>0</v>
      </c>
    </row>
    <row r="222" spans="1:25" x14ac:dyDescent="0.25">
      <c r="A222" s="1" t="s">
        <v>229</v>
      </c>
      <c r="B222" s="1" t="s">
        <v>1303</v>
      </c>
      <c r="C222" s="1" t="s">
        <v>13</v>
      </c>
      <c r="D222">
        <v>1.52</v>
      </c>
      <c r="E222">
        <v>0</v>
      </c>
      <c r="F222">
        <v>0</v>
      </c>
      <c r="G222">
        <v>0</v>
      </c>
      <c r="H222">
        <v>0</v>
      </c>
      <c r="I222">
        <v>0</v>
      </c>
      <c r="J222">
        <v>0</v>
      </c>
      <c r="K222">
        <v>0</v>
      </c>
      <c r="L222" s="65">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62">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60">
        <f t="shared" si="3"/>
        <v>0</v>
      </c>
      <c r="W222" s="21">
        <f>MonthSales[[#This Row],[Suggested Order]]+V222</f>
        <v>0</v>
      </c>
      <c r="X222">
        <f>SUM(MonthSales[[#This Row],[Stock + FBA]:[Incoming]])+MonthSales[[#This Row],[Final Quantity in Order + Manual]]</f>
        <v>0</v>
      </c>
      <c r="Y222" s="62">
        <f>IFERROR(((MonthSales[[#This Row],[Stock + FBA]]+MonthSales[[#This Row],[Incoming]]+MonthSales[[#This Row],[Final Quantity in Order + Manual]])/MonthSales[[#This Row],[Quaterly Average]]), 0)</f>
        <v>0</v>
      </c>
    </row>
    <row r="223" spans="1:25" x14ac:dyDescent="0.25">
      <c r="A223" s="1" t="s">
        <v>230</v>
      </c>
      <c r="B223" s="1" t="s">
        <v>1303</v>
      </c>
      <c r="C223" s="1" t="s">
        <v>13</v>
      </c>
      <c r="D223">
        <v>2.2999999999999998</v>
      </c>
      <c r="E223">
        <v>42</v>
      </c>
      <c r="F223">
        <v>19</v>
      </c>
      <c r="G223">
        <v>10</v>
      </c>
      <c r="H223">
        <v>23</v>
      </c>
      <c r="I223">
        <v>12</v>
      </c>
      <c r="J223">
        <v>10</v>
      </c>
      <c r="K223">
        <v>19</v>
      </c>
      <c r="L223" s="65">
        <v>15</v>
      </c>
      <c r="M223">
        <v>42</v>
      </c>
      <c r="N223">
        <v>561</v>
      </c>
      <c r="O223">
        <v>89</v>
      </c>
      <c r="P223">
        <v>650</v>
      </c>
      <c r="Q223">
        <v>0</v>
      </c>
      <c r="R223" s="1">
        <f>IF(AND(MonthSales[[#This Row],[Maximum]] &gt; 10, C223 &lt;&gt; "X"), COUNTIF(MonthSales[[#This Row],[6]:[1]], "=0"),0)</f>
        <v>0</v>
      </c>
      <c r="S223" s="13">
        <f>MonthSales[[#This Row],[Final Quantity in Order + Manual]]*MonthSales[[#This Row],[Weight (g)]]</f>
        <v>0</v>
      </c>
      <c r="T223" s="62">
        <f>IFERROR(((MonthSales[[#This Row],[Stock + FBA]]+MonthSales[[#This Row],[Incoming]])/MonthSales[[#This Row],[Quaterly Average]]), 0)</f>
        <v>43.333333333333336</v>
      </c>
      <c r="U223" s="14">
        <f>IF(AND(minMonths &gt;=  MonthSales[[#This Row],[Months Cover (current stock +Production)]], C223  &lt;&gt; "X"), _xlfn.CEILING.MATH(((orderBY -  MonthSales[[#This Row],[Months Cover (current stock +Production)]]) * MonthSales[[#This Row],[Quaterly Average]]),50),0)</f>
        <v>0</v>
      </c>
      <c r="V223" s="60">
        <f t="shared" si="3"/>
        <v>0</v>
      </c>
      <c r="W223" s="21">
        <f>MonthSales[[#This Row],[Suggested Order]]+V223</f>
        <v>0</v>
      </c>
      <c r="X223">
        <f>SUM(MonthSales[[#This Row],[Stock + FBA]:[Incoming]])+MonthSales[[#This Row],[Final Quantity in Order + Manual]]</f>
        <v>650</v>
      </c>
      <c r="Y223" s="62">
        <f>IFERROR(((MonthSales[[#This Row],[Stock + FBA]]+MonthSales[[#This Row],[Incoming]]+MonthSales[[#This Row],[Final Quantity in Order + Manual]])/MonthSales[[#This Row],[Quaterly Average]]), 0)</f>
        <v>43.333333333333336</v>
      </c>
    </row>
    <row r="224" spans="1:25" x14ac:dyDescent="0.25">
      <c r="A224" s="1" t="s">
        <v>231</v>
      </c>
      <c r="B224" s="1" t="s">
        <v>1303</v>
      </c>
      <c r="C224" s="1" t="s">
        <v>13</v>
      </c>
      <c r="D224">
        <v>1.69</v>
      </c>
      <c r="E224">
        <v>39</v>
      </c>
      <c r="F224">
        <v>33</v>
      </c>
      <c r="G224">
        <v>36</v>
      </c>
      <c r="H224">
        <v>62</v>
      </c>
      <c r="I224">
        <v>44</v>
      </c>
      <c r="J224">
        <v>54</v>
      </c>
      <c r="K224">
        <v>45</v>
      </c>
      <c r="L224" s="65">
        <v>53</v>
      </c>
      <c r="M224">
        <v>62</v>
      </c>
      <c r="N224">
        <v>54</v>
      </c>
      <c r="O224">
        <v>22</v>
      </c>
      <c r="P224">
        <v>76</v>
      </c>
      <c r="Q224">
        <v>0</v>
      </c>
      <c r="R224" s="1">
        <f>IF(AND(MonthSales[[#This Row],[Maximum]] &gt; 10, C224 &lt;&gt; "X"), COUNTIF(MonthSales[[#This Row],[6]:[1]], "=0"),0)</f>
        <v>0</v>
      </c>
      <c r="S224" s="13">
        <f>MonthSales[[#This Row],[Final Quantity in Order + Manual]]*MonthSales[[#This Row],[Weight (g)]]</f>
        <v>0</v>
      </c>
      <c r="T224" s="62">
        <f>IFERROR(((MonthSales[[#This Row],[Stock + FBA]]+MonthSales[[#This Row],[Incoming]])/MonthSales[[#This Row],[Quaterly Average]]), 0)</f>
        <v>1.4339622641509433</v>
      </c>
      <c r="U224" s="14">
        <f>IF(AND(minMonths &gt;=  MonthSales[[#This Row],[Months Cover (current stock +Production)]], C224  &lt;&gt; "X"), _xlfn.CEILING.MATH(((orderBY -  MonthSales[[#This Row],[Months Cover (current stock +Production)]]) * MonthSales[[#This Row],[Quaterly Average]]),50),0)</f>
        <v>0</v>
      </c>
      <c r="V224" s="60">
        <f t="shared" si="3"/>
        <v>0</v>
      </c>
      <c r="W224" s="21">
        <f>MonthSales[[#This Row],[Suggested Order]]+V224</f>
        <v>0</v>
      </c>
      <c r="X224">
        <f>SUM(MonthSales[[#This Row],[Stock + FBA]:[Incoming]])+MonthSales[[#This Row],[Final Quantity in Order + Manual]]</f>
        <v>76</v>
      </c>
      <c r="Y224" s="62">
        <f>IFERROR(((MonthSales[[#This Row],[Stock + FBA]]+MonthSales[[#This Row],[Incoming]]+MonthSales[[#This Row],[Final Quantity in Order + Manual]])/MonthSales[[#This Row],[Quaterly Average]]), 0)</f>
        <v>1.4339622641509433</v>
      </c>
    </row>
    <row r="225" spans="1:25" x14ac:dyDescent="0.25">
      <c r="A225" s="1" t="s">
        <v>232</v>
      </c>
      <c r="B225" s="1" t="s">
        <v>1303</v>
      </c>
      <c r="C225" s="1" t="s">
        <v>13</v>
      </c>
      <c r="D225">
        <v>1.79</v>
      </c>
      <c r="E225">
        <v>30</v>
      </c>
      <c r="F225">
        <v>23</v>
      </c>
      <c r="G225">
        <v>18</v>
      </c>
      <c r="H225">
        <v>43</v>
      </c>
      <c r="I225">
        <v>21</v>
      </c>
      <c r="J225">
        <v>31</v>
      </c>
      <c r="K225">
        <v>28</v>
      </c>
      <c r="L225" s="65">
        <v>32</v>
      </c>
      <c r="M225">
        <v>43</v>
      </c>
      <c r="N225">
        <v>24</v>
      </c>
      <c r="O225">
        <v>82</v>
      </c>
      <c r="P225">
        <v>106</v>
      </c>
      <c r="Q225">
        <v>0</v>
      </c>
      <c r="R225" s="1">
        <f>IF(AND(MonthSales[[#This Row],[Maximum]] &gt; 10, C225 &lt;&gt; "X"), COUNTIF(MonthSales[[#This Row],[6]:[1]], "=0"),0)</f>
        <v>0</v>
      </c>
      <c r="S225" s="13">
        <f>MonthSales[[#This Row],[Final Quantity in Order + Manual]]*MonthSales[[#This Row],[Weight (g)]]</f>
        <v>0</v>
      </c>
      <c r="T225" s="62">
        <f>IFERROR(((MonthSales[[#This Row],[Stock + FBA]]+MonthSales[[#This Row],[Incoming]])/MonthSales[[#This Row],[Quaterly Average]]), 0)</f>
        <v>3.3125</v>
      </c>
      <c r="U225" s="14">
        <f>IF(AND(minMonths &gt;=  MonthSales[[#This Row],[Months Cover (current stock +Production)]], C225  &lt;&gt; "X"), _xlfn.CEILING.MATH(((orderBY -  MonthSales[[#This Row],[Months Cover (current stock +Production)]]) * MonthSales[[#This Row],[Quaterly Average]]),50),0)</f>
        <v>0</v>
      </c>
      <c r="V225" s="60">
        <f t="shared" si="3"/>
        <v>0</v>
      </c>
      <c r="W225" s="21">
        <f>MonthSales[[#This Row],[Suggested Order]]+V225</f>
        <v>0</v>
      </c>
      <c r="X225">
        <f>SUM(MonthSales[[#This Row],[Stock + FBA]:[Incoming]])+MonthSales[[#This Row],[Final Quantity in Order + Manual]]</f>
        <v>106</v>
      </c>
      <c r="Y225" s="62">
        <f>IFERROR(((MonthSales[[#This Row],[Stock + FBA]]+MonthSales[[#This Row],[Incoming]]+MonthSales[[#This Row],[Final Quantity in Order + Manual]])/MonthSales[[#This Row],[Quaterly Average]]), 0)</f>
        <v>3.3125</v>
      </c>
    </row>
    <row r="226" spans="1:25" x14ac:dyDescent="0.25">
      <c r="A226" s="1" t="s">
        <v>233</v>
      </c>
      <c r="B226" s="1" t="s">
        <v>1303</v>
      </c>
      <c r="C226" s="1" t="s">
        <v>8</v>
      </c>
      <c r="D226">
        <v>3.98</v>
      </c>
      <c r="E226">
        <v>72</v>
      </c>
      <c r="F226">
        <v>35</v>
      </c>
      <c r="G226">
        <v>46</v>
      </c>
      <c r="H226">
        <v>92</v>
      </c>
      <c r="I226">
        <v>30</v>
      </c>
      <c r="J226">
        <v>51</v>
      </c>
      <c r="K226">
        <v>54</v>
      </c>
      <c r="L226" s="65">
        <v>58</v>
      </c>
      <c r="M226">
        <v>92</v>
      </c>
      <c r="N226">
        <v>53</v>
      </c>
      <c r="O226">
        <v>17</v>
      </c>
      <c r="P226">
        <v>70</v>
      </c>
      <c r="Q226">
        <v>200</v>
      </c>
      <c r="R226" s="1">
        <f>IF(AND(MonthSales[[#This Row],[Maximum]] &gt; 10, C226 &lt;&gt; "X"), COUNTIF(MonthSales[[#This Row],[6]:[1]], "=0"),0)</f>
        <v>0</v>
      </c>
      <c r="S226" s="13">
        <f>MonthSales[[#This Row],[Final Quantity in Order + Manual]]*MonthSales[[#This Row],[Weight (g)]]</f>
        <v>597</v>
      </c>
      <c r="T226" s="62">
        <f>IFERROR(((MonthSales[[#This Row],[Stock + FBA]]+MonthSales[[#This Row],[Incoming]])/MonthSales[[#This Row],[Quaterly Average]]), 0)</f>
        <v>4.6551724137931032</v>
      </c>
      <c r="U226" s="14">
        <f>IF(AND(minMonths &gt;=  MonthSales[[#This Row],[Months Cover (current stock +Production)]], C226  &lt;&gt; "X"), _xlfn.CEILING.MATH(((orderBY -  MonthSales[[#This Row],[Months Cover (current stock +Production)]]) * MonthSales[[#This Row],[Quaterly Average]]),50),0)</f>
        <v>150</v>
      </c>
      <c r="V226" s="60">
        <f t="shared" si="3"/>
        <v>0</v>
      </c>
      <c r="W226" s="21">
        <f>MonthSales[[#This Row],[Suggested Order]]+V226</f>
        <v>150</v>
      </c>
      <c r="X226">
        <f>SUM(MonthSales[[#This Row],[Stock + FBA]:[Incoming]])+MonthSales[[#This Row],[Final Quantity in Order + Manual]]</f>
        <v>420</v>
      </c>
      <c r="Y226" s="62">
        <f>IFERROR(((MonthSales[[#This Row],[Stock + FBA]]+MonthSales[[#This Row],[Incoming]]+MonthSales[[#This Row],[Final Quantity in Order + Manual]])/MonthSales[[#This Row],[Quaterly Average]]), 0)</f>
        <v>7.2413793103448274</v>
      </c>
    </row>
    <row r="227" spans="1:25" x14ac:dyDescent="0.25">
      <c r="A227" s="1" t="s">
        <v>234</v>
      </c>
      <c r="B227" s="1" t="s">
        <v>1303</v>
      </c>
      <c r="C227" s="1" t="s">
        <v>8</v>
      </c>
      <c r="D227">
        <v>4.49</v>
      </c>
      <c r="E227">
        <v>44</v>
      </c>
      <c r="F227">
        <v>28</v>
      </c>
      <c r="G227">
        <v>38</v>
      </c>
      <c r="H227">
        <v>80</v>
      </c>
      <c r="I227">
        <v>27</v>
      </c>
      <c r="J227">
        <v>51</v>
      </c>
      <c r="K227">
        <v>45</v>
      </c>
      <c r="L227" s="65">
        <v>53</v>
      </c>
      <c r="M227">
        <v>80</v>
      </c>
      <c r="N227">
        <v>69</v>
      </c>
      <c r="O227">
        <v>80</v>
      </c>
      <c r="P227">
        <v>149</v>
      </c>
      <c r="Q227">
        <v>100</v>
      </c>
      <c r="R227" s="1">
        <f>IF(AND(MonthSales[[#This Row],[Maximum]] &gt; 10, C227 &lt;&gt; "X"), COUNTIF(MonthSales[[#This Row],[6]:[1]], "=0"),0)</f>
        <v>0</v>
      </c>
      <c r="S227" s="13">
        <f>MonthSales[[#This Row],[Final Quantity in Order + Manual]]*MonthSales[[#This Row],[Weight (g)]]</f>
        <v>673.5</v>
      </c>
      <c r="T227" s="62">
        <f>IFERROR(((MonthSales[[#This Row],[Stock + FBA]]+MonthSales[[#This Row],[Incoming]])/MonthSales[[#This Row],[Quaterly Average]]), 0)</f>
        <v>4.6981132075471699</v>
      </c>
      <c r="U227" s="14">
        <f>IF(AND(minMonths &gt;=  MonthSales[[#This Row],[Months Cover (current stock +Production)]], C227  &lt;&gt; "X"), _xlfn.CEILING.MATH(((orderBY -  MonthSales[[#This Row],[Months Cover (current stock +Production)]]) * MonthSales[[#This Row],[Quaterly Average]]),50),0)</f>
        <v>150</v>
      </c>
      <c r="V227" s="60">
        <f t="shared" si="3"/>
        <v>0</v>
      </c>
      <c r="W227" s="21">
        <f>MonthSales[[#This Row],[Suggested Order]]+V227</f>
        <v>150</v>
      </c>
      <c r="X227">
        <f>SUM(MonthSales[[#This Row],[Stock + FBA]:[Incoming]])+MonthSales[[#This Row],[Final Quantity in Order + Manual]]</f>
        <v>399</v>
      </c>
      <c r="Y227" s="62">
        <f>IFERROR(((MonthSales[[#This Row],[Stock + FBA]]+MonthSales[[#This Row],[Incoming]]+MonthSales[[#This Row],[Final Quantity in Order + Manual]])/MonthSales[[#This Row],[Quaterly Average]]), 0)</f>
        <v>7.5283018867924527</v>
      </c>
    </row>
    <row r="228" spans="1:25" x14ac:dyDescent="0.25">
      <c r="A228" s="1" t="s">
        <v>235</v>
      </c>
      <c r="B228" s="1" t="s">
        <v>1303</v>
      </c>
      <c r="C228" s="1" t="s">
        <v>8</v>
      </c>
      <c r="D228">
        <v>5.38</v>
      </c>
      <c r="E228">
        <v>45</v>
      </c>
      <c r="F228">
        <v>31</v>
      </c>
      <c r="G228">
        <v>45</v>
      </c>
      <c r="H228">
        <v>69</v>
      </c>
      <c r="I228">
        <v>42</v>
      </c>
      <c r="J228">
        <v>44</v>
      </c>
      <c r="K228">
        <v>46</v>
      </c>
      <c r="L228" s="65">
        <v>52</v>
      </c>
      <c r="M228">
        <v>69</v>
      </c>
      <c r="N228">
        <v>4</v>
      </c>
      <c r="O228">
        <v>59</v>
      </c>
      <c r="P228">
        <v>63</v>
      </c>
      <c r="Q228">
        <v>200</v>
      </c>
      <c r="R228" s="1">
        <f>IF(AND(MonthSales[[#This Row],[Maximum]] &gt; 10, C228 &lt;&gt; "X"), COUNTIF(MonthSales[[#This Row],[6]:[1]], "=0"),0)</f>
        <v>0</v>
      </c>
      <c r="S228" s="13">
        <f>MonthSales[[#This Row],[Final Quantity in Order + Manual]]*MonthSales[[#This Row],[Weight (g)]]</f>
        <v>0</v>
      </c>
      <c r="T228" s="62">
        <f>IFERROR(((MonthSales[[#This Row],[Stock + FBA]]+MonthSales[[#This Row],[Incoming]])/MonthSales[[#This Row],[Quaterly Average]]), 0)</f>
        <v>5.0576923076923075</v>
      </c>
      <c r="U228" s="14">
        <f>IF(AND(minMonths &gt;=  MonthSales[[#This Row],[Months Cover (current stock +Production)]], C228  &lt;&gt; "X"), _xlfn.CEILING.MATH(((orderBY -  MonthSales[[#This Row],[Months Cover (current stock +Production)]]) * MonthSales[[#This Row],[Quaterly Average]]),50),0)</f>
        <v>0</v>
      </c>
      <c r="V228" s="60">
        <f t="shared" si="3"/>
        <v>0</v>
      </c>
      <c r="W228" s="21">
        <f>MonthSales[[#This Row],[Suggested Order]]+V228</f>
        <v>0</v>
      </c>
      <c r="X228">
        <f>SUM(MonthSales[[#This Row],[Stock + FBA]:[Incoming]])+MonthSales[[#This Row],[Final Quantity in Order + Manual]]</f>
        <v>263</v>
      </c>
      <c r="Y228" s="62">
        <f>IFERROR(((MonthSales[[#This Row],[Stock + FBA]]+MonthSales[[#This Row],[Incoming]]+MonthSales[[#This Row],[Final Quantity in Order + Manual]])/MonthSales[[#This Row],[Quaterly Average]]), 0)</f>
        <v>5.0576923076923075</v>
      </c>
    </row>
    <row r="229" spans="1:25" x14ac:dyDescent="0.25">
      <c r="A229" s="1" t="s">
        <v>236</v>
      </c>
      <c r="B229" s="1" t="s">
        <v>1303</v>
      </c>
      <c r="C229" s="1" t="s">
        <v>8</v>
      </c>
      <c r="D229">
        <v>3.36</v>
      </c>
      <c r="E229">
        <v>140</v>
      </c>
      <c r="F229">
        <v>114</v>
      </c>
      <c r="G229">
        <v>100</v>
      </c>
      <c r="H229">
        <v>209</v>
      </c>
      <c r="I229">
        <v>122</v>
      </c>
      <c r="J229">
        <v>148</v>
      </c>
      <c r="K229">
        <v>139</v>
      </c>
      <c r="L229" s="65">
        <v>160</v>
      </c>
      <c r="M229">
        <v>209</v>
      </c>
      <c r="N229">
        <v>23</v>
      </c>
      <c r="O229">
        <v>190</v>
      </c>
      <c r="P229">
        <v>213</v>
      </c>
      <c r="Q229">
        <v>500</v>
      </c>
      <c r="R229" s="1">
        <f>IF(AND(MonthSales[[#This Row],[Maximum]] &gt; 10, C229 &lt;&gt; "X"), COUNTIF(MonthSales[[#This Row],[6]:[1]], "=0"),0)</f>
        <v>0</v>
      </c>
      <c r="S229" s="13">
        <f>MonthSales[[#This Row],[Final Quantity in Order + Manual]]*MonthSales[[#This Row],[Weight (g)]]</f>
        <v>1512</v>
      </c>
      <c r="T229" s="62">
        <f>IFERROR(((MonthSales[[#This Row],[Stock + FBA]]+MonthSales[[#This Row],[Incoming]])/MonthSales[[#This Row],[Quaterly Average]]), 0)</f>
        <v>4.4562499999999998</v>
      </c>
      <c r="U229" s="14">
        <f>IF(AND(minMonths &gt;=  MonthSales[[#This Row],[Months Cover (current stock +Production)]], C229  &lt;&gt; "X"), _xlfn.CEILING.MATH(((orderBY -  MonthSales[[#This Row],[Months Cover (current stock +Production)]]) * MonthSales[[#This Row],[Quaterly Average]]),50),0)</f>
        <v>450</v>
      </c>
      <c r="V229" s="60">
        <f t="shared" si="3"/>
        <v>0</v>
      </c>
      <c r="W229" s="21">
        <f>MonthSales[[#This Row],[Suggested Order]]+V229</f>
        <v>450</v>
      </c>
      <c r="X229">
        <f>SUM(MonthSales[[#This Row],[Stock + FBA]:[Incoming]])+MonthSales[[#This Row],[Final Quantity in Order + Manual]]</f>
        <v>1163</v>
      </c>
      <c r="Y229" s="62">
        <f>IFERROR(((MonthSales[[#This Row],[Stock + FBA]]+MonthSales[[#This Row],[Incoming]]+MonthSales[[#This Row],[Final Quantity in Order + Manual]])/MonthSales[[#This Row],[Quaterly Average]]), 0)</f>
        <v>7.2687499999999998</v>
      </c>
    </row>
    <row r="230" spans="1:25" x14ac:dyDescent="0.25">
      <c r="A230" s="1" t="s">
        <v>237</v>
      </c>
      <c r="B230" s="1" t="s">
        <v>1303</v>
      </c>
      <c r="C230" s="1" t="s">
        <v>8</v>
      </c>
      <c r="D230">
        <v>3.73</v>
      </c>
      <c r="E230">
        <v>108</v>
      </c>
      <c r="F230">
        <v>81</v>
      </c>
      <c r="G230">
        <v>72</v>
      </c>
      <c r="H230">
        <v>161</v>
      </c>
      <c r="I230">
        <v>94</v>
      </c>
      <c r="J230">
        <v>106</v>
      </c>
      <c r="K230">
        <v>104</v>
      </c>
      <c r="L230" s="65">
        <v>120</v>
      </c>
      <c r="M230">
        <v>161</v>
      </c>
      <c r="N230">
        <v>10</v>
      </c>
      <c r="O230">
        <v>138</v>
      </c>
      <c r="P230">
        <v>148</v>
      </c>
      <c r="Q230">
        <v>400</v>
      </c>
      <c r="R230" s="1">
        <f>IF(AND(MonthSales[[#This Row],[Maximum]] &gt; 10, C230 &lt;&gt; "X"), COUNTIF(MonthSales[[#This Row],[6]:[1]], "=0"),0)</f>
        <v>0</v>
      </c>
      <c r="S230" s="13">
        <f>MonthSales[[#This Row],[Final Quantity in Order + Manual]]*MonthSales[[#This Row],[Weight (g)]]</f>
        <v>1119</v>
      </c>
      <c r="T230" s="62">
        <f>IFERROR(((MonthSales[[#This Row],[Stock + FBA]]+MonthSales[[#This Row],[Incoming]])/MonthSales[[#This Row],[Quaterly Average]]), 0)</f>
        <v>4.5666666666666664</v>
      </c>
      <c r="U230" s="14">
        <f>IF(AND(minMonths &gt;=  MonthSales[[#This Row],[Months Cover (current stock +Production)]], C230  &lt;&gt; "X"), _xlfn.CEILING.MATH(((orderBY -  MonthSales[[#This Row],[Months Cover (current stock +Production)]]) * MonthSales[[#This Row],[Quaterly Average]]),50),0)</f>
        <v>300</v>
      </c>
      <c r="V230" s="60">
        <f t="shared" si="3"/>
        <v>0</v>
      </c>
      <c r="W230" s="21">
        <f>MonthSales[[#This Row],[Suggested Order]]+V230</f>
        <v>300</v>
      </c>
      <c r="X230">
        <f>SUM(MonthSales[[#This Row],[Stock + FBA]:[Incoming]])+MonthSales[[#This Row],[Final Quantity in Order + Manual]]</f>
        <v>848</v>
      </c>
      <c r="Y230" s="62">
        <f>IFERROR(((MonthSales[[#This Row],[Stock + FBA]]+MonthSales[[#This Row],[Incoming]]+MonthSales[[#This Row],[Final Quantity in Order + Manual]])/MonthSales[[#This Row],[Quaterly Average]]), 0)</f>
        <v>7.0666666666666664</v>
      </c>
    </row>
    <row r="231" spans="1:25" x14ac:dyDescent="0.25">
      <c r="A231" s="1" t="s">
        <v>238</v>
      </c>
      <c r="B231" s="1" t="s">
        <v>1303</v>
      </c>
      <c r="C231" s="1" t="s">
        <v>8</v>
      </c>
      <c r="D231">
        <v>4.97</v>
      </c>
      <c r="E231">
        <v>93</v>
      </c>
      <c r="F231">
        <v>79</v>
      </c>
      <c r="G231">
        <v>65</v>
      </c>
      <c r="H231">
        <v>97</v>
      </c>
      <c r="I231">
        <v>77</v>
      </c>
      <c r="J231">
        <v>115</v>
      </c>
      <c r="K231">
        <v>88</v>
      </c>
      <c r="L231" s="65">
        <v>96</v>
      </c>
      <c r="M231">
        <v>115</v>
      </c>
      <c r="N231">
        <v>2</v>
      </c>
      <c r="O231">
        <v>82</v>
      </c>
      <c r="P231">
        <v>84</v>
      </c>
      <c r="Q231">
        <v>500</v>
      </c>
      <c r="R231" s="1">
        <f>IF(AND(MonthSales[[#This Row],[Maximum]] &gt; 10, C231 &lt;&gt; "X"), COUNTIF(MonthSales[[#This Row],[6]:[1]], "=0"),0)</f>
        <v>0</v>
      </c>
      <c r="S231" s="13">
        <f>MonthSales[[#This Row],[Final Quantity in Order + Manual]]*MonthSales[[#This Row],[Weight (g)]]</f>
        <v>0</v>
      </c>
      <c r="T231" s="62">
        <f>IFERROR(((MonthSales[[#This Row],[Stock + FBA]]+MonthSales[[#This Row],[Incoming]])/MonthSales[[#This Row],[Quaterly Average]]), 0)</f>
        <v>6.083333333333333</v>
      </c>
      <c r="U231" s="14">
        <f>IF(AND(minMonths &gt;=  MonthSales[[#This Row],[Months Cover (current stock +Production)]], C231  &lt;&gt; "X"), _xlfn.CEILING.MATH(((orderBY -  MonthSales[[#This Row],[Months Cover (current stock +Production)]]) * MonthSales[[#This Row],[Quaterly Average]]),50),0)</f>
        <v>0</v>
      </c>
      <c r="V231" s="60">
        <f t="shared" si="3"/>
        <v>0</v>
      </c>
      <c r="W231" s="21">
        <f>MonthSales[[#This Row],[Suggested Order]]+V231</f>
        <v>0</v>
      </c>
      <c r="X231">
        <f>SUM(MonthSales[[#This Row],[Stock + FBA]:[Incoming]])+MonthSales[[#This Row],[Final Quantity in Order + Manual]]</f>
        <v>584</v>
      </c>
      <c r="Y231" s="62">
        <f>IFERROR(((MonthSales[[#This Row],[Stock + FBA]]+MonthSales[[#This Row],[Incoming]]+MonthSales[[#This Row],[Final Quantity in Order + Manual]])/MonthSales[[#This Row],[Quaterly Average]]), 0)</f>
        <v>6.083333333333333</v>
      </c>
    </row>
    <row r="232" spans="1:25" x14ac:dyDescent="0.25">
      <c r="A232" s="1" t="s">
        <v>239</v>
      </c>
      <c r="B232" s="1" t="s">
        <v>1303</v>
      </c>
      <c r="C232" s="1" t="s">
        <v>8</v>
      </c>
      <c r="D232">
        <v>2.87</v>
      </c>
      <c r="E232">
        <v>107</v>
      </c>
      <c r="F232">
        <v>110</v>
      </c>
      <c r="G232">
        <v>102</v>
      </c>
      <c r="H232">
        <v>240</v>
      </c>
      <c r="I232">
        <v>61</v>
      </c>
      <c r="J232">
        <v>111</v>
      </c>
      <c r="K232">
        <v>122</v>
      </c>
      <c r="L232" s="65">
        <v>137</v>
      </c>
      <c r="M232">
        <v>240</v>
      </c>
      <c r="N232">
        <v>160</v>
      </c>
      <c r="O232">
        <v>125</v>
      </c>
      <c r="P232">
        <v>285</v>
      </c>
      <c r="Q232">
        <v>400</v>
      </c>
      <c r="R232" s="1">
        <f>IF(AND(MonthSales[[#This Row],[Maximum]] &gt; 10, C232 &lt;&gt; "X"), COUNTIF(MonthSales[[#This Row],[6]:[1]], "=0"),0)</f>
        <v>0</v>
      </c>
      <c r="S232" s="13">
        <f>MonthSales[[#This Row],[Final Quantity in Order + Manual]]*MonthSales[[#This Row],[Weight (g)]]</f>
        <v>861</v>
      </c>
      <c r="T232" s="62">
        <f>IFERROR(((MonthSales[[#This Row],[Stock + FBA]]+MonthSales[[#This Row],[Incoming]])/MonthSales[[#This Row],[Quaterly Average]]), 0)</f>
        <v>5</v>
      </c>
      <c r="U232" s="14">
        <f>IF(AND(minMonths &gt;=  MonthSales[[#This Row],[Months Cover (current stock +Production)]], C232  &lt;&gt; "X"), _xlfn.CEILING.MATH(((orderBY -  MonthSales[[#This Row],[Months Cover (current stock +Production)]]) * MonthSales[[#This Row],[Quaterly Average]]),50),0)</f>
        <v>300</v>
      </c>
      <c r="V232" s="60">
        <f t="shared" si="3"/>
        <v>0</v>
      </c>
      <c r="W232" s="21">
        <f>MonthSales[[#This Row],[Suggested Order]]+V232</f>
        <v>300</v>
      </c>
      <c r="X232">
        <f>SUM(MonthSales[[#This Row],[Stock + FBA]:[Incoming]])+MonthSales[[#This Row],[Final Quantity in Order + Manual]]</f>
        <v>985</v>
      </c>
      <c r="Y232" s="62">
        <f>IFERROR(((MonthSales[[#This Row],[Stock + FBA]]+MonthSales[[#This Row],[Incoming]]+MonthSales[[#This Row],[Final Quantity in Order + Manual]])/MonthSales[[#This Row],[Quaterly Average]]), 0)</f>
        <v>7.1897810218978107</v>
      </c>
    </row>
    <row r="233" spans="1:25" x14ac:dyDescent="0.25">
      <c r="A233" s="1" t="s">
        <v>240</v>
      </c>
      <c r="B233" s="1" t="s">
        <v>1303</v>
      </c>
      <c r="C233" s="1" t="s">
        <v>8</v>
      </c>
      <c r="D233">
        <v>2.96</v>
      </c>
      <c r="E233">
        <v>95</v>
      </c>
      <c r="F233">
        <v>103</v>
      </c>
      <c r="G233">
        <v>95</v>
      </c>
      <c r="H233">
        <v>218</v>
      </c>
      <c r="I233">
        <v>31</v>
      </c>
      <c r="J233">
        <v>82</v>
      </c>
      <c r="K233">
        <v>104</v>
      </c>
      <c r="L233" s="65">
        <v>110</v>
      </c>
      <c r="M233">
        <v>218</v>
      </c>
      <c r="N233">
        <v>15</v>
      </c>
      <c r="O233">
        <v>123</v>
      </c>
      <c r="P233">
        <v>138</v>
      </c>
      <c r="Q233">
        <v>749</v>
      </c>
      <c r="R233" s="1">
        <f>IF(AND(MonthSales[[#This Row],[Maximum]] &gt; 10, C233 &lt;&gt; "X"), COUNTIF(MonthSales[[#This Row],[6]:[1]], "=0"),0)</f>
        <v>0</v>
      </c>
      <c r="S233" s="13">
        <f>MonthSales[[#This Row],[Final Quantity in Order + Manual]]*MonthSales[[#This Row],[Weight (g)]]</f>
        <v>0</v>
      </c>
      <c r="T233" s="62">
        <f>IFERROR(((MonthSales[[#This Row],[Stock + FBA]]+MonthSales[[#This Row],[Incoming]])/MonthSales[[#This Row],[Quaterly Average]]), 0)</f>
        <v>8.0636363636363644</v>
      </c>
      <c r="U233" s="14">
        <f>IF(AND(minMonths &gt;=  MonthSales[[#This Row],[Months Cover (current stock +Production)]], C233  &lt;&gt; "X"), _xlfn.CEILING.MATH(((orderBY -  MonthSales[[#This Row],[Months Cover (current stock +Production)]]) * MonthSales[[#This Row],[Quaterly Average]]),50),0)</f>
        <v>0</v>
      </c>
      <c r="V233" s="60">
        <f t="shared" si="3"/>
        <v>0</v>
      </c>
      <c r="W233" s="21">
        <f>MonthSales[[#This Row],[Suggested Order]]+V233</f>
        <v>0</v>
      </c>
      <c r="X233">
        <f>SUM(MonthSales[[#This Row],[Stock + FBA]:[Incoming]])+MonthSales[[#This Row],[Final Quantity in Order + Manual]]</f>
        <v>887</v>
      </c>
      <c r="Y233" s="62">
        <f>IFERROR(((MonthSales[[#This Row],[Stock + FBA]]+MonthSales[[#This Row],[Incoming]]+MonthSales[[#This Row],[Final Quantity in Order + Manual]])/MonthSales[[#This Row],[Quaterly Average]]), 0)</f>
        <v>8.0636363636363644</v>
      </c>
    </row>
    <row r="234" spans="1:25" x14ac:dyDescent="0.25">
      <c r="A234" s="1" t="s">
        <v>241</v>
      </c>
      <c r="B234" s="1" t="s">
        <v>1303</v>
      </c>
      <c r="C234" s="1" t="s">
        <v>8</v>
      </c>
      <c r="D234">
        <v>3.12</v>
      </c>
      <c r="E234">
        <v>75</v>
      </c>
      <c r="F234">
        <v>97</v>
      </c>
      <c r="G234">
        <v>64</v>
      </c>
      <c r="H234">
        <v>210</v>
      </c>
      <c r="I234">
        <v>36</v>
      </c>
      <c r="J234">
        <v>98</v>
      </c>
      <c r="K234">
        <v>97</v>
      </c>
      <c r="L234" s="65">
        <v>115</v>
      </c>
      <c r="M234">
        <v>210</v>
      </c>
      <c r="N234">
        <v>14</v>
      </c>
      <c r="O234">
        <v>118</v>
      </c>
      <c r="P234">
        <v>132</v>
      </c>
      <c r="Q234">
        <v>649</v>
      </c>
      <c r="R234" s="1">
        <f>IF(AND(MonthSales[[#This Row],[Maximum]] &gt; 10, C234 &lt;&gt; "X"), COUNTIF(MonthSales[[#This Row],[6]:[1]], "=0"),0)</f>
        <v>0</v>
      </c>
      <c r="S234" s="13">
        <f>MonthSales[[#This Row],[Final Quantity in Order + Manual]]*MonthSales[[#This Row],[Weight (g)]]</f>
        <v>0</v>
      </c>
      <c r="T234" s="62">
        <f>IFERROR(((MonthSales[[#This Row],[Stock + FBA]]+MonthSales[[#This Row],[Incoming]])/MonthSales[[#This Row],[Quaterly Average]]), 0)</f>
        <v>6.7913043478260873</v>
      </c>
      <c r="U234" s="14">
        <f>IF(AND(minMonths &gt;=  MonthSales[[#This Row],[Months Cover (current stock +Production)]], C234  &lt;&gt; "X"), _xlfn.CEILING.MATH(((orderBY -  MonthSales[[#This Row],[Months Cover (current stock +Production)]]) * MonthSales[[#This Row],[Quaterly Average]]),50),0)</f>
        <v>0</v>
      </c>
      <c r="V234" s="60">
        <f t="shared" si="3"/>
        <v>0</v>
      </c>
      <c r="W234" s="21">
        <f>MonthSales[[#This Row],[Suggested Order]]+V234</f>
        <v>0</v>
      </c>
      <c r="X234">
        <f>SUM(MonthSales[[#This Row],[Stock + FBA]:[Incoming]])+MonthSales[[#This Row],[Final Quantity in Order + Manual]]</f>
        <v>781</v>
      </c>
      <c r="Y234" s="62">
        <f>IFERROR(((MonthSales[[#This Row],[Stock + FBA]]+MonthSales[[#This Row],[Incoming]]+MonthSales[[#This Row],[Final Quantity in Order + Manual]])/MonthSales[[#This Row],[Quaterly Average]]), 0)</f>
        <v>6.7913043478260873</v>
      </c>
    </row>
    <row r="235" spans="1:25" x14ac:dyDescent="0.25">
      <c r="A235" s="1" t="s">
        <v>242</v>
      </c>
      <c r="B235" s="1" t="s">
        <v>1303</v>
      </c>
      <c r="C235" s="1" t="s">
        <v>13</v>
      </c>
      <c r="D235">
        <v>4</v>
      </c>
      <c r="E235">
        <v>0</v>
      </c>
      <c r="F235">
        <v>0</v>
      </c>
      <c r="G235">
        <v>0</v>
      </c>
      <c r="H235">
        <v>0</v>
      </c>
      <c r="I235">
        <v>0</v>
      </c>
      <c r="J235">
        <v>0</v>
      </c>
      <c r="K235">
        <v>0</v>
      </c>
      <c r="L235" s="65">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62">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60">
        <f t="shared" si="3"/>
        <v>0</v>
      </c>
      <c r="W235" s="21">
        <f>MonthSales[[#This Row],[Suggested Order]]+V235</f>
        <v>0</v>
      </c>
      <c r="X235">
        <f>SUM(MonthSales[[#This Row],[Stock + FBA]:[Incoming]])+MonthSales[[#This Row],[Final Quantity in Order + Manual]]</f>
        <v>0</v>
      </c>
      <c r="Y235" s="62">
        <f>IFERROR(((MonthSales[[#This Row],[Stock + FBA]]+MonthSales[[#This Row],[Incoming]]+MonthSales[[#This Row],[Final Quantity in Order + Manual]])/MonthSales[[#This Row],[Quaterly Average]]), 0)</f>
        <v>0</v>
      </c>
    </row>
    <row r="236" spans="1:25" x14ac:dyDescent="0.25">
      <c r="A236" s="1" t="s">
        <v>243</v>
      </c>
      <c r="B236" s="1" t="s">
        <v>1303</v>
      </c>
      <c r="C236" s="1" t="s">
        <v>8</v>
      </c>
      <c r="D236">
        <v>6.7</v>
      </c>
      <c r="E236">
        <v>31</v>
      </c>
      <c r="F236">
        <v>23</v>
      </c>
      <c r="G236">
        <v>20</v>
      </c>
      <c r="H236">
        <v>51</v>
      </c>
      <c r="I236">
        <v>26</v>
      </c>
      <c r="J236">
        <v>26</v>
      </c>
      <c r="K236">
        <v>30</v>
      </c>
      <c r="L236" s="65">
        <v>34</v>
      </c>
      <c r="M236">
        <v>51</v>
      </c>
      <c r="N236">
        <v>0</v>
      </c>
      <c r="O236">
        <v>40</v>
      </c>
      <c r="P236">
        <v>40</v>
      </c>
      <c r="Q236">
        <v>150</v>
      </c>
      <c r="R236" s="1">
        <f>IF(AND(MonthSales[[#This Row],[Maximum]] &gt; 10, C236 &lt;&gt; "X"), COUNTIF(MonthSales[[#This Row],[6]:[1]], "=0"),0)</f>
        <v>0</v>
      </c>
      <c r="S236" s="13">
        <f>MonthSales[[#This Row],[Final Quantity in Order + Manual]]*MonthSales[[#This Row],[Weight (g)]]</f>
        <v>0</v>
      </c>
      <c r="T236" s="62">
        <f>IFERROR(((MonthSales[[#This Row],[Stock + FBA]]+MonthSales[[#This Row],[Incoming]])/MonthSales[[#This Row],[Quaterly Average]]), 0)</f>
        <v>5.5882352941176467</v>
      </c>
      <c r="U236" s="14">
        <f>IF(AND(minMonths &gt;=  MonthSales[[#This Row],[Months Cover (current stock +Production)]], C236  &lt;&gt; "X"), _xlfn.CEILING.MATH(((orderBY -  MonthSales[[#This Row],[Months Cover (current stock +Production)]]) * MonthSales[[#This Row],[Quaterly Average]]),50),0)</f>
        <v>0</v>
      </c>
      <c r="V236" s="60">
        <f t="shared" si="3"/>
        <v>0</v>
      </c>
      <c r="W236" s="21">
        <f>MonthSales[[#This Row],[Suggested Order]]+V236</f>
        <v>0</v>
      </c>
      <c r="X236">
        <f>SUM(MonthSales[[#This Row],[Stock + FBA]:[Incoming]])+MonthSales[[#This Row],[Final Quantity in Order + Manual]]</f>
        <v>190</v>
      </c>
      <c r="Y236" s="62">
        <f>IFERROR(((MonthSales[[#This Row],[Stock + FBA]]+MonthSales[[#This Row],[Incoming]]+MonthSales[[#This Row],[Final Quantity in Order + Manual]])/MonthSales[[#This Row],[Quaterly Average]]), 0)</f>
        <v>5.5882352941176467</v>
      </c>
    </row>
    <row r="237" spans="1:25" x14ac:dyDescent="0.25">
      <c r="A237" s="1" t="s">
        <v>244</v>
      </c>
      <c r="B237" s="1" t="s">
        <v>1303</v>
      </c>
      <c r="C237" s="1" t="s">
        <v>8</v>
      </c>
      <c r="D237">
        <v>9.6</v>
      </c>
      <c r="E237">
        <v>22</v>
      </c>
      <c r="F237">
        <v>10</v>
      </c>
      <c r="G237">
        <v>13</v>
      </c>
      <c r="H237">
        <v>19</v>
      </c>
      <c r="I237">
        <v>18</v>
      </c>
      <c r="J237">
        <v>19</v>
      </c>
      <c r="K237">
        <v>17</v>
      </c>
      <c r="L237" s="65">
        <v>19</v>
      </c>
      <c r="M237">
        <v>22</v>
      </c>
      <c r="N237">
        <v>5</v>
      </c>
      <c r="O237">
        <v>19</v>
      </c>
      <c r="P237">
        <v>24</v>
      </c>
      <c r="Q237">
        <v>100</v>
      </c>
      <c r="R237" s="1">
        <f>IF(AND(MonthSales[[#This Row],[Maximum]] &gt; 10, C237 &lt;&gt; "X"), COUNTIF(MonthSales[[#This Row],[6]:[1]], "=0"),0)</f>
        <v>0</v>
      </c>
      <c r="S237" s="13">
        <f>MonthSales[[#This Row],[Final Quantity in Order + Manual]]*MonthSales[[#This Row],[Weight (g)]]</f>
        <v>0</v>
      </c>
      <c r="T237" s="62">
        <f>IFERROR(((MonthSales[[#This Row],[Stock + FBA]]+MonthSales[[#This Row],[Incoming]])/MonthSales[[#This Row],[Quaterly Average]]), 0)</f>
        <v>6.5263157894736841</v>
      </c>
      <c r="U237" s="14">
        <f>IF(AND(minMonths &gt;=  MonthSales[[#This Row],[Months Cover (current stock +Production)]], C237  &lt;&gt; "X"), _xlfn.CEILING.MATH(((orderBY -  MonthSales[[#This Row],[Months Cover (current stock +Production)]]) * MonthSales[[#This Row],[Quaterly Average]]),50),0)</f>
        <v>0</v>
      </c>
      <c r="V237" s="60">
        <f t="shared" si="3"/>
        <v>0</v>
      </c>
      <c r="W237" s="21">
        <f>MonthSales[[#This Row],[Suggested Order]]+V237</f>
        <v>0</v>
      </c>
      <c r="X237">
        <f>SUM(MonthSales[[#This Row],[Stock + FBA]:[Incoming]])+MonthSales[[#This Row],[Final Quantity in Order + Manual]]</f>
        <v>124</v>
      </c>
      <c r="Y237" s="62">
        <f>IFERROR(((MonthSales[[#This Row],[Stock + FBA]]+MonthSales[[#This Row],[Incoming]]+MonthSales[[#This Row],[Final Quantity in Order + Manual]])/MonthSales[[#This Row],[Quaterly Average]]), 0)</f>
        <v>6.5263157894736841</v>
      </c>
    </row>
    <row r="238" spans="1:25" x14ac:dyDescent="0.25">
      <c r="A238" s="1" t="s">
        <v>245</v>
      </c>
      <c r="B238" s="1" t="s">
        <v>1303</v>
      </c>
      <c r="C238" s="1" t="s">
        <v>13</v>
      </c>
      <c r="D238">
        <v>4.1900000000000004</v>
      </c>
      <c r="E238">
        <v>23</v>
      </c>
      <c r="F238">
        <v>8</v>
      </c>
      <c r="G238">
        <v>17</v>
      </c>
      <c r="H238">
        <v>28</v>
      </c>
      <c r="I238">
        <v>24</v>
      </c>
      <c r="J238">
        <v>17</v>
      </c>
      <c r="K238">
        <v>20</v>
      </c>
      <c r="L238" s="65">
        <v>23</v>
      </c>
      <c r="M238">
        <v>28</v>
      </c>
      <c r="N238">
        <v>2</v>
      </c>
      <c r="O238">
        <v>37</v>
      </c>
      <c r="P238">
        <v>39</v>
      </c>
      <c r="Q238">
        <v>0</v>
      </c>
      <c r="R238" s="1">
        <f>IF(AND(MonthSales[[#This Row],[Maximum]] &gt; 10, C238 &lt;&gt; "X"), COUNTIF(MonthSales[[#This Row],[6]:[1]], "=0"),0)</f>
        <v>0</v>
      </c>
      <c r="S238" s="13">
        <f>MonthSales[[#This Row],[Final Quantity in Order + Manual]]*MonthSales[[#This Row],[Weight (g)]]</f>
        <v>0</v>
      </c>
      <c r="T238" s="62">
        <f>IFERROR(((MonthSales[[#This Row],[Stock + FBA]]+MonthSales[[#This Row],[Incoming]])/MonthSales[[#This Row],[Quaterly Average]]), 0)</f>
        <v>1.6956521739130435</v>
      </c>
      <c r="U238" s="14">
        <f>IF(AND(minMonths &gt;=  MonthSales[[#This Row],[Months Cover (current stock +Production)]], C238  &lt;&gt; "X"), _xlfn.CEILING.MATH(((orderBY -  MonthSales[[#This Row],[Months Cover (current stock +Production)]]) * MonthSales[[#This Row],[Quaterly Average]]),50),0)</f>
        <v>0</v>
      </c>
      <c r="V238" s="60">
        <f t="shared" si="3"/>
        <v>0</v>
      </c>
      <c r="W238" s="21">
        <f>MonthSales[[#This Row],[Suggested Order]]+V238</f>
        <v>0</v>
      </c>
      <c r="X238">
        <f>SUM(MonthSales[[#This Row],[Stock + FBA]:[Incoming]])+MonthSales[[#This Row],[Final Quantity in Order + Manual]]</f>
        <v>39</v>
      </c>
      <c r="Y238" s="62">
        <f>IFERROR(((MonthSales[[#This Row],[Stock + FBA]]+MonthSales[[#This Row],[Incoming]]+MonthSales[[#This Row],[Final Quantity in Order + Manual]])/MonthSales[[#This Row],[Quaterly Average]]), 0)</f>
        <v>1.6956521739130435</v>
      </c>
    </row>
    <row r="239" spans="1:25" x14ac:dyDescent="0.25">
      <c r="A239" s="1" t="s">
        <v>246</v>
      </c>
      <c r="B239" s="1" t="s">
        <v>1303</v>
      </c>
      <c r="C239" s="1" t="s">
        <v>13</v>
      </c>
      <c r="D239">
        <v>4.63</v>
      </c>
      <c r="E239">
        <v>19</v>
      </c>
      <c r="F239">
        <v>8</v>
      </c>
      <c r="G239">
        <v>14</v>
      </c>
      <c r="H239">
        <v>16</v>
      </c>
      <c r="I239">
        <v>11</v>
      </c>
      <c r="J239">
        <v>24</v>
      </c>
      <c r="K239">
        <v>15</v>
      </c>
      <c r="L239" s="65">
        <v>17</v>
      </c>
      <c r="M239">
        <v>24</v>
      </c>
      <c r="N239">
        <v>119</v>
      </c>
      <c r="O239">
        <v>28</v>
      </c>
      <c r="P239">
        <v>147</v>
      </c>
      <c r="Q239">
        <v>0</v>
      </c>
      <c r="R239" s="1">
        <f>IF(AND(MonthSales[[#This Row],[Maximum]] &gt; 10, C239 &lt;&gt; "X"), COUNTIF(MonthSales[[#This Row],[6]:[1]], "=0"),0)</f>
        <v>0</v>
      </c>
      <c r="S239" s="13">
        <f>MonthSales[[#This Row],[Final Quantity in Order + Manual]]*MonthSales[[#This Row],[Weight (g)]]</f>
        <v>0</v>
      </c>
      <c r="T239" s="62">
        <f>IFERROR(((MonthSales[[#This Row],[Stock + FBA]]+MonthSales[[#This Row],[Incoming]])/MonthSales[[#This Row],[Quaterly Average]]), 0)</f>
        <v>8.6470588235294112</v>
      </c>
      <c r="U239" s="14">
        <f>IF(AND(minMonths &gt;=  MonthSales[[#This Row],[Months Cover (current stock +Production)]], C239  &lt;&gt; "X"), _xlfn.CEILING.MATH(((orderBY -  MonthSales[[#This Row],[Months Cover (current stock +Production)]]) * MonthSales[[#This Row],[Quaterly Average]]),50),0)</f>
        <v>0</v>
      </c>
      <c r="V239" s="60">
        <f t="shared" si="3"/>
        <v>0</v>
      </c>
      <c r="W239" s="21">
        <f>MonthSales[[#This Row],[Suggested Order]]+V239</f>
        <v>0</v>
      </c>
      <c r="X239">
        <f>SUM(MonthSales[[#This Row],[Stock + FBA]:[Incoming]])+MonthSales[[#This Row],[Final Quantity in Order + Manual]]</f>
        <v>147</v>
      </c>
      <c r="Y239" s="62">
        <f>IFERROR(((MonthSales[[#This Row],[Stock + FBA]]+MonthSales[[#This Row],[Incoming]]+MonthSales[[#This Row],[Final Quantity in Order + Manual]])/MonthSales[[#This Row],[Quaterly Average]]), 0)</f>
        <v>8.6470588235294112</v>
      </c>
    </row>
    <row r="240" spans="1:25" x14ac:dyDescent="0.25">
      <c r="A240" s="1" t="s">
        <v>247</v>
      </c>
      <c r="B240" s="1" t="s">
        <v>1303</v>
      </c>
      <c r="C240" s="1" t="s">
        <v>13</v>
      </c>
      <c r="D240">
        <v>5.6</v>
      </c>
      <c r="E240">
        <v>7</v>
      </c>
      <c r="F240">
        <v>17</v>
      </c>
      <c r="G240">
        <v>13</v>
      </c>
      <c r="H240">
        <v>27</v>
      </c>
      <c r="I240">
        <v>23</v>
      </c>
      <c r="J240">
        <v>20</v>
      </c>
      <c r="K240">
        <v>18</v>
      </c>
      <c r="L240" s="65">
        <v>23</v>
      </c>
      <c r="M240">
        <v>27</v>
      </c>
      <c r="N240">
        <v>84</v>
      </c>
      <c r="O240">
        <v>40</v>
      </c>
      <c r="P240">
        <v>124</v>
      </c>
      <c r="Q240">
        <v>0</v>
      </c>
      <c r="R240" s="1">
        <f>IF(AND(MonthSales[[#This Row],[Maximum]] &gt; 10, C240 &lt;&gt; "X"), COUNTIF(MonthSales[[#This Row],[6]:[1]], "=0"),0)</f>
        <v>0</v>
      </c>
      <c r="S240" s="13">
        <f>MonthSales[[#This Row],[Final Quantity in Order + Manual]]*MonthSales[[#This Row],[Weight (g)]]</f>
        <v>0</v>
      </c>
      <c r="T240" s="62">
        <f>IFERROR(((MonthSales[[#This Row],[Stock + FBA]]+MonthSales[[#This Row],[Incoming]])/MonthSales[[#This Row],[Quaterly Average]]), 0)</f>
        <v>5.3913043478260869</v>
      </c>
      <c r="U240" s="14">
        <f>IF(AND(minMonths &gt;=  MonthSales[[#This Row],[Months Cover (current stock +Production)]], C240  &lt;&gt; "X"), _xlfn.CEILING.MATH(((orderBY -  MonthSales[[#This Row],[Months Cover (current stock +Production)]]) * MonthSales[[#This Row],[Quaterly Average]]),50),0)</f>
        <v>0</v>
      </c>
      <c r="V240" s="60">
        <f t="shared" si="3"/>
        <v>0</v>
      </c>
      <c r="W240" s="21">
        <f>MonthSales[[#This Row],[Suggested Order]]+V240</f>
        <v>0</v>
      </c>
      <c r="X240">
        <f>SUM(MonthSales[[#This Row],[Stock + FBA]:[Incoming]])+MonthSales[[#This Row],[Final Quantity in Order + Manual]]</f>
        <v>124</v>
      </c>
      <c r="Y240" s="62">
        <f>IFERROR(((MonthSales[[#This Row],[Stock + FBA]]+MonthSales[[#This Row],[Incoming]]+MonthSales[[#This Row],[Final Quantity in Order + Manual]])/MonthSales[[#This Row],[Quaterly Average]]), 0)</f>
        <v>5.3913043478260869</v>
      </c>
    </row>
    <row r="241" spans="1:25" x14ac:dyDescent="0.25">
      <c r="A241" s="1" t="s">
        <v>248</v>
      </c>
      <c r="B241" s="1" t="s">
        <v>1303</v>
      </c>
      <c r="C241" s="1" t="s">
        <v>13</v>
      </c>
      <c r="D241">
        <v>1.85</v>
      </c>
      <c r="E241">
        <v>0</v>
      </c>
      <c r="F241">
        <v>0</v>
      </c>
      <c r="G241">
        <v>0</v>
      </c>
      <c r="H241">
        <v>0</v>
      </c>
      <c r="I241">
        <v>0</v>
      </c>
      <c r="J241">
        <v>0</v>
      </c>
      <c r="K241">
        <v>0</v>
      </c>
      <c r="L241" s="65">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62">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60">
        <f t="shared" si="3"/>
        <v>0</v>
      </c>
      <c r="W241" s="21">
        <f>MonthSales[[#This Row],[Suggested Order]]+V241</f>
        <v>0</v>
      </c>
      <c r="X241">
        <f>SUM(MonthSales[[#This Row],[Stock + FBA]:[Incoming]])+MonthSales[[#This Row],[Final Quantity in Order + Manual]]</f>
        <v>0</v>
      </c>
      <c r="Y241" s="62">
        <f>IFERROR(((MonthSales[[#This Row],[Stock + FBA]]+MonthSales[[#This Row],[Incoming]]+MonthSales[[#This Row],[Final Quantity in Order + Manual]])/MonthSales[[#This Row],[Quaterly Average]]), 0)</f>
        <v>0</v>
      </c>
    </row>
    <row r="242" spans="1:25" x14ac:dyDescent="0.25">
      <c r="A242" s="1" t="s">
        <v>249</v>
      </c>
      <c r="B242" s="1" t="s">
        <v>1303</v>
      </c>
      <c r="C242" s="1" t="s">
        <v>13</v>
      </c>
      <c r="D242">
        <v>1.94</v>
      </c>
      <c r="E242">
        <v>0</v>
      </c>
      <c r="F242">
        <v>0</v>
      </c>
      <c r="G242">
        <v>0</v>
      </c>
      <c r="H242">
        <v>0</v>
      </c>
      <c r="I242">
        <v>0</v>
      </c>
      <c r="J242">
        <v>0</v>
      </c>
      <c r="K242">
        <v>0</v>
      </c>
      <c r="L242" s="65">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62">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60">
        <f t="shared" si="3"/>
        <v>0</v>
      </c>
      <c r="W242" s="21">
        <f>MonthSales[[#This Row],[Suggested Order]]+V242</f>
        <v>0</v>
      </c>
      <c r="X242">
        <f>SUM(MonthSales[[#This Row],[Stock + FBA]:[Incoming]])+MonthSales[[#This Row],[Final Quantity in Order + Manual]]</f>
        <v>0</v>
      </c>
      <c r="Y242" s="62">
        <f>IFERROR(((MonthSales[[#This Row],[Stock + FBA]]+MonthSales[[#This Row],[Incoming]]+MonthSales[[#This Row],[Final Quantity in Order + Manual]])/MonthSales[[#This Row],[Quaterly Average]]), 0)</f>
        <v>0</v>
      </c>
    </row>
    <row r="243" spans="1:25" x14ac:dyDescent="0.25">
      <c r="A243" s="1" t="s">
        <v>250</v>
      </c>
      <c r="B243" s="1" t="s">
        <v>1303</v>
      </c>
      <c r="C243" s="1" t="s">
        <v>13</v>
      </c>
      <c r="D243">
        <v>2.02</v>
      </c>
      <c r="E243">
        <v>0</v>
      </c>
      <c r="F243">
        <v>0</v>
      </c>
      <c r="G243">
        <v>0</v>
      </c>
      <c r="H243">
        <v>0</v>
      </c>
      <c r="I243">
        <v>0</v>
      </c>
      <c r="J243">
        <v>0</v>
      </c>
      <c r="K243">
        <v>0</v>
      </c>
      <c r="L243" s="65">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62">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60">
        <f t="shared" si="3"/>
        <v>0</v>
      </c>
      <c r="W243" s="21">
        <f>MonthSales[[#This Row],[Suggested Order]]+V243</f>
        <v>0</v>
      </c>
      <c r="X243">
        <f>SUM(MonthSales[[#This Row],[Stock + FBA]:[Incoming]])+MonthSales[[#This Row],[Final Quantity in Order + Manual]]</f>
        <v>0</v>
      </c>
      <c r="Y243" s="62">
        <f>IFERROR(((MonthSales[[#This Row],[Stock + FBA]]+MonthSales[[#This Row],[Incoming]]+MonthSales[[#This Row],[Final Quantity in Order + Manual]])/MonthSales[[#This Row],[Quaterly Average]]), 0)</f>
        <v>0</v>
      </c>
    </row>
    <row r="244" spans="1:25" x14ac:dyDescent="0.25">
      <c r="A244" s="1" t="s">
        <v>251</v>
      </c>
      <c r="B244" s="1" t="s">
        <v>1303</v>
      </c>
      <c r="C244" s="1" t="s">
        <v>13</v>
      </c>
      <c r="D244">
        <v>4.13</v>
      </c>
      <c r="E244">
        <v>0</v>
      </c>
      <c r="F244">
        <v>0</v>
      </c>
      <c r="G244">
        <v>0</v>
      </c>
      <c r="H244">
        <v>0</v>
      </c>
      <c r="I244">
        <v>0</v>
      </c>
      <c r="J244">
        <v>0</v>
      </c>
      <c r="K244">
        <v>0</v>
      </c>
      <c r="L244" s="65">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62">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60">
        <f t="shared" si="3"/>
        <v>0</v>
      </c>
      <c r="W244" s="21">
        <f>MonthSales[[#This Row],[Suggested Order]]+V244</f>
        <v>0</v>
      </c>
      <c r="X244">
        <f>SUM(MonthSales[[#This Row],[Stock + FBA]:[Incoming]])+MonthSales[[#This Row],[Final Quantity in Order + Manual]]</f>
        <v>0</v>
      </c>
      <c r="Y244" s="62">
        <f>IFERROR(((MonthSales[[#This Row],[Stock + FBA]]+MonthSales[[#This Row],[Incoming]]+MonthSales[[#This Row],[Final Quantity in Order + Manual]])/MonthSales[[#This Row],[Quaterly Average]]), 0)</f>
        <v>0</v>
      </c>
    </row>
    <row r="245" spans="1:25" x14ac:dyDescent="0.25">
      <c r="A245" s="1" t="s">
        <v>252</v>
      </c>
      <c r="B245" s="1" t="s">
        <v>1303</v>
      </c>
      <c r="C245" s="1" t="s">
        <v>13</v>
      </c>
      <c r="D245">
        <v>4.55</v>
      </c>
      <c r="E245">
        <v>0</v>
      </c>
      <c r="F245">
        <v>0</v>
      </c>
      <c r="G245">
        <v>0</v>
      </c>
      <c r="H245">
        <v>0</v>
      </c>
      <c r="I245">
        <v>0</v>
      </c>
      <c r="J245">
        <v>0</v>
      </c>
      <c r="K245">
        <v>0</v>
      </c>
      <c r="L245" s="65">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62">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60">
        <f t="shared" si="3"/>
        <v>0</v>
      </c>
      <c r="W245" s="21">
        <f>MonthSales[[#This Row],[Suggested Order]]+V245</f>
        <v>0</v>
      </c>
      <c r="X245">
        <f>SUM(MonthSales[[#This Row],[Stock + FBA]:[Incoming]])+MonthSales[[#This Row],[Final Quantity in Order + Manual]]</f>
        <v>0</v>
      </c>
      <c r="Y245" s="62">
        <f>IFERROR(((MonthSales[[#This Row],[Stock + FBA]]+MonthSales[[#This Row],[Incoming]]+MonthSales[[#This Row],[Final Quantity in Order + Manual]])/MonthSales[[#This Row],[Quaterly Average]]), 0)</f>
        <v>0</v>
      </c>
    </row>
    <row r="246" spans="1:25" x14ac:dyDescent="0.25">
      <c r="A246" s="1" t="s">
        <v>253</v>
      </c>
      <c r="B246" s="1" t="s">
        <v>1303</v>
      </c>
      <c r="C246" s="1" t="s">
        <v>13</v>
      </c>
      <c r="D246">
        <v>5.48</v>
      </c>
      <c r="E246">
        <v>0</v>
      </c>
      <c r="F246">
        <v>0</v>
      </c>
      <c r="G246">
        <v>0</v>
      </c>
      <c r="H246">
        <v>0</v>
      </c>
      <c r="I246">
        <v>0</v>
      </c>
      <c r="J246">
        <v>0</v>
      </c>
      <c r="K246">
        <v>0</v>
      </c>
      <c r="L246" s="65">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62">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60">
        <f t="shared" si="3"/>
        <v>0</v>
      </c>
      <c r="W246" s="21">
        <f>MonthSales[[#This Row],[Suggested Order]]+V246</f>
        <v>0</v>
      </c>
      <c r="X246">
        <f>SUM(MonthSales[[#This Row],[Stock + FBA]:[Incoming]])+MonthSales[[#This Row],[Final Quantity in Order + Manual]]</f>
        <v>0</v>
      </c>
      <c r="Y246" s="62">
        <f>IFERROR(((MonthSales[[#This Row],[Stock + FBA]]+MonthSales[[#This Row],[Incoming]]+MonthSales[[#This Row],[Final Quantity in Order + Manual]])/MonthSales[[#This Row],[Quaterly Average]]), 0)</f>
        <v>0</v>
      </c>
    </row>
    <row r="247" spans="1:25" x14ac:dyDescent="0.25">
      <c r="A247" s="1" t="s">
        <v>254</v>
      </c>
      <c r="B247" s="1" t="s">
        <v>1315</v>
      </c>
      <c r="C247" s="1" t="s">
        <v>8</v>
      </c>
      <c r="D247">
        <v>4.45</v>
      </c>
      <c r="E247">
        <v>210</v>
      </c>
      <c r="F247">
        <v>185</v>
      </c>
      <c r="G247">
        <v>221</v>
      </c>
      <c r="H247">
        <v>549</v>
      </c>
      <c r="I247">
        <v>289</v>
      </c>
      <c r="J247">
        <v>111</v>
      </c>
      <c r="K247">
        <v>261</v>
      </c>
      <c r="L247" s="65">
        <v>316</v>
      </c>
      <c r="M247">
        <v>549</v>
      </c>
      <c r="N247">
        <v>85</v>
      </c>
      <c r="O247">
        <v>371</v>
      </c>
      <c r="P247">
        <v>456</v>
      </c>
      <c r="Q247">
        <v>2000</v>
      </c>
      <c r="R247" s="1">
        <f>IF(AND(MonthSales[[#This Row],[Maximum]] &gt; 10, C247 &lt;&gt; "X"), COUNTIF(MonthSales[[#This Row],[6]:[1]], "=0"),0)</f>
        <v>0</v>
      </c>
      <c r="S247" s="13">
        <f>MonthSales[[#This Row],[Final Quantity in Order + Manual]]*MonthSales[[#This Row],[Weight (g)]]</f>
        <v>0</v>
      </c>
      <c r="T247" s="62">
        <f>IFERROR(((MonthSales[[#This Row],[Stock + FBA]]+MonthSales[[#This Row],[Incoming]])/MonthSales[[#This Row],[Quaterly Average]]), 0)</f>
        <v>7.7721518987341769</v>
      </c>
      <c r="U247" s="14">
        <f>IF(AND(minMonths &gt;=  MonthSales[[#This Row],[Months Cover (current stock +Production)]], C247  &lt;&gt; "X"), _xlfn.CEILING.MATH(((orderBY -  MonthSales[[#This Row],[Months Cover (current stock +Production)]]) * MonthSales[[#This Row],[Quaterly Average]]),50),0)</f>
        <v>0</v>
      </c>
      <c r="V247" s="60">
        <f t="shared" si="3"/>
        <v>0</v>
      </c>
      <c r="W247" s="21">
        <f>MonthSales[[#This Row],[Suggested Order]]+V247</f>
        <v>0</v>
      </c>
      <c r="X247">
        <f>SUM(MonthSales[[#This Row],[Stock + FBA]:[Incoming]])+MonthSales[[#This Row],[Final Quantity in Order + Manual]]</f>
        <v>2456</v>
      </c>
      <c r="Y247" s="62">
        <f>IFERROR(((MonthSales[[#This Row],[Stock + FBA]]+MonthSales[[#This Row],[Incoming]]+MonthSales[[#This Row],[Final Quantity in Order + Manual]])/MonthSales[[#This Row],[Quaterly Average]]), 0)</f>
        <v>7.7721518987341769</v>
      </c>
    </row>
    <row r="248" spans="1:25" x14ac:dyDescent="0.25">
      <c r="A248" s="1" t="s">
        <v>255</v>
      </c>
      <c r="B248" s="1" t="s">
        <v>1315</v>
      </c>
      <c r="C248" s="1" t="s">
        <v>8</v>
      </c>
      <c r="D248">
        <v>9.5299999999999994</v>
      </c>
      <c r="E248">
        <v>57</v>
      </c>
      <c r="F248">
        <v>39</v>
      </c>
      <c r="G248">
        <v>45</v>
      </c>
      <c r="H248">
        <v>83</v>
      </c>
      <c r="I248">
        <v>63</v>
      </c>
      <c r="J248">
        <v>56</v>
      </c>
      <c r="K248">
        <v>57</v>
      </c>
      <c r="L248" s="65">
        <v>67</v>
      </c>
      <c r="M248">
        <v>83</v>
      </c>
      <c r="N248">
        <v>13</v>
      </c>
      <c r="O248">
        <v>197</v>
      </c>
      <c r="P248">
        <v>210</v>
      </c>
      <c r="Q248">
        <v>400</v>
      </c>
      <c r="R248" s="1">
        <f>IF(AND(MonthSales[[#This Row],[Maximum]] &gt; 10, C248 &lt;&gt; "X"), COUNTIF(MonthSales[[#This Row],[6]:[1]], "=0"),0)</f>
        <v>0</v>
      </c>
      <c r="S248" s="13">
        <f>MonthSales[[#This Row],[Final Quantity in Order + Manual]]*MonthSales[[#This Row],[Weight (g)]]</f>
        <v>0</v>
      </c>
      <c r="T248" s="62">
        <f>IFERROR(((MonthSales[[#This Row],[Stock + FBA]]+MonthSales[[#This Row],[Incoming]])/MonthSales[[#This Row],[Quaterly Average]]), 0)</f>
        <v>9.1044776119402986</v>
      </c>
      <c r="U248" s="14">
        <f>IF(AND(minMonths &gt;=  MonthSales[[#This Row],[Months Cover (current stock +Production)]], C248  &lt;&gt; "X"), _xlfn.CEILING.MATH(((orderBY -  MonthSales[[#This Row],[Months Cover (current stock +Production)]]) * MonthSales[[#This Row],[Quaterly Average]]),50),0)</f>
        <v>0</v>
      </c>
      <c r="V248" s="60">
        <f t="shared" si="3"/>
        <v>0</v>
      </c>
      <c r="W248" s="21">
        <f>MonthSales[[#This Row],[Suggested Order]]+V248</f>
        <v>0</v>
      </c>
      <c r="X248">
        <f>SUM(MonthSales[[#This Row],[Stock + FBA]:[Incoming]])+MonthSales[[#This Row],[Final Quantity in Order + Manual]]</f>
        <v>610</v>
      </c>
      <c r="Y248" s="62">
        <f>IFERROR(((MonthSales[[#This Row],[Stock + FBA]]+MonthSales[[#This Row],[Incoming]]+MonthSales[[#This Row],[Final Quantity in Order + Manual]])/MonthSales[[#This Row],[Quaterly Average]]), 0)</f>
        <v>9.1044776119402986</v>
      </c>
    </row>
    <row r="249" spans="1:25" x14ac:dyDescent="0.25">
      <c r="A249" s="1" t="s">
        <v>256</v>
      </c>
      <c r="B249" s="1" t="s">
        <v>1315</v>
      </c>
      <c r="C249" s="1" t="s">
        <v>8</v>
      </c>
      <c r="D249">
        <v>4.45</v>
      </c>
      <c r="E249">
        <v>176</v>
      </c>
      <c r="F249">
        <v>120</v>
      </c>
      <c r="G249">
        <v>106</v>
      </c>
      <c r="H249">
        <v>262</v>
      </c>
      <c r="I249">
        <v>113</v>
      </c>
      <c r="J249">
        <v>27</v>
      </c>
      <c r="K249">
        <v>134</v>
      </c>
      <c r="L249" s="65">
        <v>134</v>
      </c>
      <c r="M249">
        <v>262</v>
      </c>
      <c r="N249">
        <v>0</v>
      </c>
      <c r="O249">
        <v>7</v>
      </c>
      <c r="P249">
        <v>7</v>
      </c>
      <c r="Q249">
        <v>1300</v>
      </c>
      <c r="R249" s="1">
        <f>IF(AND(MonthSales[[#This Row],[Maximum]] &gt; 10, C249 &lt;&gt; "X"), COUNTIF(MonthSales[[#This Row],[6]:[1]], "=0"),0)</f>
        <v>0</v>
      </c>
      <c r="S249" s="13">
        <f>MonthSales[[#This Row],[Final Quantity in Order + Manual]]*MonthSales[[#This Row],[Weight (g)]]</f>
        <v>0</v>
      </c>
      <c r="T249" s="62">
        <f>IFERROR(((MonthSales[[#This Row],[Stock + FBA]]+MonthSales[[#This Row],[Incoming]])/MonthSales[[#This Row],[Quaterly Average]]), 0)</f>
        <v>9.7537313432835813</v>
      </c>
      <c r="U249" s="14">
        <f>IF(AND(minMonths &gt;=  MonthSales[[#This Row],[Months Cover (current stock +Production)]], C249  &lt;&gt; "X"), _xlfn.CEILING.MATH(((orderBY -  MonthSales[[#This Row],[Months Cover (current stock +Production)]]) * MonthSales[[#This Row],[Quaterly Average]]),50),0)</f>
        <v>0</v>
      </c>
      <c r="V249" s="60">
        <f t="shared" si="3"/>
        <v>0</v>
      </c>
      <c r="W249" s="21">
        <f>MonthSales[[#This Row],[Suggested Order]]+V249</f>
        <v>0</v>
      </c>
      <c r="X249">
        <f>SUM(MonthSales[[#This Row],[Stock + FBA]:[Incoming]])+MonthSales[[#This Row],[Final Quantity in Order + Manual]]</f>
        <v>1307</v>
      </c>
      <c r="Y249" s="62">
        <f>IFERROR(((MonthSales[[#This Row],[Stock + FBA]]+MonthSales[[#This Row],[Incoming]]+MonthSales[[#This Row],[Final Quantity in Order + Manual]])/MonthSales[[#This Row],[Quaterly Average]]), 0)</f>
        <v>9.7537313432835813</v>
      </c>
    </row>
    <row r="250" spans="1:25" x14ac:dyDescent="0.25">
      <c r="A250" s="1" t="s">
        <v>257</v>
      </c>
      <c r="B250" s="1" t="s">
        <v>1315</v>
      </c>
      <c r="C250" s="1" t="s">
        <v>8</v>
      </c>
      <c r="D250">
        <v>9.5299999999999994</v>
      </c>
      <c r="E250">
        <v>48</v>
      </c>
      <c r="F250">
        <v>52</v>
      </c>
      <c r="G250">
        <v>61</v>
      </c>
      <c r="H250">
        <v>142</v>
      </c>
      <c r="I250">
        <v>72</v>
      </c>
      <c r="J250">
        <v>42</v>
      </c>
      <c r="K250">
        <v>70</v>
      </c>
      <c r="L250" s="65">
        <v>85</v>
      </c>
      <c r="M250">
        <v>142</v>
      </c>
      <c r="N250">
        <v>1</v>
      </c>
      <c r="O250">
        <v>63</v>
      </c>
      <c r="P250">
        <v>64</v>
      </c>
      <c r="Q250">
        <v>600</v>
      </c>
      <c r="R250" s="1">
        <f>IF(AND(MonthSales[[#This Row],[Maximum]] &gt; 10, C250 &lt;&gt; "X"), COUNTIF(MonthSales[[#This Row],[6]:[1]], "=0"),0)</f>
        <v>0</v>
      </c>
      <c r="S250" s="13">
        <f>MonthSales[[#This Row],[Final Quantity in Order + Manual]]*MonthSales[[#This Row],[Weight (g)]]</f>
        <v>0</v>
      </c>
      <c r="T250" s="62">
        <f>IFERROR(((MonthSales[[#This Row],[Stock + FBA]]+MonthSales[[#This Row],[Incoming]])/MonthSales[[#This Row],[Quaterly Average]]), 0)</f>
        <v>7.8117647058823527</v>
      </c>
      <c r="U250" s="14">
        <f>IF(AND(minMonths &gt;=  MonthSales[[#This Row],[Months Cover (current stock +Production)]], C250  &lt;&gt; "X"), _xlfn.CEILING.MATH(((orderBY -  MonthSales[[#This Row],[Months Cover (current stock +Production)]]) * MonthSales[[#This Row],[Quaterly Average]]),50),0)</f>
        <v>0</v>
      </c>
      <c r="V250" s="60">
        <f t="shared" si="3"/>
        <v>0</v>
      </c>
      <c r="W250" s="21">
        <f>MonthSales[[#This Row],[Suggested Order]]+V250</f>
        <v>0</v>
      </c>
      <c r="X250">
        <f>SUM(MonthSales[[#This Row],[Stock + FBA]:[Incoming]])+MonthSales[[#This Row],[Final Quantity in Order + Manual]]</f>
        <v>664</v>
      </c>
      <c r="Y250" s="62">
        <f>IFERROR(((MonthSales[[#This Row],[Stock + FBA]]+MonthSales[[#This Row],[Incoming]]+MonthSales[[#This Row],[Final Quantity in Order + Manual]])/MonthSales[[#This Row],[Quaterly Average]]), 0)</f>
        <v>7.8117647058823527</v>
      </c>
    </row>
    <row r="251" spans="1:25" x14ac:dyDescent="0.25">
      <c r="A251" s="1" t="s">
        <v>258</v>
      </c>
      <c r="B251" s="1" t="s">
        <v>1303</v>
      </c>
      <c r="C251" s="1" t="s">
        <v>13</v>
      </c>
      <c r="D251">
        <v>1.36</v>
      </c>
      <c r="E251">
        <v>36</v>
      </c>
      <c r="F251">
        <v>27</v>
      </c>
      <c r="G251">
        <v>35</v>
      </c>
      <c r="H251">
        <v>56</v>
      </c>
      <c r="I251">
        <v>40</v>
      </c>
      <c r="J251">
        <v>52</v>
      </c>
      <c r="K251">
        <v>41</v>
      </c>
      <c r="L251" s="65">
        <v>49</v>
      </c>
      <c r="M251">
        <v>56</v>
      </c>
      <c r="N251">
        <v>107</v>
      </c>
      <c r="O251">
        <v>139</v>
      </c>
      <c r="P251">
        <v>246</v>
      </c>
      <c r="Q251">
        <v>0</v>
      </c>
      <c r="R251" s="1">
        <f>IF(AND(MonthSales[[#This Row],[Maximum]] &gt; 10, C251 &lt;&gt; "X"), COUNTIF(MonthSales[[#This Row],[6]:[1]], "=0"),0)</f>
        <v>0</v>
      </c>
      <c r="S251" s="13">
        <f>MonthSales[[#This Row],[Final Quantity in Order + Manual]]*MonthSales[[#This Row],[Weight (g)]]</f>
        <v>0</v>
      </c>
      <c r="T251" s="62">
        <f>IFERROR(((MonthSales[[#This Row],[Stock + FBA]]+MonthSales[[#This Row],[Incoming]])/MonthSales[[#This Row],[Quaterly Average]]), 0)</f>
        <v>5.0204081632653059</v>
      </c>
      <c r="U251" s="14">
        <f>IF(AND(minMonths &gt;=  MonthSales[[#This Row],[Months Cover (current stock +Production)]], C251  &lt;&gt; "X"), _xlfn.CEILING.MATH(((orderBY -  MonthSales[[#This Row],[Months Cover (current stock +Production)]]) * MonthSales[[#This Row],[Quaterly Average]]),50),0)</f>
        <v>0</v>
      </c>
      <c r="V251" s="60">
        <f t="shared" si="3"/>
        <v>0</v>
      </c>
      <c r="W251" s="21">
        <f>MonthSales[[#This Row],[Suggested Order]]+V251</f>
        <v>0</v>
      </c>
      <c r="X251">
        <f>SUM(MonthSales[[#This Row],[Stock + FBA]:[Incoming]])+MonthSales[[#This Row],[Final Quantity in Order + Manual]]</f>
        <v>246</v>
      </c>
      <c r="Y251" s="62">
        <f>IFERROR(((MonthSales[[#This Row],[Stock + FBA]]+MonthSales[[#This Row],[Incoming]]+MonthSales[[#This Row],[Final Quantity in Order + Manual]])/MonthSales[[#This Row],[Quaterly Average]]), 0)</f>
        <v>5.0204081632653059</v>
      </c>
    </row>
    <row r="252" spans="1:25" x14ac:dyDescent="0.25">
      <c r="A252" s="1" t="s">
        <v>259</v>
      </c>
      <c r="B252" s="1" t="s">
        <v>1303</v>
      </c>
      <c r="C252" s="1" t="s">
        <v>13</v>
      </c>
      <c r="D252">
        <v>1.43</v>
      </c>
      <c r="E252">
        <v>28</v>
      </c>
      <c r="F252">
        <v>29</v>
      </c>
      <c r="G252">
        <v>21</v>
      </c>
      <c r="H252">
        <v>52</v>
      </c>
      <c r="I252">
        <v>34</v>
      </c>
      <c r="J252">
        <v>28</v>
      </c>
      <c r="K252">
        <v>32</v>
      </c>
      <c r="L252" s="65">
        <v>38</v>
      </c>
      <c r="M252">
        <v>52</v>
      </c>
      <c r="N252">
        <v>82</v>
      </c>
      <c r="O252">
        <v>117</v>
      </c>
      <c r="P252">
        <v>199</v>
      </c>
      <c r="Q252">
        <v>0</v>
      </c>
      <c r="R252" s="1">
        <f>IF(AND(MonthSales[[#This Row],[Maximum]] &gt; 10, C252 &lt;&gt; "X"), COUNTIF(MonthSales[[#This Row],[6]:[1]], "=0"),0)</f>
        <v>0</v>
      </c>
      <c r="S252" s="13">
        <f>MonthSales[[#This Row],[Final Quantity in Order + Manual]]*MonthSales[[#This Row],[Weight (g)]]</f>
        <v>0</v>
      </c>
      <c r="T252" s="62">
        <f>IFERROR(((MonthSales[[#This Row],[Stock + FBA]]+MonthSales[[#This Row],[Incoming]])/MonthSales[[#This Row],[Quaterly Average]]), 0)</f>
        <v>5.2368421052631575</v>
      </c>
      <c r="U252" s="14">
        <f>IF(AND(minMonths &gt;=  MonthSales[[#This Row],[Months Cover (current stock +Production)]], C252  &lt;&gt; "X"), _xlfn.CEILING.MATH(((orderBY -  MonthSales[[#This Row],[Months Cover (current stock +Production)]]) * MonthSales[[#This Row],[Quaterly Average]]),50),0)</f>
        <v>0</v>
      </c>
      <c r="V252" s="60">
        <f t="shared" si="3"/>
        <v>0</v>
      </c>
      <c r="W252" s="21">
        <f>MonthSales[[#This Row],[Suggested Order]]+V252</f>
        <v>0</v>
      </c>
      <c r="X252">
        <f>SUM(MonthSales[[#This Row],[Stock + FBA]:[Incoming]])+MonthSales[[#This Row],[Final Quantity in Order + Manual]]</f>
        <v>199</v>
      </c>
      <c r="Y252" s="62">
        <f>IFERROR(((MonthSales[[#This Row],[Stock + FBA]]+MonthSales[[#This Row],[Incoming]]+MonthSales[[#This Row],[Final Quantity in Order + Manual]])/MonthSales[[#This Row],[Quaterly Average]]), 0)</f>
        <v>5.2368421052631575</v>
      </c>
    </row>
    <row r="253" spans="1:25" x14ac:dyDescent="0.25">
      <c r="A253" s="1" t="s">
        <v>260</v>
      </c>
      <c r="B253" s="1" t="s">
        <v>1303</v>
      </c>
      <c r="C253" s="1" t="s">
        <v>13</v>
      </c>
      <c r="D253">
        <v>1.49</v>
      </c>
      <c r="E253">
        <v>25</v>
      </c>
      <c r="F253">
        <v>25</v>
      </c>
      <c r="G253">
        <v>23</v>
      </c>
      <c r="H253">
        <v>51</v>
      </c>
      <c r="I253">
        <v>34</v>
      </c>
      <c r="J253">
        <v>28</v>
      </c>
      <c r="K253">
        <v>31</v>
      </c>
      <c r="L253" s="65">
        <v>38</v>
      </c>
      <c r="M253">
        <v>51</v>
      </c>
      <c r="N253">
        <v>21</v>
      </c>
      <c r="O253">
        <v>90</v>
      </c>
      <c r="P253">
        <v>111</v>
      </c>
      <c r="Q253">
        <v>0</v>
      </c>
      <c r="R253" s="1">
        <f>IF(AND(MonthSales[[#This Row],[Maximum]] &gt; 10, C253 &lt;&gt; "X"), COUNTIF(MonthSales[[#This Row],[6]:[1]], "=0"),0)</f>
        <v>0</v>
      </c>
      <c r="S253" s="13">
        <f>MonthSales[[#This Row],[Final Quantity in Order + Manual]]*MonthSales[[#This Row],[Weight (g)]]</f>
        <v>0</v>
      </c>
      <c r="T253" s="62">
        <f>IFERROR(((MonthSales[[#This Row],[Stock + FBA]]+MonthSales[[#This Row],[Incoming]])/MonthSales[[#This Row],[Quaterly Average]]), 0)</f>
        <v>2.9210526315789473</v>
      </c>
      <c r="U253" s="14">
        <f>IF(AND(minMonths &gt;=  MonthSales[[#This Row],[Months Cover (current stock +Production)]], C253  &lt;&gt; "X"), _xlfn.CEILING.MATH(((orderBY -  MonthSales[[#This Row],[Months Cover (current stock +Production)]]) * MonthSales[[#This Row],[Quaterly Average]]),50),0)</f>
        <v>0</v>
      </c>
      <c r="V253" s="60">
        <f t="shared" si="3"/>
        <v>0</v>
      </c>
      <c r="W253" s="21">
        <f>MonthSales[[#This Row],[Suggested Order]]+V253</f>
        <v>0</v>
      </c>
      <c r="X253">
        <f>SUM(MonthSales[[#This Row],[Stock + FBA]:[Incoming]])+MonthSales[[#This Row],[Final Quantity in Order + Manual]]</f>
        <v>111</v>
      </c>
      <c r="Y253" s="62">
        <f>IFERROR(((MonthSales[[#This Row],[Stock + FBA]]+MonthSales[[#This Row],[Incoming]]+MonthSales[[#This Row],[Final Quantity in Order + Manual]])/MonthSales[[#This Row],[Quaterly Average]]), 0)</f>
        <v>2.9210526315789473</v>
      </c>
    </row>
    <row r="254" spans="1:25" x14ac:dyDescent="0.25">
      <c r="A254" s="1" t="s">
        <v>261</v>
      </c>
      <c r="B254" s="1" t="s">
        <v>1303</v>
      </c>
      <c r="C254" s="1" t="s">
        <v>8</v>
      </c>
      <c r="D254">
        <v>2.54</v>
      </c>
      <c r="E254">
        <v>30</v>
      </c>
      <c r="F254">
        <v>38</v>
      </c>
      <c r="G254">
        <v>37</v>
      </c>
      <c r="H254">
        <v>88</v>
      </c>
      <c r="I254">
        <v>31</v>
      </c>
      <c r="J254">
        <v>50</v>
      </c>
      <c r="K254">
        <v>46</v>
      </c>
      <c r="L254" s="65">
        <v>56</v>
      </c>
      <c r="M254">
        <v>88</v>
      </c>
      <c r="N254">
        <v>64</v>
      </c>
      <c r="O254">
        <v>100</v>
      </c>
      <c r="P254">
        <v>164</v>
      </c>
      <c r="Q254">
        <v>200</v>
      </c>
      <c r="R254" s="1">
        <f>IF(AND(MonthSales[[#This Row],[Maximum]] &gt; 10, C254 &lt;&gt; "X"), COUNTIF(MonthSales[[#This Row],[6]:[1]], "=0"),0)</f>
        <v>0</v>
      </c>
      <c r="S254" s="13">
        <f>MonthSales[[#This Row],[Final Quantity in Order + Manual]]*MonthSales[[#This Row],[Weight (g)]]</f>
        <v>0</v>
      </c>
      <c r="T254" s="62">
        <f>IFERROR(((MonthSales[[#This Row],[Stock + FBA]]+MonthSales[[#This Row],[Incoming]])/MonthSales[[#This Row],[Quaterly Average]]), 0)</f>
        <v>6.5</v>
      </c>
      <c r="U254" s="14">
        <f>IF(AND(minMonths &gt;=  MonthSales[[#This Row],[Months Cover (current stock +Production)]], C254  &lt;&gt; "X"), _xlfn.CEILING.MATH(((orderBY -  MonthSales[[#This Row],[Months Cover (current stock +Production)]]) * MonthSales[[#This Row],[Quaterly Average]]),50),0)</f>
        <v>0</v>
      </c>
      <c r="V254" s="60">
        <f t="shared" si="3"/>
        <v>0</v>
      </c>
      <c r="W254" s="21">
        <f>MonthSales[[#This Row],[Suggested Order]]+V254</f>
        <v>0</v>
      </c>
      <c r="X254">
        <f>SUM(MonthSales[[#This Row],[Stock + FBA]:[Incoming]])+MonthSales[[#This Row],[Final Quantity in Order + Manual]]</f>
        <v>364</v>
      </c>
      <c r="Y254" s="62">
        <f>IFERROR(((MonthSales[[#This Row],[Stock + FBA]]+MonthSales[[#This Row],[Incoming]]+MonthSales[[#This Row],[Final Quantity in Order + Manual]])/MonthSales[[#This Row],[Quaterly Average]]), 0)</f>
        <v>6.5</v>
      </c>
    </row>
    <row r="255" spans="1:25" x14ac:dyDescent="0.25">
      <c r="A255" s="1" t="s">
        <v>262</v>
      </c>
      <c r="B255" s="1" t="s">
        <v>1303</v>
      </c>
      <c r="C255" s="1" t="s">
        <v>8</v>
      </c>
      <c r="D255">
        <v>3.26</v>
      </c>
      <c r="E255">
        <v>124</v>
      </c>
      <c r="F255">
        <v>118</v>
      </c>
      <c r="G255">
        <v>116</v>
      </c>
      <c r="H255">
        <v>221</v>
      </c>
      <c r="I255">
        <v>123</v>
      </c>
      <c r="J255">
        <v>169</v>
      </c>
      <c r="K255">
        <v>145</v>
      </c>
      <c r="L255" s="65">
        <v>171</v>
      </c>
      <c r="M255">
        <v>221</v>
      </c>
      <c r="N255">
        <v>25</v>
      </c>
      <c r="O255">
        <v>377</v>
      </c>
      <c r="P255">
        <v>402</v>
      </c>
      <c r="Q255">
        <v>700</v>
      </c>
      <c r="R255" s="1">
        <f>IF(AND(MonthSales[[#This Row],[Maximum]] &gt; 10, C255 &lt;&gt; "X"), COUNTIF(MonthSales[[#This Row],[6]:[1]], "=0"),0)</f>
        <v>0</v>
      </c>
      <c r="S255" s="13">
        <f>MonthSales[[#This Row],[Final Quantity in Order + Manual]]*MonthSales[[#This Row],[Weight (g)]]</f>
        <v>0</v>
      </c>
      <c r="T255" s="62">
        <f>IFERROR(((MonthSales[[#This Row],[Stock + FBA]]+MonthSales[[#This Row],[Incoming]])/MonthSales[[#This Row],[Quaterly Average]]), 0)</f>
        <v>6.4444444444444446</v>
      </c>
      <c r="U255" s="14">
        <f>IF(AND(minMonths &gt;=  MonthSales[[#This Row],[Months Cover (current stock +Production)]], C255  &lt;&gt; "X"), _xlfn.CEILING.MATH(((orderBY -  MonthSales[[#This Row],[Months Cover (current stock +Production)]]) * MonthSales[[#This Row],[Quaterly Average]]),50),0)</f>
        <v>0</v>
      </c>
      <c r="V255" s="60">
        <f t="shared" si="3"/>
        <v>0</v>
      </c>
      <c r="W255" s="21">
        <f>MonthSales[[#This Row],[Suggested Order]]+V255</f>
        <v>0</v>
      </c>
      <c r="X255">
        <f>SUM(MonthSales[[#This Row],[Stock + FBA]:[Incoming]])+MonthSales[[#This Row],[Final Quantity in Order + Manual]]</f>
        <v>1102</v>
      </c>
      <c r="Y255" s="62">
        <f>IFERROR(((MonthSales[[#This Row],[Stock + FBA]]+MonthSales[[#This Row],[Incoming]]+MonthSales[[#This Row],[Final Quantity in Order + Manual]])/MonthSales[[#This Row],[Quaterly Average]]), 0)</f>
        <v>6.4444444444444446</v>
      </c>
    </row>
    <row r="256" spans="1:25" x14ac:dyDescent="0.25">
      <c r="A256" s="1" t="s">
        <v>263</v>
      </c>
      <c r="B256" s="1" t="s">
        <v>1303</v>
      </c>
      <c r="C256" s="1" t="s">
        <v>8</v>
      </c>
      <c r="D256">
        <v>3.7</v>
      </c>
      <c r="E256">
        <v>115</v>
      </c>
      <c r="F256">
        <v>106</v>
      </c>
      <c r="G256">
        <v>87</v>
      </c>
      <c r="H256">
        <v>210</v>
      </c>
      <c r="I256">
        <v>116</v>
      </c>
      <c r="J256">
        <v>151</v>
      </c>
      <c r="K256">
        <v>131</v>
      </c>
      <c r="L256" s="65">
        <v>159</v>
      </c>
      <c r="M256">
        <v>210</v>
      </c>
      <c r="N256">
        <v>84</v>
      </c>
      <c r="O256">
        <v>452</v>
      </c>
      <c r="P256">
        <v>536</v>
      </c>
      <c r="Q256">
        <v>400</v>
      </c>
      <c r="R256" s="1">
        <f>IF(AND(MonthSales[[#This Row],[Maximum]] &gt; 10, C256 &lt;&gt; "X"), COUNTIF(MonthSales[[#This Row],[6]:[1]], "=0"),0)</f>
        <v>0</v>
      </c>
      <c r="S256" s="13">
        <f>MonthSales[[#This Row],[Final Quantity in Order + Manual]]*MonthSales[[#This Row],[Weight (g)]]</f>
        <v>0</v>
      </c>
      <c r="T256" s="62">
        <f>IFERROR(((MonthSales[[#This Row],[Stock + FBA]]+MonthSales[[#This Row],[Incoming]])/MonthSales[[#This Row],[Quaterly Average]]), 0)</f>
        <v>5.8867924528301883</v>
      </c>
      <c r="U256" s="14">
        <f>IF(AND(minMonths &gt;=  MonthSales[[#This Row],[Months Cover (current stock +Production)]], C256  &lt;&gt; "X"), _xlfn.CEILING.MATH(((orderBY -  MonthSales[[#This Row],[Months Cover (current stock +Production)]]) * MonthSales[[#This Row],[Quaterly Average]]),50),0)</f>
        <v>0</v>
      </c>
      <c r="V256" s="60">
        <f t="shared" si="3"/>
        <v>0</v>
      </c>
      <c r="W256" s="21">
        <f>MonthSales[[#This Row],[Suggested Order]]+V256</f>
        <v>0</v>
      </c>
      <c r="X256">
        <f>SUM(MonthSales[[#This Row],[Stock + FBA]:[Incoming]])+MonthSales[[#This Row],[Final Quantity in Order + Manual]]</f>
        <v>936</v>
      </c>
      <c r="Y256" s="62">
        <f>IFERROR(((MonthSales[[#This Row],[Stock + FBA]]+MonthSales[[#This Row],[Incoming]]+MonthSales[[#This Row],[Final Quantity in Order + Manual]])/MonthSales[[#This Row],[Quaterly Average]]), 0)</f>
        <v>5.8867924528301883</v>
      </c>
    </row>
    <row r="257" spans="1:25" x14ac:dyDescent="0.25">
      <c r="A257" s="1" t="s">
        <v>264</v>
      </c>
      <c r="B257" s="1" t="s">
        <v>1303</v>
      </c>
      <c r="C257" s="1" t="s">
        <v>8</v>
      </c>
      <c r="D257">
        <v>4.41</v>
      </c>
      <c r="E257">
        <v>112</v>
      </c>
      <c r="F257">
        <v>89</v>
      </c>
      <c r="G257">
        <v>99</v>
      </c>
      <c r="H257">
        <v>190</v>
      </c>
      <c r="I257">
        <v>113</v>
      </c>
      <c r="J257">
        <v>174</v>
      </c>
      <c r="K257">
        <v>130</v>
      </c>
      <c r="L257" s="65">
        <v>159</v>
      </c>
      <c r="M257">
        <v>190</v>
      </c>
      <c r="N257">
        <v>33</v>
      </c>
      <c r="O257">
        <v>341</v>
      </c>
      <c r="P257">
        <v>374</v>
      </c>
      <c r="Q257">
        <v>500</v>
      </c>
      <c r="R257" s="1">
        <f>IF(AND(MonthSales[[#This Row],[Maximum]] &gt; 10, C257 &lt;&gt; "X"), COUNTIF(MonthSales[[#This Row],[6]:[1]], "=0"),0)</f>
        <v>0</v>
      </c>
      <c r="S257" s="13">
        <f>MonthSales[[#This Row],[Final Quantity in Order + Manual]]*MonthSales[[#This Row],[Weight (g)]]</f>
        <v>0</v>
      </c>
      <c r="T257" s="62">
        <f>IFERROR(((MonthSales[[#This Row],[Stock + FBA]]+MonthSales[[#This Row],[Incoming]])/MonthSales[[#This Row],[Quaterly Average]]), 0)</f>
        <v>5.4968553459119498</v>
      </c>
      <c r="U257" s="14">
        <f>IF(AND(minMonths &gt;=  MonthSales[[#This Row],[Months Cover (current stock +Production)]], C257  &lt;&gt; "X"), _xlfn.CEILING.MATH(((orderBY -  MonthSales[[#This Row],[Months Cover (current stock +Production)]]) * MonthSales[[#This Row],[Quaterly Average]]),50),0)</f>
        <v>0</v>
      </c>
      <c r="V257" s="60">
        <f t="shared" si="3"/>
        <v>0</v>
      </c>
      <c r="W257" s="21">
        <f>MonthSales[[#This Row],[Suggested Order]]+V257</f>
        <v>0</v>
      </c>
      <c r="X257">
        <f>SUM(MonthSales[[#This Row],[Stock + FBA]:[Incoming]])+MonthSales[[#This Row],[Final Quantity in Order + Manual]]</f>
        <v>874</v>
      </c>
      <c r="Y257" s="62">
        <f>IFERROR(((MonthSales[[#This Row],[Stock + FBA]]+MonthSales[[#This Row],[Incoming]]+MonthSales[[#This Row],[Final Quantity in Order + Manual]])/MonthSales[[#This Row],[Quaterly Average]]), 0)</f>
        <v>5.4968553459119498</v>
      </c>
    </row>
    <row r="258" spans="1:25" x14ac:dyDescent="0.25">
      <c r="A258" s="1" t="s">
        <v>265</v>
      </c>
      <c r="B258" s="1" t="s">
        <v>1303</v>
      </c>
      <c r="C258" s="1" t="s">
        <v>13</v>
      </c>
      <c r="D258">
        <v>2.5099999999999998</v>
      </c>
      <c r="E258">
        <v>8</v>
      </c>
      <c r="F258">
        <v>13</v>
      </c>
      <c r="G258">
        <v>5</v>
      </c>
      <c r="H258">
        <v>12</v>
      </c>
      <c r="I258">
        <v>16</v>
      </c>
      <c r="J258">
        <v>8</v>
      </c>
      <c r="K258">
        <v>10</v>
      </c>
      <c r="L258" s="65">
        <v>12</v>
      </c>
      <c r="M258">
        <v>16</v>
      </c>
      <c r="N258">
        <v>11</v>
      </c>
      <c r="O258">
        <v>19</v>
      </c>
      <c r="P258">
        <v>30</v>
      </c>
      <c r="Q258">
        <v>0</v>
      </c>
      <c r="R258" s="1">
        <f>IF(AND(MonthSales[[#This Row],[Maximum]] &gt; 10, C258 &lt;&gt; "X"), COUNTIF(MonthSales[[#This Row],[6]:[1]], "=0"),0)</f>
        <v>0</v>
      </c>
      <c r="S258" s="13">
        <f>MonthSales[[#This Row],[Final Quantity in Order + Manual]]*MonthSales[[#This Row],[Weight (g)]]</f>
        <v>0</v>
      </c>
      <c r="T258" s="62">
        <f>IFERROR(((MonthSales[[#This Row],[Stock + FBA]]+MonthSales[[#This Row],[Incoming]])/MonthSales[[#This Row],[Quaterly Average]]), 0)</f>
        <v>2.5</v>
      </c>
      <c r="U258" s="14">
        <f>IF(AND(minMonths &gt;=  MonthSales[[#This Row],[Months Cover (current stock +Production)]], C258  &lt;&gt; "X"), _xlfn.CEILING.MATH(((orderBY -  MonthSales[[#This Row],[Months Cover (current stock +Production)]]) * MonthSales[[#This Row],[Quaterly Average]]),50),0)</f>
        <v>0</v>
      </c>
      <c r="V258" s="60">
        <f t="shared" ref="V258:V321" si="4">AA258</f>
        <v>0</v>
      </c>
      <c r="W258" s="21">
        <f>MonthSales[[#This Row],[Suggested Order]]+V258</f>
        <v>0</v>
      </c>
      <c r="X258">
        <f>SUM(MonthSales[[#This Row],[Stock + FBA]:[Incoming]])+MonthSales[[#This Row],[Final Quantity in Order + Manual]]</f>
        <v>30</v>
      </c>
      <c r="Y258" s="62">
        <f>IFERROR(((MonthSales[[#This Row],[Stock + FBA]]+MonthSales[[#This Row],[Incoming]]+MonthSales[[#This Row],[Final Quantity in Order + Manual]])/MonthSales[[#This Row],[Quaterly Average]]), 0)</f>
        <v>2.5</v>
      </c>
    </row>
    <row r="259" spans="1:25" x14ac:dyDescent="0.25">
      <c r="A259" s="1" t="s">
        <v>266</v>
      </c>
      <c r="B259" s="1" t="s">
        <v>1303</v>
      </c>
      <c r="C259" s="1" t="s">
        <v>13</v>
      </c>
      <c r="D259">
        <v>2.59</v>
      </c>
      <c r="E259">
        <v>6</v>
      </c>
      <c r="F259">
        <v>1</v>
      </c>
      <c r="G259">
        <v>5</v>
      </c>
      <c r="H259">
        <v>4</v>
      </c>
      <c r="I259">
        <v>8</v>
      </c>
      <c r="J259">
        <v>15</v>
      </c>
      <c r="K259">
        <v>6</v>
      </c>
      <c r="L259" s="65">
        <v>9</v>
      </c>
      <c r="M259">
        <v>15</v>
      </c>
      <c r="N259">
        <v>3</v>
      </c>
      <c r="O259">
        <v>13</v>
      </c>
      <c r="P259">
        <v>16</v>
      </c>
      <c r="Q259">
        <v>0</v>
      </c>
      <c r="R259" s="1">
        <f>IF(AND(MonthSales[[#This Row],[Maximum]] &gt; 10, C259 &lt;&gt; "X"), COUNTIF(MonthSales[[#This Row],[6]:[1]], "=0"),0)</f>
        <v>0</v>
      </c>
      <c r="S259" s="13">
        <f>MonthSales[[#This Row],[Final Quantity in Order + Manual]]*MonthSales[[#This Row],[Weight (g)]]</f>
        <v>0</v>
      </c>
      <c r="T259" s="62">
        <f>IFERROR(((MonthSales[[#This Row],[Stock + FBA]]+MonthSales[[#This Row],[Incoming]])/MonthSales[[#This Row],[Quaterly Average]]), 0)</f>
        <v>1.7777777777777777</v>
      </c>
      <c r="U259" s="14">
        <f>IF(AND(minMonths &gt;=  MonthSales[[#This Row],[Months Cover (current stock +Production)]], C259  &lt;&gt; "X"), _xlfn.CEILING.MATH(((orderBY -  MonthSales[[#This Row],[Months Cover (current stock +Production)]]) * MonthSales[[#This Row],[Quaterly Average]]),50),0)</f>
        <v>0</v>
      </c>
      <c r="V259" s="60">
        <f t="shared" si="4"/>
        <v>0</v>
      </c>
      <c r="W259" s="21">
        <f>MonthSales[[#This Row],[Suggested Order]]+V259</f>
        <v>0</v>
      </c>
      <c r="X259">
        <f>SUM(MonthSales[[#This Row],[Stock + FBA]:[Incoming]])+MonthSales[[#This Row],[Final Quantity in Order + Manual]]</f>
        <v>16</v>
      </c>
      <c r="Y259" s="62">
        <f>IFERROR(((MonthSales[[#This Row],[Stock + FBA]]+MonthSales[[#This Row],[Incoming]]+MonthSales[[#This Row],[Final Quantity in Order + Manual]])/MonthSales[[#This Row],[Quaterly Average]]), 0)</f>
        <v>1.7777777777777777</v>
      </c>
    </row>
    <row r="260" spans="1:25" x14ac:dyDescent="0.25">
      <c r="A260" s="1" t="s">
        <v>267</v>
      </c>
      <c r="B260" s="1" t="s">
        <v>1303</v>
      </c>
      <c r="C260" s="1" t="s">
        <v>13</v>
      </c>
      <c r="D260">
        <v>2.73</v>
      </c>
      <c r="E260">
        <v>0</v>
      </c>
      <c r="F260">
        <v>0</v>
      </c>
      <c r="G260">
        <v>0</v>
      </c>
      <c r="H260">
        <v>0</v>
      </c>
      <c r="I260">
        <v>0</v>
      </c>
      <c r="J260">
        <v>0</v>
      </c>
      <c r="K260">
        <v>0</v>
      </c>
      <c r="L260" s="65">
        <v>0</v>
      </c>
      <c r="M260">
        <v>0</v>
      </c>
      <c r="N260">
        <v>0</v>
      </c>
      <c r="O260">
        <v>0</v>
      </c>
      <c r="P260">
        <v>0</v>
      </c>
      <c r="Q260">
        <v>0</v>
      </c>
      <c r="R260" s="1">
        <f>IF(AND(MonthSales[[#This Row],[Maximum]] &gt; 10, C260 &lt;&gt; "X"), COUNTIF(MonthSales[[#This Row],[6]:[1]], "=0"),0)</f>
        <v>0</v>
      </c>
      <c r="S260" s="13">
        <f>MonthSales[[#This Row],[Final Quantity in Order + Manual]]*MonthSales[[#This Row],[Weight (g)]]</f>
        <v>0</v>
      </c>
      <c r="T260" s="62">
        <f>IFERROR(((MonthSales[[#This Row],[Stock + FBA]]+MonthSales[[#This Row],[Incoming]])/MonthSales[[#This Row],[Quaterly Average]]), 0)</f>
        <v>0</v>
      </c>
      <c r="U260" s="14">
        <f>IF(AND(minMonths &gt;=  MonthSales[[#This Row],[Months Cover (current stock +Production)]], C260  &lt;&gt; "X"), _xlfn.CEILING.MATH(((orderBY -  MonthSales[[#This Row],[Months Cover (current stock +Production)]]) * MonthSales[[#This Row],[Quaterly Average]]),50),0)</f>
        <v>0</v>
      </c>
      <c r="V260" s="60">
        <f t="shared" si="4"/>
        <v>0</v>
      </c>
      <c r="W260" s="21">
        <f>MonthSales[[#This Row],[Suggested Order]]+V260</f>
        <v>0</v>
      </c>
      <c r="X260">
        <f>SUM(MonthSales[[#This Row],[Stock + FBA]:[Incoming]])+MonthSales[[#This Row],[Final Quantity in Order + Manual]]</f>
        <v>0</v>
      </c>
      <c r="Y260" s="62">
        <f>IFERROR(((MonthSales[[#This Row],[Stock + FBA]]+MonthSales[[#This Row],[Incoming]]+MonthSales[[#This Row],[Final Quantity in Order + Manual]])/MonthSales[[#This Row],[Quaterly Average]]), 0)</f>
        <v>0</v>
      </c>
    </row>
    <row r="261" spans="1:25" x14ac:dyDescent="0.25">
      <c r="A261" s="1" t="s">
        <v>268</v>
      </c>
      <c r="B261" s="1" t="s">
        <v>1303</v>
      </c>
      <c r="C261" s="1" t="s">
        <v>13</v>
      </c>
      <c r="D261">
        <v>3.5</v>
      </c>
      <c r="E261">
        <v>53</v>
      </c>
      <c r="F261">
        <v>39</v>
      </c>
      <c r="G261">
        <v>23</v>
      </c>
      <c r="H261">
        <v>21</v>
      </c>
      <c r="I261">
        <v>15</v>
      </c>
      <c r="J261">
        <v>21</v>
      </c>
      <c r="K261">
        <v>29</v>
      </c>
      <c r="L261" s="65">
        <v>19</v>
      </c>
      <c r="M261">
        <v>53</v>
      </c>
      <c r="N261">
        <v>192</v>
      </c>
      <c r="O261">
        <v>95</v>
      </c>
      <c r="P261">
        <v>287</v>
      </c>
      <c r="Q261">
        <v>0</v>
      </c>
      <c r="R261" s="1">
        <f>IF(AND(MonthSales[[#This Row],[Maximum]] &gt; 10, C261 &lt;&gt; "X"), COUNTIF(MonthSales[[#This Row],[6]:[1]], "=0"),0)</f>
        <v>0</v>
      </c>
      <c r="S261" s="13">
        <f>MonthSales[[#This Row],[Final Quantity in Order + Manual]]*MonthSales[[#This Row],[Weight (g)]]</f>
        <v>0</v>
      </c>
      <c r="T261" s="62">
        <f>IFERROR(((MonthSales[[#This Row],[Stock + FBA]]+MonthSales[[#This Row],[Incoming]])/MonthSales[[#This Row],[Quaterly Average]]), 0)</f>
        <v>15.105263157894736</v>
      </c>
      <c r="U261" s="14">
        <f>IF(AND(minMonths &gt;=  MonthSales[[#This Row],[Months Cover (current stock +Production)]], C261  &lt;&gt; "X"), _xlfn.CEILING.MATH(((orderBY -  MonthSales[[#This Row],[Months Cover (current stock +Production)]]) * MonthSales[[#This Row],[Quaterly Average]]),50),0)</f>
        <v>0</v>
      </c>
      <c r="V261" s="60">
        <f t="shared" si="4"/>
        <v>0</v>
      </c>
      <c r="W261" s="21">
        <f>MonthSales[[#This Row],[Suggested Order]]+V261</f>
        <v>0</v>
      </c>
      <c r="X261">
        <f>SUM(MonthSales[[#This Row],[Stock + FBA]:[Incoming]])+MonthSales[[#This Row],[Final Quantity in Order + Manual]]</f>
        <v>287</v>
      </c>
      <c r="Y261" s="62">
        <f>IFERROR(((MonthSales[[#This Row],[Stock + FBA]]+MonthSales[[#This Row],[Incoming]]+MonthSales[[#This Row],[Final Quantity in Order + Manual]])/MonthSales[[#This Row],[Quaterly Average]]), 0)</f>
        <v>15.105263157894736</v>
      </c>
    </row>
    <row r="262" spans="1:25" x14ac:dyDescent="0.25">
      <c r="A262" s="1" t="s">
        <v>269</v>
      </c>
      <c r="B262" s="1" t="s">
        <v>1303</v>
      </c>
      <c r="C262" s="1" t="s">
        <v>13</v>
      </c>
      <c r="D262">
        <v>5.79</v>
      </c>
      <c r="E262">
        <v>0</v>
      </c>
      <c r="F262">
        <v>0</v>
      </c>
      <c r="G262">
        <v>0</v>
      </c>
      <c r="H262">
        <v>0</v>
      </c>
      <c r="I262">
        <v>0</v>
      </c>
      <c r="J262">
        <v>0</v>
      </c>
      <c r="K262">
        <v>0</v>
      </c>
      <c r="L262" s="65">
        <v>0</v>
      </c>
      <c r="M262">
        <v>0</v>
      </c>
      <c r="N262">
        <v>0</v>
      </c>
      <c r="O262">
        <v>0</v>
      </c>
      <c r="P262">
        <v>0</v>
      </c>
      <c r="Q262">
        <v>0</v>
      </c>
      <c r="R262" s="1">
        <f>IF(AND(MonthSales[[#This Row],[Maximum]] &gt; 10, C262 &lt;&gt; "X"), COUNTIF(MonthSales[[#This Row],[6]:[1]], "=0"),0)</f>
        <v>0</v>
      </c>
      <c r="S262" s="13">
        <f>MonthSales[[#This Row],[Final Quantity in Order + Manual]]*MonthSales[[#This Row],[Weight (g)]]</f>
        <v>0</v>
      </c>
      <c r="T262" s="62">
        <f>IFERROR(((MonthSales[[#This Row],[Stock + FBA]]+MonthSales[[#This Row],[Incoming]])/MonthSales[[#This Row],[Quaterly Average]]), 0)</f>
        <v>0</v>
      </c>
      <c r="U262" s="14">
        <f>IF(AND(minMonths &gt;=  MonthSales[[#This Row],[Months Cover (current stock +Production)]], C262  &lt;&gt; "X"), _xlfn.CEILING.MATH(((orderBY -  MonthSales[[#This Row],[Months Cover (current stock +Production)]]) * MonthSales[[#This Row],[Quaterly Average]]),50),0)</f>
        <v>0</v>
      </c>
      <c r="V262" s="60">
        <f t="shared" si="4"/>
        <v>0</v>
      </c>
      <c r="W262" s="21">
        <f>MonthSales[[#This Row],[Suggested Order]]+V262</f>
        <v>0</v>
      </c>
      <c r="X262">
        <f>SUM(MonthSales[[#This Row],[Stock + FBA]:[Incoming]])+MonthSales[[#This Row],[Final Quantity in Order + Manual]]</f>
        <v>0</v>
      </c>
      <c r="Y262" s="62">
        <f>IFERROR(((MonthSales[[#This Row],[Stock + FBA]]+MonthSales[[#This Row],[Incoming]]+MonthSales[[#This Row],[Final Quantity in Order + Manual]])/MonthSales[[#This Row],[Quaterly Average]]), 0)</f>
        <v>0</v>
      </c>
    </row>
    <row r="263" spans="1:25" x14ac:dyDescent="0.25">
      <c r="A263" s="1" t="s">
        <v>270</v>
      </c>
      <c r="B263" s="1" t="s">
        <v>1303</v>
      </c>
      <c r="C263" s="1" t="s">
        <v>13</v>
      </c>
      <c r="D263">
        <v>4.0199999999999996</v>
      </c>
      <c r="E263">
        <v>0</v>
      </c>
      <c r="F263">
        <v>0</v>
      </c>
      <c r="G263">
        <v>0</v>
      </c>
      <c r="H263">
        <v>0</v>
      </c>
      <c r="I263">
        <v>0</v>
      </c>
      <c r="J263">
        <v>0</v>
      </c>
      <c r="K263">
        <v>0</v>
      </c>
      <c r="L263" s="65">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62">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60">
        <f t="shared" si="4"/>
        <v>0</v>
      </c>
      <c r="W263" s="21">
        <f>MonthSales[[#This Row],[Suggested Order]]+V263</f>
        <v>0</v>
      </c>
      <c r="X263">
        <f>SUM(MonthSales[[#This Row],[Stock + FBA]:[Incoming]])+MonthSales[[#This Row],[Final Quantity in Order + Manual]]</f>
        <v>0</v>
      </c>
      <c r="Y263" s="62">
        <f>IFERROR(((MonthSales[[#This Row],[Stock + FBA]]+MonthSales[[#This Row],[Incoming]]+MonthSales[[#This Row],[Final Quantity in Order + Manual]])/MonthSales[[#This Row],[Quaterly Average]]), 0)</f>
        <v>0</v>
      </c>
    </row>
    <row r="264" spans="1:25" x14ac:dyDescent="0.25">
      <c r="A264" s="1" t="s">
        <v>271</v>
      </c>
      <c r="B264" s="1" t="s">
        <v>1303</v>
      </c>
      <c r="C264" s="1" t="s">
        <v>8</v>
      </c>
      <c r="D264">
        <v>1.85</v>
      </c>
      <c r="E264">
        <v>94</v>
      </c>
      <c r="F264">
        <v>75</v>
      </c>
      <c r="G264">
        <v>93</v>
      </c>
      <c r="H264">
        <v>182</v>
      </c>
      <c r="I264">
        <v>144</v>
      </c>
      <c r="J264">
        <v>53</v>
      </c>
      <c r="K264">
        <v>107</v>
      </c>
      <c r="L264" s="65">
        <v>126</v>
      </c>
      <c r="M264">
        <v>182</v>
      </c>
      <c r="N264">
        <v>0</v>
      </c>
      <c r="O264">
        <v>118</v>
      </c>
      <c r="P264">
        <v>118</v>
      </c>
      <c r="Q264">
        <v>700</v>
      </c>
      <c r="R264" s="1">
        <f>IF(AND(MonthSales[[#This Row],[Maximum]] &gt; 10, C264 &lt;&gt; "X"), COUNTIF(MonthSales[[#This Row],[6]:[1]], "=0"),0)</f>
        <v>0</v>
      </c>
      <c r="S264" s="13">
        <f>MonthSales[[#This Row],[Final Quantity in Order + Manual]]*MonthSales[[#This Row],[Weight (g)]]</f>
        <v>0</v>
      </c>
      <c r="T264" s="62">
        <f>IFERROR(((MonthSales[[#This Row],[Stock + FBA]]+MonthSales[[#This Row],[Incoming]])/MonthSales[[#This Row],[Quaterly Average]]), 0)</f>
        <v>6.4920634920634921</v>
      </c>
      <c r="U264" s="14">
        <f>IF(AND(minMonths &gt;=  MonthSales[[#This Row],[Months Cover (current stock +Production)]], C264  &lt;&gt; "X"), _xlfn.CEILING.MATH(((orderBY -  MonthSales[[#This Row],[Months Cover (current stock +Production)]]) * MonthSales[[#This Row],[Quaterly Average]]),50),0)</f>
        <v>0</v>
      </c>
      <c r="V264" s="60">
        <f t="shared" si="4"/>
        <v>0</v>
      </c>
      <c r="W264" s="21">
        <f>MonthSales[[#This Row],[Suggested Order]]+V264</f>
        <v>0</v>
      </c>
      <c r="X264">
        <f>SUM(MonthSales[[#This Row],[Stock + FBA]:[Incoming]])+MonthSales[[#This Row],[Final Quantity in Order + Manual]]</f>
        <v>818</v>
      </c>
      <c r="Y264" s="62">
        <f>IFERROR(((MonthSales[[#This Row],[Stock + FBA]]+MonthSales[[#This Row],[Incoming]]+MonthSales[[#This Row],[Final Quantity in Order + Manual]])/MonthSales[[#This Row],[Quaterly Average]]), 0)</f>
        <v>6.4920634920634921</v>
      </c>
    </row>
    <row r="265" spans="1:25" x14ac:dyDescent="0.25">
      <c r="A265" s="1" t="s">
        <v>272</v>
      </c>
      <c r="B265" s="1" t="s">
        <v>1303</v>
      </c>
      <c r="C265" s="1" t="s">
        <v>8</v>
      </c>
      <c r="D265">
        <v>1.96</v>
      </c>
      <c r="E265">
        <v>62</v>
      </c>
      <c r="F265">
        <v>54</v>
      </c>
      <c r="G265">
        <v>49</v>
      </c>
      <c r="H265">
        <v>106</v>
      </c>
      <c r="I265">
        <v>84</v>
      </c>
      <c r="J265">
        <v>115</v>
      </c>
      <c r="K265">
        <v>78</v>
      </c>
      <c r="L265" s="65">
        <v>102</v>
      </c>
      <c r="M265">
        <v>115</v>
      </c>
      <c r="N265">
        <v>1</v>
      </c>
      <c r="O265">
        <v>164</v>
      </c>
      <c r="P265">
        <v>165</v>
      </c>
      <c r="Q265">
        <v>500</v>
      </c>
      <c r="R265" s="1">
        <f>IF(AND(MonthSales[[#This Row],[Maximum]] &gt; 10, C265 &lt;&gt; "X"), COUNTIF(MonthSales[[#This Row],[6]:[1]], "=0"),0)</f>
        <v>0</v>
      </c>
      <c r="S265" s="13">
        <f>MonthSales[[#This Row],[Final Quantity in Order + Manual]]*MonthSales[[#This Row],[Weight (g)]]</f>
        <v>0</v>
      </c>
      <c r="T265" s="62">
        <f>IFERROR(((MonthSales[[#This Row],[Stock + FBA]]+MonthSales[[#This Row],[Incoming]])/MonthSales[[#This Row],[Quaterly Average]]), 0)</f>
        <v>6.5196078431372548</v>
      </c>
      <c r="U265" s="14">
        <f>IF(AND(minMonths &gt;=  MonthSales[[#This Row],[Months Cover (current stock +Production)]], C265  &lt;&gt; "X"), _xlfn.CEILING.MATH(((orderBY -  MonthSales[[#This Row],[Months Cover (current stock +Production)]]) * MonthSales[[#This Row],[Quaterly Average]]),50),0)</f>
        <v>0</v>
      </c>
      <c r="V265" s="60">
        <f t="shared" si="4"/>
        <v>0</v>
      </c>
      <c r="W265" s="21">
        <f>MonthSales[[#This Row],[Suggested Order]]+V265</f>
        <v>0</v>
      </c>
      <c r="X265">
        <f>SUM(MonthSales[[#This Row],[Stock + FBA]:[Incoming]])+MonthSales[[#This Row],[Final Quantity in Order + Manual]]</f>
        <v>665</v>
      </c>
      <c r="Y265" s="62">
        <f>IFERROR(((MonthSales[[#This Row],[Stock + FBA]]+MonthSales[[#This Row],[Incoming]]+MonthSales[[#This Row],[Final Quantity in Order + Manual]])/MonthSales[[#This Row],[Quaterly Average]]), 0)</f>
        <v>6.5196078431372548</v>
      </c>
    </row>
    <row r="266" spans="1:25" x14ac:dyDescent="0.25">
      <c r="A266" s="1" t="s">
        <v>273</v>
      </c>
      <c r="B266" s="1" t="s">
        <v>1303</v>
      </c>
      <c r="C266" s="1" t="s">
        <v>8</v>
      </c>
      <c r="D266">
        <v>2.06</v>
      </c>
      <c r="E266">
        <v>72</v>
      </c>
      <c r="F266">
        <v>63</v>
      </c>
      <c r="G266">
        <v>42</v>
      </c>
      <c r="H266">
        <v>106</v>
      </c>
      <c r="I266">
        <v>83</v>
      </c>
      <c r="J266">
        <v>86</v>
      </c>
      <c r="K266">
        <v>75</v>
      </c>
      <c r="L266" s="65">
        <v>92</v>
      </c>
      <c r="M266">
        <v>106</v>
      </c>
      <c r="N266">
        <v>43</v>
      </c>
      <c r="O266">
        <v>261</v>
      </c>
      <c r="P266">
        <v>304</v>
      </c>
      <c r="Q266">
        <v>200</v>
      </c>
      <c r="R266" s="1">
        <f>IF(AND(MonthSales[[#This Row],[Maximum]] &gt; 10, C266 &lt;&gt; "X"), COUNTIF(MonthSales[[#This Row],[6]:[1]], "=0"),0)</f>
        <v>0</v>
      </c>
      <c r="S266" s="13">
        <f>MonthSales[[#This Row],[Final Quantity in Order + Manual]]*MonthSales[[#This Row],[Weight (g)]]</f>
        <v>0</v>
      </c>
      <c r="T266" s="62">
        <f>IFERROR(((MonthSales[[#This Row],[Stock + FBA]]+MonthSales[[#This Row],[Incoming]])/MonthSales[[#This Row],[Quaterly Average]]), 0)</f>
        <v>5.4782608695652177</v>
      </c>
      <c r="U266" s="14">
        <f>IF(AND(minMonths &gt;=  MonthSales[[#This Row],[Months Cover (current stock +Production)]], C266  &lt;&gt; "X"), _xlfn.CEILING.MATH(((orderBY -  MonthSales[[#This Row],[Months Cover (current stock +Production)]]) * MonthSales[[#This Row],[Quaterly Average]]),50),0)</f>
        <v>0</v>
      </c>
      <c r="V266" s="60">
        <f t="shared" si="4"/>
        <v>0</v>
      </c>
      <c r="W266" s="21">
        <f>MonthSales[[#This Row],[Suggested Order]]+V266</f>
        <v>0</v>
      </c>
      <c r="X266">
        <f>SUM(MonthSales[[#This Row],[Stock + FBA]:[Incoming]])+MonthSales[[#This Row],[Final Quantity in Order + Manual]]</f>
        <v>504</v>
      </c>
      <c r="Y266" s="62">
        <f>IFERROR(((MonthSales[[#This Row],[Stock + FBA]]+MonthSales[[#This Row],[Incoming]]+MonthSales[[#This Row],[Final Quantity in Order + Manual]])/MonthSales[[#This Row],[Quaterly Average]]), 0)</f>
        <v>5.4782608695652177</v>
      </c>
    </row>
    <row r="267" spans="1:25" x14ac:dyDescent="0.25">
      <c r="A267" s="1" t="s">
        <v>274</v>
      </c>
      <c r="B267" s="1" t="s">
        <v>1303</v>
      </c>
      <c r="C267" s="1" t="s">
        <v>8</v>
      </c>
      <c r="D267">
        <v>2.81</v>
      </c>
      <c r="E267">
        <v>70</v>
      </c>
      <c r="F267">
        <v>62</v>
      </c>
      <c r="G267">
        <v>49</v>
      </c>
      <c r="H267">
        <v>93</v>
      </c>
      <c r="I267">
        <v>48</v>
      </c>
      <c r="J267">
        <v>52</v>
      </c>
      <c r="K267">
        <v>62</v>
      </c>
      <c r="L267" s="65">
        <v>64</v>
      </c>
      <c r="M267">
        <v>93</v>
      </c>
      <c r="N267">
        <v>178</v>
      </c>
      <c r="O267">
        <v>267</v>
      </c>
      <c r="P267">
        <v>445</v>
      </c>
      <c r="Q267">
        <v>600</v>
      </c>
      <c r="R267" s="1">
        <f>IF(AND(MonthSales[[#This Row],[Maximum]] &gt; 10, C267 &lt;&gt; "X"), COUNTIF(MonthSales[[#This Row],[6]:[1]], "=0"),0)</f>
        <v>0</v>
      </c>
      <c r="S267" s="13">
        <f>MonthSales[[#This Row],[Final Quantity in Order + Manual]]*MonthSales[[#This Row],[Weight (g)]]</f>
        <v>0</v>
      </c>
      <c r="T267" s="62">
        <f>IFERROR(((MonthSales[[#This Row],[Stock + FBA]]+MonthSales[[#This Row],[Incoming]])/MonthSales[[#This Row],[Quaterly Average]]), 0)</f>
        <v>16.328125</v>
      </c>
      <c r="U267" s="14">
        <f>IF(AND(minMonths &gt;=  MonthSales[[#This Row],[Months Cover (current stock +Production)]], C267  &lt;&gt; "X"), _xlfn.CEILING.MATH(((orderBY -  MonthSales[[#This Row],[Months Cover (current stock +Production)]]) * MonthSales[[#This Row],[Quaterly Average]]),50),0)</f>
        <v>0</v>
      </c>
      <c r="V267" s="60">
        <f t="shared" si="4"/>
        <v>0</v>
      </c>
      <c r="W267" s="21">
        <f>MonthSales[[#This Row],[Suggested Order]]+V267</f>
        <v>0</v>
      </c>
      <c r="X267">
        <f>SUM(MonthSales[[#This Row],[Stock + FBA]:[Incoming]])+MonthSales[[#This Row],[Final Quantity in Order + Manual]]</f>
        <v>1045</v>
      </c>
      <c r="Y267" s="62">
        <f>IFERROR(((MonthSales[[#This Row],[Stock + FBA]]+MonthSales[[#This Row],[Incoming]]+MonthSales[[#This Row],[Final Quantity in Order + Manual]])/MonthSales[[#This Row],[Quaterly Average]]), 0)</f>
        <v>16.328125</v>
      </c>
    </row>
    <row r="268" spans="1:25" x14ac:dyDescent="0.25">
      <c r="A268" s="1" t="s">
        <v>275</v>
      </c>
      <c r="B268" s="1" t="s">
        <v>1303</v>
      </c>
      <c r="C268" s="1" t="s">
        <v>8</v>
      </c>
      <c r="D268">
        <v>4.28</v>
      </c>
      <c r="E268">
        <v>17</v>
      </c>
      <c r="F268">
        <v>18</v>
      </c>
      <c r="G268">
        <v>23</v>
      </c>
      <c r="H268">
        <v>37</v>
      </c>
      <c r="I268">
        <v>12</v>
      </c>
      <c r="J268">
        <v>23</v>
      </c>
      <c r="K268">
        <v>22</v>
      </c>
      <c r="L268" s="65">
        <v>24</v>
      </c>
      <c r="M268">
        <v>37</v>
      </c>
      <c r="N268">
        <v>73</v>
      </c>
      <c r="O268">
        <v>43</v>
      </c>
      <c r="P268">
        <v>116</v>
      </c>
      <c r="Q268">
        <v>50</v>
      </c>
      <c r="R268" s="1">
        <f>IF(AND(MonthSales[[#This Row],[Maximum]] &gt; 10, C268 &lt;&gt; "X"), COUNTIF(MonthSales[[#This Row],[6]:[1]], "=0"),0)</f>
        <v>0</v>
      </c>
      <c r="S268" s="13">
        <f>MonthSales[[#This Row],[Final Quantity in Order + Manual]]*MonthSales[[#This Row],[Weight (g)]]</f>
        <v>0</v>
      </c>
      <c r="T268" s="62">
        <f>IFERROR(((MonthSales[[#This Row],[Stock + FBA]]+MonthSales[[#This Row],[Incoming]])/MonthSales[[#This Row],[Quaterly Average]]), 0)</f>
        <v>6.916666666666667</v>
      </c>
      <c r="U268" s="14">
        <f>IF(AND(minMonths &gt;=  MonthSales[[#This Row],[Months Cover (current stock +Production)]], C268  &lt;&gt; "X"), _xlfn.CEILING.MATH(((orderBY -  MonthSales[[#This Row],[Months Cover (current stock +Production)]]) * MonthSales[[#This Row],[Quaterly Average]]),50),0)</f>
        <v>0</v>
      </c>
      <c r="V268" s="60">
        <f t="shared" si="4"/>
        <v>0</v>
      </c>
      <c r="W268" s="21">
        <f>MonthSales[[#This Row],[Suggested Order]]+V268</f>
        <v>0</v>
      </c>
      <c r="X268">
        <f>SUM(MonthSales[[#This Row],[Stock + FBA]:[Incoming]])+MonthSales[[#This Row],[Final Quantity in Order + Manual]]</f>
        <v>166</v>
      </c>
      <c r="Y268" s="62">
        <f>IFERROR(((MonthSales[[#This Row],[Stock + FBA]]+MonthSales[[#This Row],[Incoming]]+MonthSales[[#This Row],[Final Quantity in Order + Manual]])/MonthSales[[#This Row],[Quaterly Average]]), 0)</f>
        <v>6.916666666666667</v>
      </c>
    </row>
    <row r="269" spans="1:25" x14ac:dyDescent="0.25">
      <c r="A269" s="1" t="s">
        <v>276</v>
      </c>
      <c r="B269" s="1" t="s">
        <v>1303</v>
      </c>
      <c r="C269" s="1" t="s">
        <v>8</v>
      </c>
      <c r="D269">
        <v>4.74</v>
      </c>
      <c r="E269">
        <v>26</v>
      </c>
      <c r="F269">
        <v>27</v>
      </c>
      <c r="G269">
        <v>9</v>
      </c>
      <c r="H269">
        <v>28</v>
      </c>
      <c r="I269">
        <v>13</v>
      </c>
      <c r="J269">
        <v>31</v>
      </c>
      <c r="K269">
        <v>22</v>
      </c>
      <c r="L269" s="65">
        <v>24</v>
      </c>
      <c r="M269">
        <v>31</v>
      </c>
      <c r="N269">
        <v>1</v>
      </c>
      <c r="O269">
        <v>43</v>
      </c>
      <c r="P269">
        <v>44</v>
      </c>
      <c r="Q269">
        <v>100</v>
      </c>
      <c r="R269" s="1">
        <f>IF(AND(MonthSales[[#This Row],[Maximum]] &gt; 10, C269 &lt;&gt; "X"), COUNTIF(MonthSales[[#This Row],[6]:[1]], "=0"),0)</f>
        <v>0</v>
      </c>
      <c r="S269" s="13">
        <f>MonthSales[[#This Row],[Final Quantity in Order + Manual]]*MonthSales[[#This Row],[Weight (g)]]</f>
        <v>0</v>
      </c>
      <c r="T269" s="62">
        <f>IFERROR(((MonthSales[[#This Row],[Stock + FBA]]+MonthSales[[#This Row],[Incoming]])/MonthSales[[#This Row],[Quaterly Average]]), 0)</f>
        <v>6</v>
      </c>
      <c r="U269" s="14">
        <f>IF(AND(minMonths &gt;=  MonthSales[[#This Row],[Months Cover (current stock +Production)]], C269  &lt;&gt; "X"), _xlfn.CEILING.MATH(((orderBY -  MonthSales[[#This Row],[Months Cover (current stock +Production)]]) * MonthSales[[#This Row],[Quaterly Average]]),50),0)</f>
        <v>0</v>
      </c>
      <c r="V269" s="60">
        <f t="shared" si="4"/>
        <v>0</v>
      </c>
      <c r="W269" s="21">
        <f>MonthSales[[#This Row],[Suggested Order]]+V269</f>
        <v>0</v>
      </c>
      <c r="X269">
        <f>SUM(MonthSales[[#This Row],[Stock + FBA]:[Incoming]])+MonthSales[[#This Row],[Final Quantity in Order + Manual]]</f>
        <v>144</v>
      </c>
      <c r="Y269" s="62">
        <f>IFERROR(((MonthSales[[#This Row],[Stock + FBA]]+MonthSales[[#This Row],[Incoming]]+MonthSales[[#This Row],[Final Quantity in Order + Manual]])/MonthSales[[#This Row],[Quaterly Average]]), 0)</f>
        <v>6</v>
      </c>
    </row>
    <row r="270" spans="1:25" x14ac:dyDescent="0.25">
      <c r="A270" s="1" t="s">
        <v>277</v>
      </c>
      <c r="B270" s="1" t="s">
        <v>1303</v>
      </c>
      <c r="C270" s="1" t="s">
        <v>8</v>
      </c>
      <c r="D270">
        <v>5.6</v>
      </c>
      <c r="E270">
        <v>14</v>
      </c>
      <c r="F270">
        <v>25</v>
      </c>
      <c r="G270">
        <v>15</v>
      </c>
      <c r="H270">
        <v>34</v>
      </c>
      <c r="I270">
        <v>20</v>
      </c>
      <c r="J270">
        <v>20</v>
      </c>
      <c r="K270">
        <v>21</v>
      </c>
      <c r="L270" s="65">
        <v>25</v>
      </c>
      <c r="M270">
        <v>34</v>
      </c>
      <c r="N270">
        <v>0</v>
      </c>
      <c r="O270">
        <v>49</v>
      </c>
      <c r="P270">
        <v>49</v>
      </c>
      <c r="Q270">
        <v>100</v>
      </c>
      <c r="R270" s="1">
        <f>IF(AND(MonthSales[[#This Row],[Maximum]] &gt; 10, C270 &lt;&gt; "X"), COUNTIF(MonthSales[[#This Row],[6]:[1]], "=0"),0)</f>
        <v>0</v>
      </c>
      <c r="S270" s="13">
        <f>MonthSales[[#This Row],[Final Quantity in Order + Manual]]*MonthSales[[#This Row],[Weight (g)]]</f>
        <v>0</v>
      </c>
      <c r="T270" s="62">
        <f>IFERROR(((MonthSales[[#This Row],[Stock + FBA]]+MonthSales[[#This Row],[Incoming]])/MonthSales[[#This Row],[Quaterly Average]]), 0)</f>
        <v>5.96</v>
      </c>
      <c r="U270" s="14">
        <f>IF(AND(minMonths &gt;=  MonthSales[[#This Row],[Months Cover (current stock +Production)]], C270  &lt;&gt; "X"), _xlfn.CEILING.MATH(((orderBY -  MonthSales[[#This Row],[Months Cover (current stock +Production)]]) * MonthSales[[#This Row],[Quaterly Average]]),50),0)</f>
        <v>0</v>
      </c>
      <c r="V270" s="60">
        <f t="shared" si="4"/>
        <v>0</v>
      </c>
      <c r="W270" s="21">
        <f>MonthSales[[#This Row],[Suggested Order]]+V270</f>
        <v>0</v>
      </c>
      <c r="X270">
        <f>SUM(MonthSales[[#This Row],[Stock + FBA]:[Incoming]])+MonthSales[[#This Row],[Final Quantity in Order + Manual]]</f>
        <v>149</v>
      </c>
      <c r="Y270" s="62">
        <f>IFERROR(((MonthSales[[#This Row],[Stock + FBA]]+MonthSales[[#This Row],[Incoming]]+MonthSales[[#This Row],[Final Quantity in Order + Manual]])/MonthSales[[#This Row],[Quaterly Average]]), 0)</f>
        <v>5.96</v>
      </c>
    </row>
    <row r="271" spans="1:25" x14ac:dyDescent="0.25">
      <c r="A271" s="1" t="s">
        <v>278</v>
      </c>
      <c r="B271" s="1" t="s">
        <v>1303</v>
      </c>
      <c r="C271" s="1" t="s">
        <v>13</v>
      </c>
      <c r="D271">
        <v>1.45</v>
      </c>
      <c r="E271">
        <v>0</v>
      </c>
      <c r="F271">
        <v>0</v>
      </c>
      <c r="G271">
        <v>0</v>
      </c>
      <c r="H271">
        <v>0</v>
      </c>
      <c r="I271">
        <v>0</v>
      </c>
      <c r="J271">
        <v>0</v>
      </c>
      <c r="K271">
        <v>0</v>
      </c>
      <c r="L271" s="65">
        <v>0</v>
      </c>
      <c r="M271">
        <v>0</v>
      </c>
      <c r="N271">
        <v>0</v>
      </c>
      <c r="O271">
        <v>0</v>
      </c>
      <c r="P271">
        <v>0</v>
      </c>
      <c r="Q271">
        <v>0</v>
      </c>
      <c r="R271" s="1">
        <f>IF(AND(MonthSales[[#This Row],[Maximum]] &gt; 10, C271 &lt;&gt; "X"), COUNTIF(MonthSales[[#This Row],[6]:[1]], "=0"),0)</f>
        <v>0</v>
      </c>
      <c r="S271" s="13">
        <f>MonthSales[[#This Row],[Final Quantity in Order + Manual]]*MonthSales[[#This Row],[Weight (g)]]</f>
        <v>0</v>
      </c>
      <c r="T271" s="62">
        <f>IFERROR(((MonthSales[[#This Row],[Stock + FBA]]+MonthSales[[#This Row],[Incoming]])/MonthSales[[#This Row],[Quaterly Average]]), 0)</f>
        <v>0</v>
      </c>
      <c r="U271" s="14">
        <f>IF(AND(minMonths &gt;=  MonthSales[[#This Row],[Months Cover (current stock +Production)]], C271  &lt;&gt; "X"), _xlfn.CEILING.MATH(((orderBY -  MonthSales[[#This Row],[Months Cover (current stock +Production)]]) * MonthSales[[#This Row],[Quaterly Average]]),50),0)</f>
        <v>0</v>
      </c>
      <c r="V271" s="60">
        <f t="shared" si="4"/>
        <v>0</v>
      </c>
      <c r="W271" s="21">
        <f>MonthSales[[#This Row],[Suggested Order]]+V271</f>
        <v>0</v>
      </c>
      <c r="X271">
        <f>SUM(MonthSales[[#This Row],[Stock + FBA]:[Incoming]])+MonthSales[[#This Row],[Final Quantity in Order + Manual]]</f>
        <v>0</v>
      </c>
      <c r="Y271" s="62">
        <f>IFERROR(((MonthSales[[#This Row],[Stock + FBA]]+MonthSales[[#This Row],[Incoming]]+MonthSales[[#This Row],[Final Quantity in Order + Manual]])/MonthSales[[#This Row],[Quaterly Average]]), 0)</f>
        <v>0</v>
      </c>
    </row>
    <row r="272" spans="1:25" x14ac:dyDescent="0.25">
      <c r="A272" s="1" t="s">
        <v>279</v>
      </c>
      <c r="B272" s="1" t="s">
        <v>1316</v>
      </c>
      <c r="C272" s="1" t="s">
        <v>8</v>
      </c>
      <c r="D272">
        <v>2.08</v>
      </c>
      <c r="E272">
        <v>87</v>
      </c>
      <c r="F272">
        <v>78</v>
      </c>
      <c r="G272">
        <v>65</v>
      </c>
      <c r="H272">
        <v>154</v>
      </c>
      <c r="I272">
        <v>144</v>
      </c>
      <c r="J272">
        <v>119</v>
      </c>
      <c r="K272">
        <v>108</v>
      </c>
      <c r="L272" s="65">
        <v>139</v>
      </c>
      <c r="M272">
        <v>154</v>
      </c>
      <c r="N272">
        <v>0</v>
      </c>
      <c r="O272">
        <v>106</v>
      </c>
      <c r="P272">
        <v>106</v>
      </c>
      <c r="Q272">
        <v>700</v>
      </c>
      <c r="R272" s="1">
        <f>IF(AND(MonthSales[[#This Row],[Maximum]] &gt; 10, C272 &lt;&gt; "X"), COUNTIF(MonthSales[[#This Row],[6]:[1]], "=0"),0)</f>
        <v>0</v>
      </c>
      <c r="S272" s="13">
        <f>MonthSales[[#This Row],[Final Quantity in Order + Manual]]*MonthSales[[#This Row],[Weight (g)]]</f>
        <v>0</v>
      </c>
      <c r="T272" s="62">
        <f>IFERROR(((MonthSales[[#This Row],[Stock + FBA]]+MonthSales[[#This Row],[Incoming]])/MonthSales[[#This Row],[Quaterly Average]]), 0)</f>
        <v>5.7985611510791371</v>
      </c>
      <c r="U272" s="14">
        <f>IF(AND(minMonths &gt;=  MonthSales[[#This Row],[Months Cover (current stock +Production)]], C272  &lt;&gt; "X"), _xlfn.CEILING.MATH(((orderBY -  MonthSales[[#This Row],[Months Cover (current stock +Production)]]) * MonthSales[[#This Row],[Quaterly Average]]),50),0)</f>
        <v>0</v>
      </c>
      <c r="V272" s="60">
        <f t="shared" si="4"/>
        <v>0</v>
      </c>
      <c r="W272" s="21">
        <f>MonthSales[[#This Row],[Suggested Order]]+V272</f>
        <v>0</v>
      </c>
      <c r="X272">
        <f>SUM(MonthSales[[#This Row],[Stock + FBA]:[Incoming]])+MonthSales[[#This Row],[Final Quantity in Order + Manual]]</f>
        <v>806</v>
      </c>
      <c r="Y272" s="62">
        <f>IFERROR(((MonthSales[[#This Row],[Stock + FBA]]+MonthSales[[#This Row],[Incoming]]+MonthSales[[#This Row],[Final Quantity in Order + Manual]])/MonthSales[[#This Row],[Quaterly Average]]), 0)</f>
        <v>5.7985611510791371</v>
      </c>
    </row>
    <row r="273" spans="1:25" x14ac:dyDescent="0.25">
      <c r="A273" s="1" t="s">
        <v>280</v>
      </c>
      <c r="B273" s="1" t="s">
        <v>1316</v>
      </c>
      <c r="C273" s="1" t="s">
        <v>8</v>
      </c>
      <c r="D273">
        <v>2.2000000000000002</v>
      </c>
      <c r="E273">
        <v>61</v>
      </c>
      <c r="F273">
        <v>60</v>
      </c>
      <c r="G273">
        <v>63</v>
      </c>
      <c r="H273">
        <v>144</v>
      </c>
      <c r="I273">
        <v>133</v>
      </c>
      <c r="J273">
        <v>78</v>
      </c>
      <c r="K273">
        <v>90</v>
      </c>
      <c r="L273" s="65">
        <v>118</v>
      </c>
      <c r="M273">
        <v>144</v>
      </c>
      <c r="N273">
        <v>2</v>
      </c>
      <c r="O273">
        <v>60</v>
      </c>
      <c r="P273">
        <v>62</v>
      </c>
      <c r="Q273">
        <v>750</v>
      </c>
      <c r="R273" s="1">
        <f>IF(AND(MonthSales[[#This Row],[Maximum]] &gt; 10, C273 &lt;&gt; "X"), COUNTIF(MonthSales[[#This Row],[6]:[1]], "=0"),0)</f>
        <v>0</v>
      </c>
      <c r="S273" s="13">
        <f>MonthSales[[#This Row],[Final Quantity in Order + Manual]]*MonthSales[[#This Row],[Weight (g)]]</f>
        <v>0</v>
      </c>
      <c r="T273" s="62">
        <f>IFERROR(((MonthSales[[#This Row],[Stock + FBA]]+MonthSales[[#This Row],[Incoming]])/MonthSales[[#This Row],[Quaterly Average]]), 0)</f>
        <v>6.8813559322033901</v>
      </c>
      <c r="U273" s="14">
        <f>IF(AND(minMonths &gt;=  MonthSales[[#This Row],[Months Cover (current stock +Production)]], C273  &lt;&gt; "X"), _xlfn.CEILING.MATH(((orderBY -  MonthSales[[#This Row],[Months Cover (current stock +Production)]]) * MonthSales[[#This Row],[Quaterly Average]]),50),0)</f>
        <v>0</v>
      </c>
      <c r="V273" s="60">
        <f t="shared" si="4"/>
        <v>0</v>
      </c>
      <c r="W273" s="21">
        <f>MonthSales[[#This Row],[Suggested Order]]+V273</f>
        <v>0</v>
      </c>
      <c r="X273">
        <f>SUM(MonthSales[[#This Row],[Stock + FBA]:[Incoming]])+MonthSales[[#This Row],[Final Quantity in Order + Manual]]</f>
        <v>812</v>
      </c>
      <c r="Y273" s="62">
        <f>IFERROR(((MonthSales[[#This Row],[Stock + FBA]]+MonthSales[[#This Row],[Incoming]]+MonthSales[[#This Row],[Final Quantity in Order + Manual]])/MonthSales[[#This Row],[Quaterly Average]]), 0)</f>
        <v>6.8813559322033901</v>
      </c>
    </row>
    <row r="274" spans="1:25" x14ac:dyDescent="0.25">
      <c r="A274" s="1" t="s">
        <v>281</v>
      </c>
      <c r="B274" s="1" t="s">
        <v>1316</v>
      </c>
      <c r="C274" s="1" t="s">
        <v>8</v>
      </c>
      <c r="D274">
        <v>5.09</v>
      </c>
      <c r="E274">
        <v>107</v>
      </c>
      <c r="F274">
        <v>129</v>
      </c>
      <c r="G274">
        <v>143</v>
      </c>
      <c r="H274">
        <v>306</v>
      </c>
      <c r="I274">
        <v>208</v>
      </c>
      <c r="J274">
        <v>164</v>
      </c>
      <c r="K274">
        <v>176</v>
      </c>
      <c r="L274" s="65">
        <v>226</v>
      </c>
      <c r="M274">
        <v>306</v>
      </c>
      <c r="N274">
        <v>3</v>
      </c>
      <c r="O274">
        <v>26</v>
      </c>
      <c r="P274">
        <v>29</v>
      </c>
      <c r="Q274">
        <v>1450</v>
      </c>
      <c r="R274" s="1">
        <f>IF(AND(MonthSales[[#This Row],[Maximum]] &gt; 10, C274 &lt;&gt; "X"), COUNTIF(MonthSales[[#This Row],[6]:[1]], "=0"),0)</f>
        <v>0</v>
      </c>
      <c r="S274" s="13">
        <f>MonthSales[[#This Row],[Final Quantity in Order + Manual]]*MonthSales[[#This Row],[Weight (g)]]</f>
        <v>0</v>
      </c>
      <c r="T274" s="62">
        <f>IFERROR(((MonthSales[[#This Row],[Stock + FBA]]+MonthSales[[#This Row],[Incoming]])/MonthSales[[#This Row],[Quaterly Average]]), 0)</f>
        <v>6.5442477876106198</v>
      </c>
      <c r="U274" s="14">
        <f>IF(AND(minMonths &gt;=  MonthSales[[#This Row],[Months Cover (current stock +Production)]], C274  &lt;&gt; "X"), _xlfn.CEILING.MATH(((orderBY -  MonthSales[[#This Row],[Months Cover (current stock +Production)]]) * MonthSales[[#This Row],[Quaterly Average]]),50),0)</f>
        <v>0</v>
      </c>
      <c r="V274" s="60">
        <f t="shared" si="4"/>
        <v>0</v>
      </c>
      <c r="W274" s="21">
        <f>MonthSales[[#This Row],[Suggested Order]]+V274</f>
        <v>0</v>
      </c>
      <c r="X274">
        <f>SUM(MonthSales[[#This Row],[Stock + FBA]:[Incoming]])+MonthSales[[#This Row],[Final Quantity in Order + Manual]]</f>
        <v>1479</v>
      </c>
      <c r="Y274" s="62">
        <f>IFERROR(((MonthSales[[#This Row],[Stock + FBA]]+MonthSales[[#This Row],[Incoming]]+MonthSales[[#This Row],[Final Quantity in Order + Manual]])/MonthSales[[#This Row],[Quaterly Average]]), 0)</f>
        <v>6.5442477876106198</v>
      </c>
    </row>
    <row r="275" spans="1:25" x14ac:dyDescent="0.25">
      <c r="A275" s="1" t="s">
        <v>282</v>
      </c>
      <c r="B275" s="1" t="s">
        <v>1316</v>
      </c>
      <c r="C275" s="1" t="s">
        <v>8</v>
      </c>
      <c r="D275">
        <v>6.16</v>
      </c>
      <c r="E275">
        <v>98</v>
      </c>
      <c r="F275">
        <v>104</v>
      </c>
      <c r="G275">
        <v>123</v>
      </c>
      <c r="H275">
        <v>240</v>
      </c>
      <c r="I275">
        <v>195</v>
      </c>
      <c r="J275">
        <v>64</v>
      </c>
      <c r="K275">
        <v>137</v>
      </c>
      <c r="L275" s="65">
        <v>166</v>
      </c>
      <c r="M275">
        <v>240</v>
      </c>
      <c r="N275">
        <v>3</v>
      </c>
      <c r="O275">
        <v>20</v>
      </c>
      <c r="P275">
        <v>23</v>
      </c>
      <c r="Q275">
        <v>1200</v>
      </c>
      <c r="R275" s="1">
        <f>IF(AND(MonthSales[[#This Row],[Maximum]] &gt; 10, C275 &lt;&gt; "X"), COUNTIF(MonthSales[[#This Row],[6]:[1]], "=0"),0)</f>
        <v>0</v>
      </c>
      <c r="S275" s="13">
        <f>MonthSales[[#This Row],[Final Quantity in Order + Manual]]*MonthSales[[#This Row],[Weight (g)]]</f>
        <v>0</v>
      </c>
      <c r="T275" s="62">
        <f>IFERROR(((MonthSales[[#This Row],[Stock + FBA]]+MonthSales[[#This Row],[Incoming]])/MonthSales[[#This Row],[Quaterly Average]]), 0)</f>
        <v>7.3674698795180724</v>
      </c>
      <c r="U275" s="14">
        <f>IF(AND(minMonths &gt;=  MonthSales[[#This Row],[Months Cover (current stock +Production)]], C275  &lt;&gt; "X"), _xlfn.CEILING.MATH(((orderBY -  MonthSales[[#This Row],[Months Cover (current stock +Production)]]) * MonthSales[[#This Row],[Quaterly Average]]),50),0)</f>
        <v>0</v>
      </c>
      <c r="V275" s="60">
        <f t="shared" si="4"/>
        <v>0</v>
      </c>
      <c r="W275" s="21">
        <f>MonthSales[[#This Row],[Suggested Order]]+V275</f>
        <v>0</v>
      </c>
      <c r="X275">
        <f>SUM(MonthSales[[#This Row],[Stock + FBA]:[Incoming]])+MonthSales[[#This Row],[Final Quantity in Order + Manual]]</f>
        <v>1223</v>
      </c>
      <c r="Y275" s="62">
        <f>IFERROR(((MonthSales[[#This Row],[Stock + FBA]]+MonthSales[[#This Row],[Incoming]]+MonthSales[[#This Row],[Final Quantity in Order + Manual]])/MonthSales[[#This Row],[Quaterly Average]]), 0)</f>
        <v>7.3674698795180724</v>
      </c>
    </row>
    <row r="276" spans="1:25" x14ac:dyDescent="0.25">
      <c r="A276" s="1" t="s">
        <v>283</v>
      </c>
      <c r="B276" s="1" t="s">
        <v>1303</v>
      </c>
      <c r="C276" s="1" t="s">
        <v>13</v>
      </c>
      <c r="D276">
        <v>1.58</v>
      </c>
      <c r="E276">
        <v>0</v>
      </c>
      <c r="F276">
        <v>0</v>
      </c>
      <c r="G276">
        <v>0</v>
      </c>
      <c r="H276">
        <v>0</v>
      </c>
      <c r="I276">
        <v>0</v>
      </c>
      <c r="J276">
        <v>0</v>
      </c>
      <c r="K276">
        <v>0</v>
      </c>
      <c r="L276" s="65">
        <v>0</v>
      </c>
      <c r="M276">
        <v>0</v>
      </c>
      <c r="N276">
        <v>0</v>
      </c>
      <c r="O276">
        <v>0</v>
      </c>
      <c r="P276">
        <v>0</v>
      </c>
      <c r="Q276">
        <v>0</v>
      </c>
      <c r="R276" s="1">
        <f>IF(AND(MonthSales[[#This Row],[Maximum]] &gt; 10, C276 &lt;&gt; "X"), COUNTIF(MonthSales[[#This Row],[6]:[1]], "=0"),0)</f>
        <v>0</v>
      </c>
      <c r="S276" s="13">
        <f>MonthSales[[#This Row],[Final Quantity in Order + Manual]]*MonthSales[[#This Row],[Weight (g)]]</f>
        <v>0</v>
      </c>
      <c r="T276" s="62">
        <f>IFERROR(((MonthSales[[#This Row],[Stock + FBA]]+MonthSales[[#This Row],[Incoming]])/MonthSales[[#This Row],[Quaterly Average]]), 0)</f>
        <v>0</v>
      </c>
      <c r="U276" s="14">
        <f>IF(AND(minMonths &gt;=  MonthSales[[#This Row],[Months Cover (current stock +Production)]], C276  &lt;&gt; "X"), _xlfn.CEILING.MATH(((orderBY -  MonthSales[[#This Row],[Months Cover (current stock +Production)]]) * MonthSales[[#This Row],[Quaterly Average]]),50),0)</f>
        <v>0</v>
      </c>
      <c r="V276" s="60">
        <f t="shared" si="4"/>
        <v>0</v>
      </c>
      <c r="W276" s="21">
        <f>MonthSales[[#This Row],[Suggested Order]]+V276</f>
        <v>0</v>
      </c>
      <c r="X276">
        <f>SUM(MonthSales[[#This Row],[Stock + FBA]:[Incoming]])+MonthSales[[#This Row],[Final Quantity in Order + Manual]]</f>
        <v>0</v>
      </c>
      <c r="Y276" s="62">
        <f>IFERROR(((MonthSales[[#This Row],[Stock + FBA]]+MonthSales[[#This Row],[Incoming]]+MonthSales[[#This Row],[Final Quantity in Order + Manual]])/MonthSales[[#This Row],[Quaterly Average]]), 0)</f>
        <v>0</v>
      </c>
    </row>
    <row r="277" spans="1:25" x14ac:dyDescent="0.25">
      <c r="A277" s="1" t="s">
        <v>284</v>
      </c>
      <c r="B277" s="1" t="s">
        <v>1303</v>
      </c>
      <c r="C277" s="1" t="s">
        <v>13</v>
      </c>
      <c r="D277">
        <v>1.62</v>
      </c>
      <c r="E277">
        <v>0</v>
      </c>
      <c r="F277">
        <v>0</v>
      </c>
      <c r="G277">
        <v>0</v>
      </c>
      <c r="H277">
        <v>0</v>
      </c>
      <c r="I277">
        <v>0</v>
      </c>
      <c r="J277">
        <v>0</v>
      </c>
      <c r="K277">
        <v>0</v>
      </c>
      <c r="L277" s="65">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62">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60">
        <f t="shared" si="4"/>
        <v>0</v>
      </c>
      <c r="W277" s="21">
        <f>MonthSales[[#This Row],[Suggested Order]]+V277</f>
        <v>0</v>
      </c>
      <c r="X277">
        <f>SUM(MonthSales[[#This Row],[Stock + FBA]:[Incoming]])+MonthSales[[#This Row],[Final Quantity in Order + Manual]]</f>
        <v>0</v>
      </c>
      <c r="Y277" s="62">
        <f>IFERROR(((MonthSales[[#This Row],[Stock + FBA]]+MonthSales[[#This Row],[Incoming]]+MonthSales[[#This Row],[Final Quantity in Order + Manual]])/MonthSales[[#This Row],[Quaterly Average]]), 0)</f>
        <v>0</v>
      </c>
    </row>
    <row r="278" spans="1:25" x14ac:dyDescent="0.25">
      <c r="A278" s="1" t="s">
        <v>285</v>
      </c>
      <c r="B278" s="1" t="s">
        <v>1303</v>
      </c>
      <c r="C278" s="1" t="s">
        <v>13</v>
      </c>
      <c r="D278">
        <v>2.34</v>
      </c>
      <c r="E278">
        <v>0</v>
      </c>
      <c r="F278">
        <v>0</v>
      </c>
      <c r="G278">
        <v>0</v>
      </c>
      <c r="H278">
        <v>0</v>
      </c>
      <c r="I278">
        <v>0</v>
      </c>
      <c r="J278">
        <v>0</v>
      </c>
      <c r="K278">
        <v>0</v>
      </c>
      <c r="L278" s="65">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62">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60">
        <f t="shared" si="4"/>
        <v>0</v>
      </c>
      <c r="W278" s="21">
        <f>MonthSales[[#This Row],[Suggested Order]]+V278</f>
        <v>0</v>
      </c>
      <c r="X278">
        <f>SUM(MonthSales[[#This Row],[Stock + FBA]:[Incoming]])+MonthSales[[#This Row],[Final Quantity in Order + Manual]]</f>
        <v>0</v>
      </c>
      <c r="Y278" s="62">
        <f>IFERROR(((MonthSales[[#This Row],[Stock + FBA]]+MonthSales[[#This Row],[Incoming]]+MonthSales[[#This Row],[Final Quantity in Order + Manual]])/MonthSales[[#This Row],[Quaterly Average]]), 0)</f>
        <v>0</v>
      </c>
    </row>
    <row r="279" spans="1:25" x14ac:dyDescent="0.25">
      <c r="A279" s="1" t="s">
        <v>286</v>
      </c>
      <c r="B279" s="1" t="s">
        <v>1303</v>
      </c>
      <c r="C279" s="1" t="s">
        <v>8</v>
      </c>
      <c r="D279">
        <v>1.84</v>
      </c>
      <c r="E279">
        <v>80</v>
      </c>
      <c r="F279">
        <v>48</v>
      </c>
      <c r="G279">
        <v>57</v>
      </c>
      <c r="H279">
        <v>109</v>
      </c>
      <c r="I279">
        <v>73</v>
      </c>
      <c r="J279">
        <v>77</v>
      </c>
      <c r="K279">
        <v>74</v>
      </c>
      <c r="L279" s="65">
        <v>86</v>
      </c>
      <c r="M279">
        <v>109</v>
      </c>
      <c r="N279">
        <v>22</v>
      </c>
      <c r="O279">
        <v>54</v>
      </c>
      <c r="P279">
        <v>76</v>
      </c>
      <c r="Q279">
        <v>500</v>
      </c>
      <c r="R279" s="1">
        <f>IF(AND(MonthSales[[#This Row],[Maximum]] &gt; 10, C279 &lt;&gt; "X"), COUNTIF(MonthSales[[#This Row],[6]:[1]], "=0"),0)</f>
        <v>0</v>
      </c>
      <c r="S279" s="13">
        <f>MonthSales[[#This Row],[Final Quantity in Order + Manual]]*MonthSales[[#This Row],[Weight (g)]]</f>
        <v>0</v>
      </c>
      <c r="T279" s="62">
        <f>IFERROR(((MonthSales[[#This Row],[Stock + FBA]]+MonthSales[[#This Row],[Incoming]])/MonthSales[[#This Row],[Quaterly Average]]), 0)</f>
        <v>6.6976744186046515</v>
      </c>
      <c r="U279" s="14">
        <f>IF(AND(minMonths &gt;=  MonthSales[[#This Row],[Months Cover (current stock +Production)]], C279  &lt;&gt; "X"), _xlfn.CEILING.MATH(((orderBY -  MonthSales[[#This Row],[Months Cover (current stock +Production)]]) * MonthSales[[#This Row],[Quaterly Average]]),50),0)</f>
        <v>0</v>
      </c>
      <c r="V279" s="60">
        <f t="shared" si="4"/>
        <v>0</v>
      </c>
      <c r="W279" s="21">
        <f>MonthSales[[#This Row],[Suggested Order]]+V279</f>
        <v>0</v>
      </c>
      <c r="X279">
        <f>SUM(MonthSales[[#This Row],[Stock + FBA]:[Incoming]])+MonthSales[[#This Row],[Final Quantity in Order + Manual]]</f>
        <v>576</v>
      </c>
      <c r="Y279" s="62">
        <f>IFERROR(((MonthSales[[#This Row],[Stock + FBA]]+MonthSales[[#This Row],[Incoming]]+MonthSales[[#This Row],[Final Quantity in Order + Manual]])/MonthSales[[#This Row],[Quaterly Average]]), 0)</f>
        <v>6.6976744186046515</v>
      </c>
    </row>
    <row r="280" spans="1:25" x14ac:dyDescent="0.25">
      <c r="A280" s="1" t="s">
        <v>287</v>
      </c>
      <c r="B280" s="1" t="s">
        <v>1303</v>
      </c>
      <c r="C280" s="1" t="s">
        <v>8</v>
      </c>
      <c r="D280">
        <v>1.91</v>
      </c>
      <c r="E280">
        <v>60</v>
      </c>
      <c r="F280">
        <v>49</v>
      </c>
      <c r="G280">
        <v>58</v>
      </c>
      <c r="H280">
        <v>91</v>
      </c>
      <c r="I280">
        <v>81</v>
      </c>
      <c r="J280">
        <v>101</v>
      </c>
      <c r="K280">
        <v>73</v>
      </c>
      <c r="L280" s="65">
        <v>91</v>
      </c>
      <c r="M280">
        <v>101</v>
      </c>
      <c r="N280">
        <v>9</v>
      </c>
      <c r="O280">
        <v>170</v>
      </c>
      <c r="P280">
        <v>179</v>
      </c>
      <c r="Q280">
        <v>450</v>
      </c>
      <c r="R280" s="1">
        <f>IF(AND(MonthSales[[#This Row],[Maximum]] &gt; 10, C280 &lt;&gt; "X"), COUNTIF(MonthSales[[#This Row],[6]:[1]], "=0"),0)</f>
        <v>0</v>
      </c>
      <c r="S280" s="13">
        <f>MonthSales[[#This Row],[Final Quantity in Order + Manual]]*MonthSales[[#This Row],[Weight (g)]]</f>
        <v>0</v>
      </c>
      <c r="T280" s="62">
        <f>IFERROR(((MonthSales[[#This Row],[Stock + FBA]]+MonthSales[[#This Row],[Incoming]])/MonthSales[[#This Row],[Quaterly Average]]), 0)</f>
        <v>6.9120879120879124</v>
      </c>
      <c r="U280" s="14">
        <f>IF(AND(minMonths &gt;=  MonthSales[[#This Row],[Months Cover (current stock +Production)]], C280  &lt;&gt; "X"), _xlfn.CEILING.MATH(((orderBY -  MonthSales[[#This Row],[Months Cover (current stock +Production)]]) * MonthSales[[#This Row],[Quaterly Average]]),50),0)</f>
        <v>0</v>
      </c>
      <c r="V280" s="60">
        <f t="shared" si="4"/>
        <v>0</v>
      </c>
      <c r="W280" s="21">
        <f>MonthSales[[#This Row],[Suggested Order]]+V280</f>
        <v>0</v>
      </c>
      <c r="X280">
        <f>SUM(MonthSales[[#This Row],[Stock + FBA]:[Incoming]])+MonthSales[[#This Row],[Final Quantity in Order + Manual]]</f>
        <v>629</v>
      </c>
      <c r="Y280" s="62">
        <f>IFERROR(((MonthSales[[#This Row],[Stock + FBA]]+MonthSales[[#This Row],[Incoming]]+MonthSales[[#This Row],[Final Quantity in Order + Manual]])/MonthSales[[#This Row],[Quaterly Average]]), 0)</f>
        <v>6.9120879120879124</v>
      </c>
    </row>
    <row r="281" spans="1:25" x14ac:dyDescent="0.25">
      <c r="A281" s="1" t="s">
        <v>288</v>
      </c>
      <c r="B281" s="1" t="s">
        <v>1303</v>
      </c>
      <c r="C281" s="1" t="s">
        <v>8</v>
      </c>
      <c r="D281">
        <v>2.77</v>
      </c>
      <c r="E281">
        <v>149</v>
      </c>
      <c r="F281">
        <v>75</v>
      </c>
      <c r="G281">
        <v>87</v>
      </c>
      <c r="H281">
        <v>120</v>
      </c>
      <c r="I281">
        <v>76</v>
      </c>
      <c r="J281">
        <v>77</v>
      </c>
      <c r="K281">
        <v>97</v>
      </c>
      <c r="L281" s="65">
        <v>91</v>
      </c>
      <c r="M281">
        <v>149</v>
      </c>
      <c r="N281">
        <v>14</v>
      </c>
      <c r="O281">
        <v>337</v>
      </c>
      <c r="P281">
        <v>351</v>
      </c>
      <c r="Q281">
        <v>1250</v>
      </c>
      <c r="R281" s="1">
        <f>IF(AND(MonthSales[[#This Row],[Maximum]] &gt; 10, C281 &lt;&gt; "X"), COUNTIF(MonthSales[[#This Row],[6]:[1]], "=0"),0)</f>
        <v>0</v>
      </c>
      <c r="S281" s="13">
        <f>MonthSales[[#This Row],[Final Quantity in Order + Manual]]*MonthSales[[#This Row],[Weight (g)]]</f>
        <v>0</v>
      </c>
      <c r="T281" s="62">
        <f>IFERROR(((MonthSales[[#This Row],[Stock + FBA]]+MonthSales[[#This Row],[Incoming]])/MonthSales[[#This Row],[Quaterly Average]]), 0)</f>
        <v>17.593406593406595</v>
      </c>
      <c r="U281" s="14">
        <f>IF(AND(minMonths &gt;=  MonthSales[[#This Row],[Months Cover (current stock +Production)]], C281  &lt;&gt; "X"), _xlfn.CEILING.MATH(((orderBY -  MonthSales[[#This Row],[Months Cover (current stock +Production)]]) * MonthSales[[#This Row],[Quaterly Average]]),50),0)</f>
        <v>0</v>
      </c>
      <c r="V281" s="60">
        <f t="shared" si="4"/>
        <v>0</v>
      </c>
      <c r="W281" s="21">
        <f>MonthSales[[#This Row],[Suggested Order]]+V281</f>
        <v>0</v>
      </c>
      <c r="X281">
        <f>SUM(MonthSales[[#This Row],[Stock + FBA]:[Incoming]])+MonthSales[[#This Row],[Final Quantity in Order + Manual]]</f>
        <v>1601</v>
      </c>
      <c r="Y281" s="62">
        <f>IFERROR(((MonthSales[[#This Row],[Stock + FBA]]+MonthSales[[#This Row],[Incoming]]+MonthSales[[#This Row],[Final Quantity in Order + Manual]])/MonthSales[[#This Row],[Quaterly Average]]), 0)</f>
        <v>17.593406593406595</v>
      </c>
    </row>
    <row r="282" spans="1:25" x14ac:dyDescent="0.25">
      <c r="A282" s="1" t="s">
        <v>289</v>
      </c>
      <c r="B282" s="1" t="s">
        <v>1303</v>
      </c>
      <c r="C282" s="1" t="s">
        <v>13</v>
      </c>
      <c r="D282">
        <v>1.38</v>
      </c>
      <c r="E282">
        <v>9</v>
      </c>
      <c r="F282">
        <v>5</v>
      </c>
      <c r="G282">
        <v>0</v>
      </c>
      <c r="H282">
        <v>1</v>
      </c>
      <c r="I282">
        <v>0</v>
      </c>
      <c r="J282">
        <v>0</v>
      </c>
      <c r="K282">
        <v>5</v>
      </c>
      <c r="L282" s="65">
        <v>1</v>
      </c>
      <c r="M282">
        <v>9</v>
      </c>
      <c r="N282">
        <v>0</v>
      </c>
      <c r="O282">
        <v>0</v>
      </c>
      <c r="P282">
        <v>0</v>
      </c>
      <c r="Q282">
        <v>0</v>
      </c>
      <c r="R282" s="1">
        <f>IF(AND(MonthSales[[#This Row],[Maximum]] &gt; 10, C282 &lt;&gt; "X"), COUNTIF(MonthSales[[#This Row],[6]:[1]], "=0"),0)</f>
        <v>0</v>
      </c>
      <c r="S282" s="13">
        <f>MonthSales[[#This Row],[Final Quantity in Order + Manual]]*MonthSales[[#This Row],[Weight (g)]]</f>
        <v>0</v>
      </c>
      <c r="T282" s="62">
        <f>IFERROR(((MonthSales[[#This Row],[Stock + FBA]]+MonthSales[[#This Row],[Incoming]])/MonthSales[[#This Row],[Quaterly Average]]), 0)</f>
        <v>0</v>
      </c>
      <c r="U282" s="14">
        <f>IF(AND(minMonths &gt;=  MonthSales[[#This Row],[Months Cover (current stock +Production)]], C282  &lt;&gt; "X"), _xlfn.CEILING.MATH(((orderBY -  MonthSales[[#This Row],[Months Cover (current stock +Production)]]) * MonthSales[[#This Row],[Quaterly Average]]),50),0)</f>
        <v>0</v>
      </c>
      <c r="V282" s="60">
        <f t="shared" si="4"/>
        <v>0</v>
      </c>
      <c r="W282" s="21">
        <f>MonthSales[[#This Row],[Suggested Order]]+V282</f>
        <v>0</v>
      </c>
      <c r="X282">
        <f>SUM(MonthSales[[#This Row],[Stock + FBA]:[Incoming]])+MonthSales[[#This Row],[Final Quantity in Order + Manual]]</f>
        <v>0</v>
      </c>
      <c r="Y282" s="62">
        <f>IFERROR(((MonthSales[[#This Row],[Stock + FBA]]+MonthSales[[#This Row],[Incoming]]+MonthSales[[#This Row],[Final Quantity in Order + Manual]])/MonthSales[[#This Row],[Quaterly Average]]), 0)</f>
        <v>0</v>
      </c>
    </row>
    <row r="283" spans="1:25" x14ac:dyDescent="0.25">
      <c r="A283" s="1" t="s">
        <v>290</v>
      </c>
      <c r="B283" s="1" t="s">
        <v>1303</v>
      </c>
      <c r="C283" s="1" t="s">
        <v>13</v>
      </c>
      <c r="D283">
        <v>1.43</v>
      </c>
      <c r="E283">
        <v>5</v>
      </c>
      <c r="F283">
        <v>4</v>
      </c>
      <c r="G283">
        <v>2</v>
      </c>
      <c r="H283">
        <v>5</v>
      </c>
      <c r="I283">
        <v>1</v>
      </c>
      <c r="J283">
        <v>0</v>
      </c>
      <c r="K283">
        <v>3</v>
      </c>
      <c r="L283" s="65">
        <v>3</v>
      </c>
      <c r="M283">
        <v>5</v>
      </c>
      <c r="N283">
        <v>0</v>
      </c>
      <c r="O283">
        <v>0</v>
      </c>
      <c r="P283">
        <v>0</v>
      </c>
      <c r="Q283">
        <v>0</v>
      </c>
      <c r="R283" s="1">
        <f>IF(AND(MonthSales[[#This Row],[Maximum]] &gt; 10, C283 &lt;&gt; "X"), COUNTIF(MonthSales[[#This Row],[6]:[1]], "=0"),0)</f>
        <v>0</v>
      </c>
      <c r="S283" s="13">
        <f>MonthSales[[#This Row],[Final Quantity in Order + Manual]]*MonthSales[[#This Row],[Weight (g)]]</f>
        <v>0</v>
      </c>
      <c r="T283" s="62">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60">
        <f t="shared" si="4"/>
        <v>0</v>
      </c>
      <c r="W283" s="21">
        <f>MonthSales[[#This Row],[Suggested Order]]+V283</f>
        <v>0</v>
      </c>
      <c r="X283">
        <f>SUM(MonthSales[[#This Row],[Stock + FBA]:[Incoming]])+MonthSales[[#This Row],[Final Quantity in Order + Manual]]</f>
        <v>0</v>
      </c>
      <c r="Y283" s="62">
        <f>IFERROR(((MonthSales[[#This Row],[Stock + FBA]]+MonthSales[[#This Row],[Incoming]]+MonthSales[[#This Row],[Final Quantity in Order + Manual]])/MonthSales[[#This Row],[Quaterly Average]]), 0)</f>
        <v>0</v>
      </c>
    </row>
    <row r="284" spans="1:25" x14ac:dyDescent="0.25">
      <c r="A284" s="1" t="s">
        <v>291</v>
      </c>
      <c r="B284" s="1" t="s">
        <v>1303</v>
      </c>
      <c r="C284" s="1" t="s">
        <v>13</v>
      </c>
      <c r="D284">
        <v>1.53</v>
      </c>
      <c r="E284">
        <v>0</v>
      </c>
      <c r="F284">
        <v>0</v>
      </c>
      <c r="G284">
        <v>0</v>
      </c>
      <c r="H284">
        <v>0</v>
      </c>
      <c r="I284">
        <v>0</v>
      </c>
      <c r="J284">
        <v>0</v>
      </c>
      <c r="K284">
        <v>0</v>
      </c>
      <c r="L284" s="65">
        <v>0</v>
      </c>
      <c r="M284">
        <v>0</v>
      </c>
      <c r="N284">
        <v>0</v>
      </c>
      <c r="O284">
        <v>0</v>
      </c>
      <c r="P284">
        <v>0</v>
      </c>
      <c r="Q284">
        <v>0</v>
      </c>
      <c r="R284" s="1">
        <f>IF(AND(MonthSales[[#This Row],[Maximum]] &gt; 10, C284 &lt;&gt; "X"), COUNTIF(MonthSales[[#This Row],[6]:[1]], "=0"),0)</f>
        <v>0</v>
      </c>
      <c r="S284" s="13">
        <f>MonthSales[[#This Row],[Final Quantity in Order + Manual]]*MonthSales[[#This Row],[Weight (g)]]</f>
        <v>0</v>
      </c>
      <c r="T284" s="62">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60">
        <f t="shared" si="4"/>
        <v>0</v>
      </c>
      <c r="W284" s="21">
        <f>MonthSales[[#This Row],[Suggested Order]]+V284</f>
        <v>0</v>
      </c>
      <c r="X284">
        <f>SUM(MonthSales[[#This Row],[Stock + FBA]:[Incoming]])+MonthSales[[#This Row],[Final Quantity in Order + Manual]]</f>
        <v>0</v>
      </c>
      <c r="Y284" s="62">
        <f>IFERROR(((MonthSales[[#This Row],[Stock + FBA]]+MonthSales[[#This Row],[Incoming]]+MonthSales[[#This Row],[Final Quantity in Order + Manual]])/MonthSales[[#This Row],[Quaterly Average]]), 0)</f>
        <v>0</v>
      </c>
    </row>
    <row r="285" spans="1:25" x14ac:dyDescent="0.25">
      <c r="A285" s="1" t="s">
        <v>292</v>
      </c>
      <c r="B285" s="1" t="s">
        <v>1303</v>
      </c>
      <c r="C285" s="1" t="s">
        <v>13</v>
      </c>
      <c r="D285">
        <v>2.15</v>
      </c>
      <c r="E285">
        <v>71</v>
      </c>
      <c r="F285">
        <v>25</v>
      </c>
      <c r="G285">
        <v>17</v>
      </c>
      <c r="H285">
        <v>36</v>
      </c>
      <c r="I285">
        <v>28</v>
      </c>
      <c r="J285">
        <v>38</v>
      </c>
      <c r="K285">
        <v>36</v>
      </c>
      <c r="L285" s="65">
        <v>34</v>
      </c>
      <c r="M285">
        <v>71</v>
      </c>
      <c r="N285">
        <v>3</v>
      </c>
      <c r="O285">
        <v>67</v>
      </c>
      <c r="P285">
        <v>70</v>
      </c>
      <c r="Q285">
        <v>0</v>
      </c>
      <c r="R285" s="1">
        <f>IF(AND(MonthSales[[#This Row],[Maximum]] &gt; 10, C285 &lt;&gt; "X"), COUNTIF(MonthSales[[#This Row],[6]:[1]], "=0"),0)</f>
        <v>0</v>
      </c>
      <c r="S285" s="13">
        <f>MonthSales[[#This Row],[Final Quantity in Order + Manual]]*MonthSales[[#This Row],[Weight (g)]]</f>
        <v>0</v>
      </c>
      <c r="T285" s="62">
        <f>IFERROR(((MonthSales[[#This Row],[Stock + FBA]]+MonthSales[[#This Row],[Incoming]])/MonthSales[[#This Row],[Quaterly Average]]), 0)</f>
        <v>2.0588235294117645</v>
      </c>
      <c r="U285" s="14">
        <f>IF(AND(minMonths &gt;=  MonthSales[[#This Row],[Months Cover (current stock +Production)]], C285  &lt;&gt; "X"), _xlfn.CEILING.MATH(((orderBY -  MonthSales[[#This Row],[Months Cover (current stock +Production)]]) * MonthSales[[#This Row],[Quaterly Average]]),50),0)</f>
        <v>0</v>
      </c>
      <c r="V285" s="60">
        <f t="shared" si="4"/>
        <v>0</v>
      </c>
      <c r="W285" s="21">
        <f>MonthSales[[#This Row],[Suggested Order]]+V285</f>
        <v>0</v>
      </c>
      <c r="X285">
        <f>SUM(MonthSales[[#This Row],[Stock + FBA]:[Incoming]])+MonthSales[[#This Row],[Final Quantity in Order + Manual]]</f>
        <v>70</v>
      </c>
      <c r="Y285" s="62">
        <f>IFERROR(((MonthSales[[#This Row],[Stock + FBA]]+MonthSales[[#This Row],[Incoming]]+MonthSales[[#This Row],[Final Quantity in Order + Manual]])/MonthSales[[#This Row],[Quaterly Average]]), 0)</f>
        <v>2.0588235294117645</v>
      </c>
    </row>
    <row r="286" spans="1:25" x14ac:dyDescent="0.25">
      <c r="A286" s="1" t="s">
        <v>293</v>
      </c>
      <c r="B286" s="1" t="s">
        <v>1303</v>
      </c>
      <c r="C286" s="1" t="s">
        <v>13</v>
      </c>
      <c r="D286">
        <v>1.4</v>
      </c>
      <c r="E286">
        <v>15</v>
      </c>
      <c r="F286">
        <v>1</v>
      </c>
      <c r="G286">
        <v>3</v>
      </c>
      <c r="H286">
        <v>8</v>
      </c>
      <c r="I286">
        <v>0</v>
      </c>
      <c r="J286">
        <v>0</v>
      </c>
      <c r="K286">
        <v>7</v>
      </c>
      <c r="L286" s="65">
        <v>8</v>
      </c>
      <c r="M286">
        <v>15</v>
      </c>
      <c r="N286">
        <v>2</v>
      </c>
      <c r="O286">
        <v>1</v>
      </c>
      <c r="P286">
        <v>3</v>
      </c>
      <c r="Q286">
        <v>0</v>
      </c>
      <c r="R286" s="1">
        <f>IF(AND(MonthSales[[#This Row],[Maximum]] &gt; 10, C286 &lt;&gt; "X"), COUNTIF(MonthSales[[#This Row],[6]:[1]], "=0"),0)</f>
        <v>0</v>
      </c>
      <c r="S286" s="13">
        <f>MonthSales[[#This Row],[Final Quantity in Order + Manual]]*MonthSales[[#This Row],[Weight (g)]]</f>
        <v>0</v>
      </c>
      <c r="T286" s="62">
        <f>IFERROR(((MonthSales[[#This Row],[Stock + FBA]]+MonthSales[[#This Row],[Incoming]])/MonthSales[[#This Row],[Quaterly Average]]), 0)</f>
        <v>0.375</v>
      </c>
      <c r="U286" s="14">
        <f>IF(AND(minMonths &gt;=  MonthSales[[#This Row],[Months Cover (current stock +Production)]], C286  &lt;&gt; "X"), _xlfn.CEILING.MATH(((orderBY -  MonthSales[[#This Row],[Months Cover (current stock +Production)]]) * MonthSales[[#This Row],[Quaterly Average]]),50),0)</f>
        <v>0</v>
      </c>
      <c r="V286" s="60">
        <f t="shared" si="4"/>
        <v>0</v>
      </c>
      <c r="W286" s="21">
        <f>MonthSales[[#This Row],[Suggested Order]]+V286</f>
        <v>0</v>
      </c>
      <c r="X286">
        <f>SUM(MonthSales[[#This Row],[Stock + FBA]:[Incoming]])+MonthSales[[#This Row],[Final Quantity in Order + Manual]]</f>
        <v>3</v>
      </c>
      <c r="Y286" s="62">
        <f>IFERROR(((MonthSales[[#This Row],[Stock + FBA]]+MonthSales[[#This Row],[Incoming]]+MonthSales[[#This Row],[Final Quantity in Order + Manual]])/MonthSales[[#This Row],[Quaterly Average]]), 0)</f>
        <v>0.375</v>
      </c>
    </row>
    <row r="287" spans="1:25" x14ac:dyDescent="0.25">
      <c r="A287" s="1" t="s">
        <v>294</v>
      </c>
      <c r="B287" s="1" t="s">
        <v>1303</v>
      </c>
      <c r="C287" s="1" t="s">
        <v>13</v>
      </c>
      <c r="D287">
        <v>1.47</v>
      </c>
      <c r="E287">
        <v>0</v>
      </c>
      <c r="F287">
        <v>0</v>
      </c>
      <c r="G287">
        <v>1</v>
      </c>
      <c r="H287">
        <v>0</v>
      </c>
      <c r="I287">
        <v>0</v>
      </c>
      <c r="J287">
        <v>0</v>
      </c>
      <c r="K287">
        <v>1</v>
      </c>
      <c r="L287" s="65">
        <v>0</v>
      </c>
      <c r="M287">
        <v>1</v>
      </c>
      <c r="N287">
        <v>0</v>
      </c>
      <c r="O287">
        <v>0</v>
      </c>
      <c r="P287">
        <v>0</v>
      </c>
      <c r="Q287">
        <v>0</v>
      </c>
      <c r="R287" s="1">
        <f>IF(AND(MonthSales[[#This Row],[Maximum]] &gt; 10, C287 &lt;&gt; "X"), COUNTIF(MonthSales[[#This Row],[6]:[1]], "=0"),0)</f>
        <v>0</v>
      </c>
      <c r="S287" s="13">
        <f>MonthSales[[#This Row],[Final Quantity in Order + Manual]]*MonthSales[[#This Row],[Weight (g)]]</f>
        <v>0</v>
      </c>
      <c r="T287" s="62">
        <f>IFERROR(((MonthSales[[#This Row],[Stock + FBA]]+MonthSales[[#This Row],[Incoming]])/MonthSales[[#This Row],[Quaterly Average]]), 0)</f>
        <v>0</v>
      </c>
      <c r="U287" s="14">
        <f>IF(AND(minMonths &gt;=  MonthSales[[#This Row],[Months Cover (current stock +Production)]], C287  &lt;&gt; "X"), _xlfn.CEILING.MATH(((orderBY -  MonthSales[[#This Row],[Months Cover (current stock +Production)]]) * MonthSales[[#This Row],[Quaterly Average]]),50),0)</f>
        <v>0</v>
      </c>
      <c r="V287" s="60">
        <f t="shared" si="4"/>
        <v>0</v>
      </c>
      <c r="W287" s="21">
        <f>MonthSales[[#This Row],[Suggested Order]]+V287</f>
        <v>0</v>
      </c>
      <c r="X287">
        <f>SUM(MonthSales[[#This Row],[Stock + FBA]:[Incoming]])+MonthSales[[#This Row],[Final Quantity in Order + Manual]]</f>
        <v>0</v>
      </c>
      <c r="Y287" s="62">
        <f>IFERROR(((MonthSales[[#This Row],[Stock + FBA]]+MonthSales[[#This Row],[Incoming]]+MonthSales[[#This Row],[Final Quantity in Order + Manual]])/MonthSales[[#This Row],[Quaterly Average]]), 0)</f>
        <v>0</v>
      </c>
    </row>
    <row r="288" spans="1:25" x14ac:dyDescent="0.25">
      <c r="A288" s="1" t="s">
        <v>295</v>
      </c>
      <c r="B288" s="1" t="s">
        <v>1303</v>
      </c>
      <c r="C288" s="1" t="s">
        <v>13</v>
      </c>
      <c r="D288">
        <v>1.54</v>
      </c>
      <c r="E288">
        <v>0</v>
      </c>
      <c r="F288">
        <v>0</v>
      </c>
      <c r="G288">
        <v>0</v>
      </c>
      <c r="H288">
        <v>0</v>
      </c>
      <c r="I288">
        <v>0</v>
      </c>
      <c r="J288">
        <v>0</v>
      </c>
      <c r="K288">
        <v>0</v>
      </c>
      <c r="L288" s="65">
        <v>0</v>
      </c>
      <c r="M288">
        <v>0</v>
      </c>
      <c r="N288">
        <v>3</v>
      </c>
      <c r="O288">
        <v>0</v>
      </c>
      <c r="P288">
        <v>3</v>
      </c>
      <c r="Q288">
        <v>0</v>
      </c>
      <c r="R288" s="1">
        <f>IF(AND(MonthSales[[#This Row],[Maximum]] &gt; 10, C288 &lt;&gt; "X"), COUNTIF(MonthSales[[#This Row],[6]:[1]], "=0"),0)</f>
        <v>0</v>
      </c>
      <c r="S288" s="13">
        <f>MonthSales[[#This Row],[Final Quantity in Order + Manual]]*MonthSales[[#This Row],[Weight (g)]]</f>
        <v>0</v>
      </c>
      <c r="T288" s="62">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60">
        <f t="shared" si="4"/>
        <v>0</v>
      </c>
      <c r="W288" s="21">
        <f>MonthSales[[#This Row],[Suggested Order]]+V288</f>
        <v>0</v>
      </c>
      <c r="X288">
        <f>SUM(MonthSales[[#This Row],[Stock + FBA]:[Incoming]])+MonthSales[[#This Row],[Final Quantity in Order + Manual]]</f>
        <v>3</v>
      </c>
      <c r="Y288" s="62">
        <f>IFERROR(((MonthSales[[#This Row],[Stock + FBA]]+MonthSales[[#This Row],[Incoming]]+MonthSales[[#This Row],[Final Quantity in Order + Manual]])/MonthSales[[#This Row],[Quaterly Average]]), 0)</f>
        <v>0</v>
      </c>
    </row>
    <row r="289" spans="1:25" x14ac:dyDescent="0.25">
      <c r="A289" s="1" t="s">
        <v>296</v>
      </c>
      <c r="B289" s="1" t="s">
        <v>1316</v>
      </c>
      <c r="C289" s="1" t="s">
        <v>8</v>
      </c>
      <c r="D289">
        <v>2</v>
      </c>
      <c r="E289">
        <v>53</v>
      </c>
      <c r="F289">
        <v>46</v>
      </c>
      <c r="G289">
        <v>39</v>
      </c>
      <c r="H289">
        <v>65</v>
      </c>
      <c r="I289">
        <v>48</v>
      </c>
      <c r="J289">
        <v>61</v>
      </c>
      <c r="K289">
        <v>52</v>
      </c>
      <c r="L289" s="65">
        <v>58</v>
      </c>
      <c r="M289">
        <v>65</v>
      </c>
      <c r="N289">
        <v>1</v>
      </c>
      <c r="O289">
        <v>32</v>
      </c>
      <c r="P289">
        <v>33</v>
      </c>
      <c r="Q289">
        <v>250</v>
      </c>
      <c r="R289" s="1">
        <f>IF(AND(MonthSales[[#This Row],[Maximum]] &gt; 10, C289 &lt;&gt; "X"), COUNTIF(MonthSales[[#This Row],[6]:[1]], "=0"),0)</f>
        <v>0</v>
      </c>
      <c r="S289" s="13">
        <f>MonthSales[[#This Row],[Final Quantity in Order + Manual]]*MonthSales[[#This Row],[Weight (g)]]</f>
        <v>300</v>
      </c>
      <c r="T289" s="62">
        <f>IFERROR(((MonthSales[[#This Row],[Stock + FBA]]+MonthSales[[#This Row],[Incoming]])/MonthSales[[#This Row],[Quaterly Average]]), 0)</f>
        <v>4.8793103448275863</v>
      </c>
      <c r="U289" s="14">
        <f>IF(AND(minMonths &gt;=  MonthSales[[#This Row],[Months Cover (current stock +Production)]], C289  &lt;&gt; "X"), _xlfn.CEILING.MATH(((orderBY -  MonthSales[[#This Row],[Months Cover (current stock +Production)]]) * MonthSales[[#This Row],[Quaterly Average]]),50),0)</f>
        <v>150</v>
      </c>
      <c r="V289" s="60">
        <f t="shared" si="4"/>
        <v>0</v>
      </c>
      <c r="W289" s="21">
        <f>MonthSales[[#This Row],[Suggested Order]]+V289</f>
        <v>150</v>
      </c>
      <c r="X289">
        <f>SUM(MonthSales[[#This Row],[Stock + FBA]:[Incoming]])+MonthSales[[#This Row],[Final Quantity in Order + Manual]]</f>
        <v>433</v>
      </c>
      <c r="Y289" s="62">
        <f>IFERROR(((MonthSales[[#This Row],[Stock + FBA]]+MonthSales[[#This Row],[Incoming]]+MonthSales[[#This Row],[Final Quantity in Order + Manual]])/MonthSales[[#This Row],[Quaterly Average]]), 0)</f>
        <v>7.4655172413793105</v>
      </c>
    </row>
    <row r="290" spans="1:25" x14ac:dyDescent="0.25">
      <c r="A290" s="1" t="s">
        <v>297</v>
      </c>
      <c r="B290" s="1" t="s">
        <v>1316</v>
      </c>
      <c r="C290" s="1" t="s">
        <v>8</v>
      </c>
      <c r="D290">
        <v>2.1800000000000002</v>
      </c>
      <c r="E290">
        <v>48</v>
      </c>
      <c r="F290">
        <v>52</v>
      </c>
      <c r="G290">
        <v>37</v>
      </c>
      <c r="H290">
        <v>71</v>
      </c>
      <c r="I290">
        <v>50</v>
      </c>
      <c r="J290">
        <v>67</v>
      </c>
      <c r="K290">
        <v>54</v>
      </c>
      <c r="L290" s="65">
        <v>63</v>
      </c>
      <c r="M290">
        <v>71</v>
      </c>
      <c r="N290">
        <v>3</v>
      </c>
      <c r="O290">
        <v>6</v>
      </c>
      <c r="P290">
        <v>9</v>
      </c>
      <c r="Q290">
        <v>300</v>
      </c>
      <c r="R290" s="1">
        <f>IF(AND(MonthSales[[#This Row],[Maximum]] &gt; 10, C290 &lt;&gt; "X"), COUNTIF(MonthSales[[#This Row],[6]:[1]], "=0"),0)</f>
        <v>0</v>
      </c>
      <c r="S290" s="13">
        <f>MonthSales[[#This Row],[Final Quantity in Order + Manual]]*MonthSales[[#This Row],[Weight (g)]]</f>
        <v>327</v>
      </c>
      <c r="T290" s="62">
        <f>IFERROR(((MonthSales[[#This Row],[Stock + FBA]]+MonthSales[[#This Row],[Incoming]])/MonthSales[[#This Row],[Quaterly Average]]), 0)</f>
        <v>4.9047619047619051</v>
      </c>
      <c r="U290" s="14">
        <f>IF(AND(minMonths &gt;=  MonthSales[[#This Row],[Months Cover (current stock +Production)]], C290  &lt;&gt; "X"), _xlfn.CEILING.MATH(((orderBY -  MonthSales[[#This Row],[Months Cover (current stock +Production)]]) * MonthSales[[#This Row],[Quaterly Average]]),50),0)</f>
        <v>150</v>
      </c>
      <c r="V290" s="60">
        <f t="shared" si="4"/>
        <v>0</v>
      </c>
      <c r="W290" s="21">
        <f>MonthSales[[#This Row],[Suggested Order]]+V290</f>
        <v>150</v>
      </c>
      <c r="X290">
        <f>SUM(MonthSales[[#This Row],[Stock + FBA]:[Incoming]])+MonthSales[[#This Row],[Final Quantity in Order + Manual]]</f>
        <v>459</v>
      </c>
      <c r="Y290" s="62">
        <f>IFERROR(((MonthSales[[#This Row],[Stock + FBA]]+MonthSales[[#This Row],[Incoming]]+MonthSales[[#This Row],[Final Quantity in Order + Manual]])/MonthSales[[#This Row],[Quaterly Average]]), 0)</f>
        <v>7.2857142857142856</v>
      </c>
    </row>
    <row r="291" spans="1:25" x14ac:dyDescent="0.25">
      <c r="A291" s="1" t="s">
        <v>298</v>
      </c>
      <c r="B291" s="1" t="s">
        <v>1316</v>
      </c>
      <c r="C291" s="1" t="s">
        <v>8</v>
      </c>
      <c r="D291">
        <v>2.83</v>
      </c>
      <c r="E291">
        <v>37</v>
      </c>
      <c r="F291">
        <v>40</v>
      </c>
      <c r="G291">
        <v>30</v>
      </c>
      <c r="H291">
        <v>71</v>
      </c>
      <c r="I291">
        <v>51</v>
      </c>
      <c r="J291">
        <v>28</v>
      </c>
      <c r="K291">
        <v>43</v>
      </c>
      <c r="L291" s="65">
        <v>50</v>
      </c>
      <c r="M291">
        <v>71</v>
      </c>
      <c r="N291">
        <v>0</v>
      </c>
      <c r="O291">
        <v>5</v>
      </c>
      <c r="P291">
        <v>5</v>
      </c>
      <c r="Q291">
        <v>300</v>
      </c>
      <c r="R291" s="1">
        <f>IF(AND(MonthSales[[#This Row],[Maximum]] &gt; 10, C291 &lt;&gt; "X"), COUNTIF(MonthSales[[#This Row],[6]:[1]], "=0"),0)</f>
        <v>0</v>
      </c>
      <c r="S291" s="13">
        <f>MonthSales[[#This Row],[Final Quantity in Order + Manual]]*MonthSales[[#This Row],[Weight (g)]]</f>
        <v>0</v>
      </c>
      <c r="T291" s="62">
        <f>IFERROR(((MonthSales[[#This Row],[Stock + FBA]]+MonthSales[[#This Row],[Incoming]])/MonthSales[[#This Row],[Quaterly Average]]), 0)</f>
        <v>6.1</v>
      </c>
      <c r="U291" s="14">
        <f>IF(AND(minMonths &gt;=  MonthSales[[#This Row],[Months Cover (current stock +Production)]], C291  &lt;&gt; "X"), _xlfn.CEILING.MATH(((orderBY -  MonthSales[[#This Row],[Months Cover (current stock +Production)]]) * MonthSales[[#This Row],[Quaterly Average]]),50),0)</f>
        <v>0</v>
      </c>
      <c r="V291" s="60">
        <f t="shared" si="4"/>
        <v>0</v>
      </c>
      <c r="W291" s="21">
        <f>MonthSales[[#This Row],[Suggested Order]]+V291</f>
        <v>0</v>
      </c>
      <c r="X291">
        <f>SUM(MonthSales[[#This Row],[Stock + FBA]:[Incoming]])+MonthSales[[#This Row],[Final Quantity in Order + Manual]]</f>
        <v>305</v>
      </c>
      <c r="Y291" s="62">
        <f>IFERROR(((MonthSales[[#This Row],[Stock + FBA]]+MonthSales[[#This Row],[Incoming]]+MonthSales[[#This Row],[Final Quantity in Order + Manual]])/MonthSales[[#This Row],[Quaterly Average]]), 0)</f>
        <v>6.1</v>
      </c>
    </row>
    <row r="292" spans="1:25" x14ac:dyDescent="0.25">
      <c r="A292" s="1" t="s">
        <v>299</v>
      </c>
      <c r="B292" s="1" t="s">
        <v>1316</v>
      </c>
      <c r="C292" s="1" t="s">
        <v>8</v>
      </c>
      <c r="D292">
        <v>4.5599999999999996</v>
      </c>
      <c r="E292">
        <v>52</v>
      </c>
      <c r="F292">
        <v>40</v>
      </c>
      <c r="G292">
        <v>59</v>
      </c>
      <c r="H292">
        <v>141</v>
      </c>
      <c r="I292">
        <v>106</v>
      </c>
      <c r="J292">
        <v>148</v>
      </c>
      <c r="K292">
        <v>91</v>
      </c>
      <c r="L292" s="65">
        <v>132</v>
      </c>
      <c r="M292">
        <v>148</v>
      </c>
      <c r="N292">
        <v>3</v>
      </c>
      <c r="O292">
        <v>91</v>
      </c>
      <c r="P292">
        <v>94</v>
      </c>
      <c r="Q292">
        <v>500</v>
      </c>
      <c r="R292" s="1">
        <f>IF(AND(MonthSales[[#This Row],[Maximum]] &gt; 10, C292 &lt;&gt; "X"), COUNTIF(MonthSales[[#This Row],[6]:[1]], "=0"),0)</f>
        <v>0</v>
      </c>
      <c r="S292" s="13">
        <f>MonthSales[[#This Row],[Final Quantity in Order + Manual]]*MonthSales[[#This Row],[Weight (g)]]</f>
        <v>1595.9999999999998</v>
      </c>
      <c r="T292" s="62">
        <f>IFERROR(((MonthSales[[#This Row],[Stock + FBA]]+MonthSales[[#This Row],[Incoming]])/MonthSales[[#This Row],[Quaterly Average]]), 0)</f>
        <v>4.5</v>
      </c>
      <c r="U292" s="14">
        <f>IF(AND(minMonths &gt;=  MonthSales[[#This Row],[Months Cover (current stock +Production)]], C292  &lt;&gt; "X"), _xlfn.CEILING.MATH(((orderBY -  MonthSales[[#This Row],[Months Cover (current stock +Production)]]) * MonthSales[[#This Row],[Quaterly Average]]),50),0)</f>
        <v>350</v>
      </c>
      <c r="V292" s="60">
        <f t="shared" si="4"/>
        <v>0</v>
      </c>
      <c r="W292" s="21">
        <f>MonthSales[[#This Row],[Suggested Order]]+V292</f>
        <v>350</v>
      </c>
      <c r="X292">
        <f>SUM(MonthSales[[#This Row],[Stock + FBA]:[Incoming]])+MonthSales[[#This Row],[Final Quantity in Order + Manual]]</f>
        <v>944</v>
      </c>
      <c r="Y292" s="62">
        <f>IFERROR(((MonthSales[[#This Row],[Stock + FBA]]+MonthSales[[#This Row],[Incoming]]+MonthSales[[#This Row],[Final Quantity in Order + Manual]])/MonthSales[[#This Row],[Quaterly Average]]), 0)</f>
        <v>7.1515151515151514</v>
      </c>
    </row>
    <row r="293" spans="1:25" x14ac:dyDescent="0.25">
      <c r="A293" s="1" t="s">
        <v>300</v>
      </c>
      <c r="B293" s="1" t="s">
        <v>1316</v>
      </c>
      <c r="C293" s="1" t="s">
        <v>8</v>
      </c>
      <c r="D293">
        <v>4.78</v>
      </c>
      <c r="E293">
        <v>56</v>
      </c>
      <c r="F293">
        <v>50</v>
      </c>
      <c r="G293">
        <v>67</v>
      </c>
      <c r="H293">
        <v>168</v>
      </c>
      <c r="I293">
        <v>166</v>
      </c>
      <c r="J293">
        <v>178</v>
      </c>
      <c r="K293">
        <v>114</v>
      </c>
      <c r="L293" s="65">
        <v>171</v>
      </c>
      <c r="M293">
        <v>178</v>
      </c>
      <c r="N293">
        <v>3</v>
      </c>
      <c r="O293">
        <v>26</v>
      </c>
      <c r="P293">
        <v>29</v>
      </c>
      <c r="Q293">
        <v>700</v>
      </c>
      <c r="R293" s="1">
        <f>IF(AND(MonthSales[[#This Row],[Maximum]] &gt; 10, C293 &lt;&gt; "X"), COUNTIF(MonthSales[[#This Row],[6]:[1]], "=0"),0)</f>
        <v>0</v>
      </c>
      <c r="S293" s="13">
        <f>MonthSales[[#This Row],[Final Quantity in Order + Manual]]*MonthSales[[#This Row],[Weight (g)]]</f>
        <v>2390</v>
      </c>
      <c r="T293" s="62">
        <f>IFERROR(((MonthSales[[#This Row],[Stock + FBA]]+MonthSales[[#This Row],[Incoming]])/MonthSales[[#This Row],[Quaterly Average]]), 0)</f>
        <v>4.2631578947368425</v>
      </c>
      <c r="U293" s="14">
        <f>IF(AND(minMonths &gt;=  MonthSales[[#This Row],[Months Cover (current stock +Production)]], C293  &lt;&gt; "X"), _xlfn.CEILING.MATH(((orderBY -  MonthSales[[#This Row],[Months Cover (current stock +Production)]]) * MonthSales[[#This Row],[Quaterly Average]]),50),0)</f>
        <v>500</v>
      </c>
      <c r="V293" s="60">
        <f t="shared" si="4"/>
        <v>0</v>
      </c>
      <c r="W293" s="21">
        <f>MonthSales[[#This Row],[Suggested Order]]+V293</f>
        <v>500</v>
      </c>
      <c r="X293">
        <f>SUM(MonthSales[[#This Row],[Stock + FBA]:[Incoming]])+MonthSales[[#This Row],[Final Quantity in Order + Manual]]</f>
        <v>1229</v>
      </c>
      <c r="Y293" s="62">
        <f>IFERROR(((MonthSales[[#This Row],[Stock + FBA]]+MonthSales[[#This Row],[Incoming]]+MonthSales[[#This Row],[Final Quantity in Order + Manual]])/MonthSales[[#This Row],[Quaterly Average]]), 0)</f>
        <v>7.1871345029239766</v>
      </c>
    </row>
    <row r="294" spans="1:25" x14ac:dyDescent="0.25">
      <c r="A294" s="1" t="s">
        <v>301</v>
      </c>
      <c r="B294" s="1" t="s">
        <v>1316</v>
      </c>
      <c r="C294" s="1" t="s">
        <v>8</v>
      </c>
      <c r="D294">
        <v>5.83</v>
      </c>
      <c r="E294">
        <v>69</v>
      </c>
      <c r="F294">
        <v>52</v>
      </c>
      <c r="G294">
        <v>56</v>
      </c>
      <c r="H294">
        <v>142</v>
      </c>
      <c r="I294">
        <v>131</v>
      </c>
      <c r="J294">
        <v>84</v>
      </c>
      <c r="K294">
        <v>89</v>
      </c>
      <c r="L294" s="65">
        <v>119</v>
      </c>
      <c r="M294">
        <v>142</v>
      </c>
      <c r="N294">
        <v>3</v>
      </c>
      <c r="O294">
        <v>87</v>
      </c>
      <c r="P294">
        <v>90</v>
      </c>
      <c r="Q294">
        <v>650</v>
      </c>
      <c r="R294" s="1">
        <f>IF(AND(MonthSales[[#This Row],[Maximum]] &gt; 10, C294 &lt;&gt; "X"), COUNTIF(MonthSales[[#This Row],[6]:[1]], "=0"),0)</f>
        <v>0</v>
      </c>
      <c r="S294" s="13">
        <f>MonthSales[[#This Row],[Final Quantity in Order + Manual]]*MonthSales[[#This Row],[Weight (g)]]</f>
        <v>0</v>
      </c>
      <c r="T294" s="62">
        <f>IFERROR(((MonthSales[[#This Row],[Stock + FBA]]+MonthSales[[#This Row],[Incoming]])/MonthSales[[#This Row],[Quaterly Average]]), 0)</f>
        <v>6.2184873949579833</v>
      </c>
      <c r="U294" s="14">
        <f>IF(AND(minMonths &gt;=  MonthSales[[#This Row],[Months Cover (current stock +Production)]], C294  &lt;&gt; "X"), _xlfn.CEILING.MATH(((orderBY -  MonthSales[[#This Row],[Months Cover (current stock +Production)]]) * MonthSales[[#This Row],[Quaterly Average]]),50),0)</f>
        <v>0</v>
      </c>
      <c r="V294" s="60">
        <f t="shared" si="4"/>
        <v>0</v>
      </c>
      <c r="W294" s="21">
        <f>MonthSales[[#This Row],[Suggested Order]]+V294</f>
        <v>0</v>
      </c>
      <c r="X294">
        <f>SUM(MonthSales[[#This Row],[Stock + FBA]:[Incoming]])+MonthSales[[#This Row],[Final Quantity in Order + Manual]]</f>
        <v>740</v>
      </c>
      <c r="Y294" s="62">
        <f>IFERROR(((MonthSales[[#This Row],[Stock + FBA]]+MonthSales[[#This Row],[Incoming]]+MonthSales[[#This Row],[Final Quantity in Order + Manual]])/MonthSales[[#This Row],[Quaterly Average]]), 0)</f>
        <v>6.2184873949579833</v>
      </c>
    </row>
    <row r="295" spans="1:25" x14ac:dyDescent="0.25">
      <c r="A295" s="1" t="s">
        <v>302</v>
      </c>
      <c r="B295" s="1" t="s">
        <v>1316</v>
      </c>
      <c r="C295" s="1" t="s">
        <v>8</v>
      </c>
      <c r="D295">
        <v>1.36</v>
      </c>
      <c r="E295">
        <v>278</v>
      </c>
      <c r="F295">
        <v>211</v>
      </c>
      <c r="G295">
        <v>199</v>
      </c>
      <c r="H295">
        <v>878</v>
      </c>
      <c r="I295">
        <v>467</v>
      </c>
      <c r="J295">
        <v>183</v>
      </c>
      <c r="K295">
        <v>369</v>
      </c>
      <c r="L295" s="65">
        <v>509</v>
      </c>
      <c r="M295">
        <v>878</v>
      </c>
      <c r="N295">
        <v>2</v>
      </c>
      <c r="O295">
        <v>147</v>
      </c>
      <c r="P295">
        <v>149</v>
      </c>
      <c r="Q295">
        <v>3700</v>
      </c>
      <c r="R295" s="1">
        <f>IF(AND(MonthSales[[#This Row],[Maximum]] &gt; 10, C295 &lt;&gt; "X"), COUNTIF(MonthSales[[#This Row],[6]:[1]], "=0"),0)</f>
        <v>0</v>
      </c>
      <c r="S295" s="13">
        <f>MonthSales[[#This Row],[Final Quantity in Order + Manual]]*MonthSales[[#This Row],[Weight (g)]]</f>
        <v>0</v>
      </c>
      <c r="T295" s="62">
        <f>IFERROR(((MonthSales[[#This Row],[Stock + FBA]]+MonthSales[[#This Row],[Incoming]])/MonthSales[[#This Row],[Quaterly Average]]), 0)</f>
        <v>7.5618860510805499</v>
      </c>
      <c r="U295" s="14">
        <f>IF(AND(minMonths &gt;=  MonthSales[[#This Row],[Months Cover (current stock +Production)]], C295  &lt;&gt; "X"), _xlfn.CEILING.MATH(((orderBY -  MonthSales[[#This Row],[Months Cover (current stock +Production)]]) * MonthSales[[#This Row],[Quaterly Average]]),50),0)</f>
        <v>0</v>
      </c>
      <c r="V295" s="60">
        <f t="shared" si="4"/>
        <v>0</v>
      </c>
      <c r="W295" s="21">
        <f>MonthSales[[#This Row],[Suggested Order]]+V295</f>
        <v>0</v>
      </c>
      <c r="X295">
        <f>SUM(MonthSales[[#This Row],[Stock + FBA]:[Incoming]])+MonthSales[[#This Row],[Final Quantity in Order + Manual]]</f>
        <v>3849</v>
      </c>
      <c r="Y295" s="62">
        <f>IFERROR(((MonthSales[[#This Row],[Stock + FBA]]+MonthSales[[#This Row],[Incoming]]+MonthSales[[#This Row],[Final Quantity in Order + Manual]])/MonthSales[[#This Row],[Quaterly Average]]), 0)</f>
        <v>7.5618860510805499</v>
      </c>
    </row>
    <row r="296" spans="1:25" x14ac:dyDescent="0.25">
      <c r="A296" s="1" t="s">
        <v>303</v>
      </c>
      <c r="B296" s="1" t="s">
        <v>1316</v>
      </c>
      <c r="C296" s="1" t="s">
        <v>8</v>
      </c>
      <c r="D296">
        <v>1.3</v>
      </c>
      <c r="E296">
        <v>736</v>
      </c>
      <c r="F296">
        <v>368</v>
      </c>
      <c r="G296">
        <v>312</v>
      </c>
      <c r="H296">
        <v>501</v>
      </c>
      <c r="I296">
        <v>312</v>
      </c>
      <c r="J296">
        <v>384</v>
      </c>
      <c r="K296">
        <v>436</v>
      </c>
      <c r="L296" s="65">
        <v>399</v>
      </c>
      <c r="M296">
        <v>736</v>
      </c>
      <c r="N296">
        <v>2721</v>
      </c>
      <c r="O296">
        <v>1099</v>
      </c>
      <c r="P296">
        <v>3820</v>
      </c>
      <c r="Q296">
        <v>0</v>
      </c>
      <c r="R296" s="1">
        <f>IF(AND(MonthSales[[#This Row],[Maximum]] &gt; 10, C296 &lt;&gt; "X"), COUNTIF(MonthSales[[#This Row],[6]:[1]], "=0"),0)</f>
        <v>0</v>
      </c>
      <c r="S296" s="13">
        <f>MonthSales[[#This Row],[Final Quantity in Order + Manual]]*MonthSales[[#This Row],[Weight (g)]]</f>
        <v>0</v>
      </c>
      <c r="T296" s="62">
        <f>IFERROR(((MonthSales[[#This Row],[Stock + FBA]]+MonthSales[[#This Row],[Incoming]])/MonthSales[[#This Row],[Quaterly Average]]), 0)</f>
        <v>9.5739348370927324</v>
      </c>
      <c r="U296" s="14">
        <f>IF(AND(minMonths &gt;=  MonthSales[[#This Row],[Months Cover (current stock +Production)]], C296  &lt;&gt; "X"), _xlfn.CEILING.MATH(((orderBY -  MonthSales[[#This Row],[Months Cover (current stock +Production)]]) * MonthSales[[#This Row],[Quaterly Average]]),50),0)</f>
        <v>0</v>
      </c>
      <c r="V296" s="60">
        <f t="shared" si="4"/>
        <v>0</v>
      </c>
      <c r="W296" s="21">
        <f>MonthSales[[#This Row],[Suggested Order]]+V296</f>
        <v>0</v>
      </c>
      <c r="X296">
        <f>SUM(MonthSales[[#This Row],[Stock + FBA]:[Incoming]])+MonthSales[[#This Row],[Final Quantity in Order + Manual]]</f>
        <v>3820</v>
      </c>
      <c r="Y296" s="62">
        <f>IFERROR(((MonthSales[[#This Row],[Stock + FBA]]+MonthSales[[#This Row],[Incoming]]+MonthSales[[#This Row],[Final Quantity in Order + Manual]])/MonthSales[[#This Row],[Quaterly Average]]), 0)</f>
        <v>9.5739348370927324</v>
      </c>
    </row>
    <row r="297" spans="1:25" x14ac:dyDescent="0.25">
      <c r="A297" s="1" t="s">
        <v>304</v>
      </c>
      <c r="B297" s="1" t="s">
        <v>1316</v>
      </c>
      <c r="C297" s="1" t="s">
        <v>13</v>
      </c>
      <c r="D297">
        <v>2.97</v>
      </c>
      <c r="E297">
        <v>34</v>
      </c>
      <c r="F297">
        <v>19</v>
      </c>
      <c r="G297">
        <v>22</v>
      </c>
      <c r="H297">
        <v>26</v>
      </c>
      <c r="I297">
        <v>26</v>
      </c>
      <c r="J297">
        <v>29</v>
      </c>
      <c r="K297">
        <v>26</v>
      </c>
      <c r="L297" s="65">
        <v>27</v>
      </c>
      <c r="M297">
        <v>34</v>
      </c>
      <c r="N297">
        <v>86</v>
      </c>
      <c r="O297">
        <v>87</v>
      </c>
      <c r="P297">
        <v>173</v>
      </c>
      <c r="Q297">
        <v>0</v>
      </c>
      <c r="R297" s="1">
        <f>IF(AND(MonthSales[[#This Row],[Maximum]] &gt; 10, C297 &lt;&gt; "X"), COUNTIF(MonthSales[[#This Row],[6]:[1]], "=0"),0)</f>
        <v>0</v>
      </c>
      <c r="S297" s="13">
        <f>MonthSales[[#This Row],[Final Quantity in Order + Manual]]*MonthSales[[#This Row],[Weight (g)]]</f>
        <v>0</v>
      </c>
      <c r="T297" s="62">
        <f>IFERROR(((MonthSales[[#This Row],[Stock + FBA]]+MonthSales[[#This Row],[Incoming]])/MonthSales[[#This Row],[Quaterly Average]]), 0)</f>
        <v>6.4074074074074074</v>
      </c>
      <c r="U297" s="14">
        <f>IF(AND(minMonths &gt;=  MonthSales[[#This Row],[Months Cover (current stock +Production)]], C297  &lt;&gt; "X"), _xlfn.CEILING.MATH(((orderBY -  MonthSales[[#This Row],[Months Cover (current stock +Production)]]) * MonthSales[[#This Row],[Quaterly Average]]),50),0)</f>
        <v>0</v>
      </c>
      <c r="V297" s="60">
        <f t="shared" si="4"/>
        <v>0</v>
      </c>
      <c r="W297" s="21">
        <f>MonthSales[[#This Row],[Suggested Order]]+V297</f>
        <v>0</v>
      </c>
      <c r="X297">
        <f>SUM(MonthSales[[#This Row],[Stock + FBA]:[Incoming]])+MonthSales[[#This Row],[Final Quantity in Order + Manual]]</f>
        <v>173</v>
      </c>
      <c r="Y297" s="62">
        <f>IFERROR(((MonthSales[[#This Row],[Stock + FBA]]+MonthSales[[#This Row],[Incoming]]+MonthSales[[#This Row],[Final Quantity in Order + Manual]])/MonthSales[[#This Row],[Quaterly Average]]), 0)</f>
        <v>6.4074074074074074</v>
      </c>
    </row>
    <row r="298" spans="1:25" x14ac:dyDescent="0.25">
      <c r="A298" s="1" t="s">
        <v>305</v>
      </c>
      <c r="B298" s="1" t="s">
        <v>1316</v>
      </c>
      <c r="C298" s="1" t="s">
        <v>13</v>
      </c>
      <c r="D298">
        <v>3.35</v>
      </c>
      <c r="E298">
        <v>23</v>
      </c>
      <c r="F298">
        <v>12</v>
      </c>
      <c r="G298">
        <v>18</v>
      </c>
      <c r="H298">
        <v>22</v>
      </c>
      <c r="I298">
        <v>22</v>
      </c>
      <c r="J298">
        <v>21</v>
      </c>
      <c r="K298">
        <v>20</v>
      </c>
      <c r="L298" s="65">
        <v>22</v>
      </c>
      <c r="M298">
        <v>23</v>
      </c>
      <c r="N298">
        <v>152</v>
      </c>
      <c r="O298">
        <v>52</v>
      </c>
      <c r="P298">
        <v>204</v>
      </c>
      <c r="Q298">
        <v>0</v>
      </c>
      <c r="R298" s="1">
        <f>IF(AND(MonthSales[[#This Row],[Maximum]] &gt; 10, C298 &lt;&gt; "X"), COUNTIF(MonthSales[[#This Row],[6]:[1]], "=0"),0)</f>
        <v>0</v>
      </c>
      <c r="S298" s="13">
        <f>MonthSales[[#This Row],[Final Quantity in Order + Manual]]*MonthSales[[#This Row],[Weight (g)]]</f>
        <v>0</v>
      </c>
      <c r="T298" s="62">
        <f>IFERROR(((MonthSales[[#This Row],[Stock + FBA]]+MonthSales[[#This Row],[Incoming]])/MonthSales[[#This Row],[Quaterly Average]]), 0)</f>
        <v>9.2727272727272734</v>
      </c>
      <c r="U298" s="14">
        <f>IF(AND(minMonths &gt;=  MonthSales[[#This Row],[Months Cover (current stock +Production)]], C298  &lt;&gt; "X"), _xlfn.CEILING.MATH(((orderBY -  MonthSales[[#This Row],[Months Cover (current stock +Production)]]) * MonthSales[[#This Row],[Quaterly Average]]),50),0)</f>
        <v>0</v>
      </c>
      <c r="V298" s="60">
        <f t="shared" si="4"/>
        <v>0</v>
      </c>
      <c r="W298" s="21">
        <f>MonthSales[[#This Row],[Suggested Order]]+V298</f>
        <v>0</v>
      </c>
      <c r="X298">
        <f>SUM(MonthSales[[#This Row],[Stock + FBA]:[Incoming]])+MonthSales[[#This Row],[Final Quantity in Order + Manual]]</f>
        <v>204</v>
      </c>
      <c r="Y298" s="62">
        <f>IFERROR(((MonthSales[[#This Row],[Stock + FBA]]+MonthSales[[#This Row],[Incoming]]+MonthSales[[#This Row],[Final Quantity in Order + Manual]])/MonthSales[[#This Row],[Quaterly Average]]), 0)</f>
        <v>9.2727272727272734</v>
      </c>
    </row>
    <row r="299" spans="1:25" x14ac:dyDescent="0.25">
      <c r="A299" s="1" t="s">
        <v>306</v>
      </c>
      <c r="B299" s="1" t="s">
        <v>1316</v>
      </c>
      <c r="C299" s="1" t="s">
        <v>13</v>
      </c>
      <c r="D299">
        <v>5.1100000000000003</v>
      </c>
      <c r="E299">
        <v>0</v>
      </c>
      <c r="F299">
        <v>0</v>
      </c>
      <c r="G299">
        <v>0</v>
      </c>
      <c r="H299">
        <v>0</v>
      </c>
      <c r="I299">
        <v>0</v>
      </c>
      <c r="J299">
        <v>0</v>
      </c>
      <c r="K299">
        <v>0</v>
      </c>
      <c r="L299" s="65">
        <v>0</v>
      </c>
      <c r="M299">
        <v>0</v>
      </c>
      <c r="N299">
        <v>0</v>
      </c>
      <c r="O299">
        <v>0</v>
      </c>
      <c r="P299">
        <v>0</v>
      </c>
      <c r="Q299">
        <v>0</v>
      </c>
      <c r="R299" s="1">
        <f>IF(AND(MonthSales[[#This Row],[Maximum]] &gt; 10, C299 &lt;&gt; "X"), COUNTIF(MonthSales[[#This Row],[6]:[1]], "=0"),0)</f>
        <v>0</v>
      </c>
      <c r="S299" s="13">
        <f>MonthSales[[#This Row],[Final Quantity in Order + Manual]]*MonthSales[[#This Row],[Weight (g)]]</f>
        <v>0</v>
      </c>
      <c r="T299" s="62">
        <f>IFERROR(((MonthSales[[#This Row],[Stock + FBA]]+MonthSales[[#This Row],[Incoming]])/MonthSales[[#This Row],[Quaterly Average]]), 0)</f>
        <v>0</v>
      </c>
      <c r="U299" s="14">
        <f>IF(AND(minMonths &gt;=  MonthSales[[#This Row],[Months Cover (current stock +Production)]], C299  &lt;&gt; "X"), _xlfn.CEILING.MATH(((orderBY -  MonthSales[[#This Row],[Months Cover (current stock +Production)]]) * MonthSales[[#This Row],[Quaterly Average]]),50),0)</f>
        <v>0</v>
      </c>
      <c r="V299" s="60">
        <f t="shared" si="4"/>
        <v>0</v>
      </c>
      <c r="W299" s="21">
        <f>MonthSales[[#This Row],[Suggested Order]]+V299</f>
        <v>0</v>
      </c>
      <c r="X299">
        <f>SUM(MonthSales[[#This Row],[Stock + FBA]:[Incoming]])+MonthSales[[#This Row],[Final Quantity in Order + Manual]]</f>
        <v>0</v>
      </c>
      <c r="Y299" s="62">
        <f>IFERROR(((MonthSales[[#This Row],[Stock + FBA]]+MonthSales[[#This Row],[Incoming]]+MonthSales[[#This Row],[Final Quantity in Order + Manual]])/MonthSales[[#This Row],[Quaterly Average]]), 0)</f>
        <v>0</v>
      </c>
    </row>
    <row r="300" spans="1:25" x14ac:dyDescent="0.25">
      <c r="A300" s="1" t="s">
        <v>307</v>
      </c>
      <c r="B300" s="1" t="s">
        <v>1316</v>
      </c>
      <c r="C300" s="1" t="s">
        <v>13</v>
      </c>
      <c r="D300">
        <v>5.8</v>
      </c>
      <c r="E300">
        <v>0</v>
      </c>
      <c r="F300">
        <v>0</v>
      </c>
      <c r="G300">
        <v>0</v>
      </c>
      <c r="H300">
        <v>0</v>
      </c>
      <c r="I300">
        <v>0</v>
      </c>
      <c r="J300">
        <v>0</v>
      </c>
      <c r="K300">
        <v>0</v>
      </c>
      <c r="L300" s="65">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62">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60">
        <f t="shared" si="4"/>
        <v>0</v>
      </c>
      <c r="W300" s="21">
        <f>MonthSales[[#This Row],[Suggested Order]]+V300</f>
        <v>0</v>
      </c>
      <c r="X300">
        <f>SUM(MonthSales[[#This Row],[Stock + FBA]:[Incoming]])+MonthSales[[#This Row],[Final Quantity in Order + Manual]]</f>
        <v>0</v>
      </c>
      <c r="Y300" s="62">
        <f>IFERROR(((MonthSales[[#This Row],[Stock + FBA]]+MonthSales[[#This Row],[Incoming]]+MonthSales[[#This Row],[Final Quantity in Order + Manual]])/MonthSales[[#This Row],[Quaterly Average]]), 0)</f>
        <v>0</v>
      </c>
    </row>
    <row r="301" spans="1:25" x14ac:dyDescent="0.25">
      <c r="A301" s="1" t="s">
        <v>308</v>
      </c>
      <c r="B301" s="1" t="s">
        <v>1316</v>
      </c>
      <c r="C301" s="1" t="s">
        <v>13</v>
      </c>
      <c r="D301">
        <v>6.75</v>
      </c>
      <c r="E301">
        <v>0</v>
      </c>
      <c r="F301">
        <v>0</v>
      </c>
      <c r="G301">
        <v>0</v>
      </c>
      <c r="H301">
        <v>0</v>
      </c>
      <c r="I301">
        <v>0</v>
      </c>
      <c r="J301">
        <v>0</v>
      </c>
      <c r="K301">
        <v>0</v>
      </c>
      <c r="L301" s="65">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62">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60">
        <f t="shared" si="4"/>
        <v>0</v>
      </c>
      <c r="W301" s="21">
        <f>MonthSales[[#This Row],[Suggested Order]]+V301</f>
        <v>0</v>
      </c>
      <c r="X301">
        <f>SUM(MonthSales[[#This Row],[Stock + FBA]:[Incoming]])+MonthSales[[#This Row],[Final Quantity in Order + Manual]]</f>
        <v>0</v>
      </c>
      <c r="Y301" s="62">
        <f>IFERROR(((MonthSales[[#This Row],[Stock + FBA]]+MonthSales[[#This Row],[Incoming]]+MonthSales[[#This Row],[Final Quantity in Order + Manual]])/MonthSales[[#This Row],[Quaterly Average]]), 0)</f>
        <v>0</v>
      </c>
    </row>
    <row r="302" spans="1:25" x14ac:dyDescent="0.25">
      <c r="A302" s="1" t="s">
        <v>309</v>
      </c>
      <c r="B302" s="1" t="s">
        <v>1316</v>
      </c>
      <c r="C302" s="1" t="s">
        <v>13</v>
      </c>
      <c r="D302">
        <v>5.04</v>
      </c>
      <c r="E302">
        <v>0</v>
      </c>
      <c r="F302">
        <v>1</v>
      </c>
      <c r="G302">
        <v>0</v>
      </c>
      <c r="H302">
        <v>0</v>
      </c>
      <c r="I302">
        <v>0</v>
      </c>
      <c r="J302">
        <v>0</v>
      </c>
      <c r="K302">
        <v>1</v>
      </c>
      <c r="L302" s="65">
        <v>0</v>
      </c>
      <c r="M302">
        <v>1</v>
      </c>
      <c r="N302">
        <v>0</v>
      </c>
      <c r="O302">
        <v>0</v>
      </c>
      <c r="P302">
        <v>0</v>
      </c>
      <c r="Q302">
        <v>0</v>
      </c>
      <c r="R302" s="1">
        <f>IF(AND(MonthSales[[#This Row],[Maximum]] &gt; 10, C302 &lt;&gt; "X"), COUNTIF(MonthSales[[#This Row],[6]:[1]], "=0"),0)</f>
        <v>0</v>
      </c>
      <c r="S302" s="13">
        <f>MonthSales[[#This Row],[Final Quantity in Order + Manual]]*MonthSales[[#This Row],[Weight (g)]]</f>
        <v>0</v>
      </c>
      <c r="T302" s="62">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60">
        <f t="shared" si="4"/>
        <v>0</v>
      </c>
      <c r="W302" s="21">
        <f>MonthSales[[#This Row],[Suggested Order]]+V302</f>
        <v>0</v>
      </c>
      <c r="X302">
        <f>SUM(MonthSales[[#This Row],[Stock + FBA]:[Incoming]])+MonthSales[[#This Row],[Final Quantity in Order + Manual]]</f>
        <v>0</v>
      </c>
      <c r="Y302" s="62">
        <f>IFERROR(((MonthSales[[#This Row],[Stock + FBA]]+MonthSales[[#This Row],[Incoming]]+MonthSales[[#This Row],[Final Quantity in Order + Manual]])/MonthSales[[#This Row],[Quaterly Average]]), 0)</f>
        <v>0</v>
      </c>
    </row>
    <row r="303" spans="1:25" x14ac:dyDescent="0.25">
      <c r="A303" s="1" t="s">
        <v>310</v>
      </c>
      <c r="B303" s="1" t="s">
        <v>1316</v>
      </c>
      <c r="C303" s="1" t="s">
        <v>13</v>
      </c>
      <c r="D303">
        <v>5.55</v>
      </c>
      <c r="E303">
        <v>0</v>
      </c>
      <c r="F303">
        <v>0</v>
      </c>
      <c r="G303">
        <v>0</v>
      </c>
      <c r="H303">
        <v>0</v>
      </c>
      <c r="I303">
        <v>0</v>
      </c>
      <c r="J303">
        <v>0</v>
      </c>
      <c r="K303">
        <v>0</v>
      </c>
      <c r="L303" s="65">
        <v>0</v>
      </c>
      <c r="M303">
        <v>0</v>
      </c>
      <c r="N303">
        <v>0</v>
      </c>
      <c r="O303">
        <v>0</v>
      </c>
      <c r="P303">
        <v>0</v>
      </c>
      <c r="Q303">
        <v>0</v>
      </c>
      <c r="R303" s="1">
        <f>IF(AND(MonthSales[[#This Row],[Maximum]] &gt; 10, C303 &lt;&gt; "X"), COUNTIF(MonthSales[[#This Row],[6]:[1]], "=0"),0)</f>
        <v>0</v>
      </c>
      <c r="S303" s="13">
        <f>MonthSales[[#This Row],[Final Quantity in Order + Manual]]*MonthSales[[#This Row],[Weight (g)]]</f>
        <v>0</v>
      </c>
      <c r="T303" s="62">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60">
        <f t="shared" si="4"/>
        <v>0</v>
      </c>
      <c r="W303" s="21">
        <f>MonthSales[[#This Row],[Suggested Order]]+V303</f>
        <v>0</v>
      </c>
      <c r="X303">
        <f>SUM(MonthSales[[#This Row],[Stock + FBA]:[Incoming]])+MonthSales[[#This Row],[Final Quantity in Order + Manual]]</f>
        <v>0</v>
      </c>
      <c r="Y303" s="62">
        <f>IFERROR(((MonthSales[[#This Row],[Stock + FBA]]+MonthSales[[#This Row],[Incoming]]+MonthSales[[#This Row],[Final Quantity in Order + Manual]])/MonthSales[[#This Row],[Quaterly Average]]), 0)</f>
        <v>0</v>
      </c>
    </row>
    <row r="304" spans="1:25" x14ac:dyDescent="0.25">
      <c r="A304" s="1" t="s">
        <v>311</v>
      </c>
      <c r="B304" s="1" t="s">
        <v>1316</v>
      </c>
      <c r="C304" s="1" t="s">
        <v>13</v>
      </c>
      <c r="D304">
        <v>6.18</v>
      </c>
      <c r="E304">
        <v>0</v>
      </c>
      <c r="F304">
        <v>0</v>
      </c>
      <c r="G304">
        <v>0</v>
      </c>
      <c r="H304">
        <v>0</v>
      </c>
      <c r="I304">
        <v>0</v>
      </c>
      <c r="J304">
        <v>0</v>
      </c>
      <c r="K304">
        <v>0</v>
      </c>
      <c r="L304" s="65">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62">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60">
        <f t="shared" si="4"/>
        <v>0</v>
      </c>
      <c r="W304" s="21">
        <f>MonthSales[[#This Row],[Suggested Order]]+V304</f>
        <v>0</v>
      </c>
      <c r="X304">
        <f>SUM(MonthSales[[#This Row],[Stock + FBA]:[Incoming]])+MonthSales[[#This Row],[Final Quantity in Order + Manual]]</f>
        <v>0</v>
      </c>
      <c r="Y304" s="62">
        <f>IFERROR(((MonthSales[[#This Row],[Stock + FBA]]+MonthSales[[#This Row],[Incoming]]+MonthSales[[#This Row],[Final Quantity in Order + Manual]])/MonthSales[[#This Row],[Quaterly Average]]), 0)</f>
        <v>0</v>
      </c>
    </row>
    <row r="305" spans="1:25" x14ac:dyDescent="0.25">
      <c r="A305" s="1" t="s">
        <v>312</v>
      </c>
      <c r="B305" s="1" t="s">
        <v>1315</v>
      </c>
      <c r="C305" s="1" t="s">
        <v>8</v>
      </c>
      <c r="D305">
        <v>14.61</v>
      </c>
      <c r="E305">
        <v>27</v>
      </c>
      <c r="F305">
        <v>34</v>
      </c>
      <c r="G305">
        <v>47</v>
      </c>
      <c r="H305">
        <v>99</v>
      </c>
      <c r="I305">
        <v>78</v>
      </c>
      <c r="J305">
        <v>18</v>
      </c>
      <c r="K305">
        <v>50</v>
      </c>
      <c r="L305" s="65">
        <v>65</v>
      </c>
      <c r="M305">
        <v>99</v>
      </c>
      <c r="N305">
        <v>45</v>
      </c>
      <c r="O305">
        <v>62</v>
      </c>
      <c r="P305">
        <v>107</v>
      </c>
      <c r="Q305">
        <v>450</v>
      </c>
      <c r="R305" s="1">
        <f>IF(AND(MonthSales[[#This Row],[Maximum]] &gt; 10, C305 &lt;&gt; "X"), COUNTIF(MonthSales[[#This Row],[6]:[1]], "=0"),0)</f>
        <v>0</v>
      </c>
      <c r="S305" s="13">
        <f>MonthSales[[#This Row],[Final Quantity in Order + Manual]]*MonthSales[[#This Row],[Weight (g)]]</f>
        <v>0</v>
      </c>
      <c r="T305" s="62">
        <f>IFERROR(((MonthSales[[#This Row],[Stock + FBA]]+MonthSales[[#This Row],[Incoming]])/MonthSales[[#This Row],[Quaterly Average]]), 0)</f>
        <v>8.569230769230769</v>
      </c>
      <c r="U305" s="14">
        <f>IF(AND(minMonths &gt;=  MonthSales[[#This Row],[Months Cover (current stock +Production)]], C305  &lt;&gt; "X"), _xlfn.CEILING.MATH(((orderBY -  MonthSales[[#This Row],[Months Cover (current stock +Production)]]) * MonthSales[[#This Row],[Quaterly Average]]),50),0)</f>
        <v>0</v>
      </c>
      <c r="V305" s="60">
        <f t="shared" si="4"/>
        <v>0</v>
      </c>
      <c r="W305" s="21">
        <f>MonthSales[[#This Row],[Suggested Order]]+V305</f>
        <v>0</v>
      </c>
      <c r="X305">
        <f>SUM(MonthSales[[#This Row],[Stock + FBA]:[Incoming]])+MonthSales[[#This Row],[Final Quantity in Order + Manual]]</f>
        <v>557</v>
      </c>
      <c r="Y305" s="62">
        <f>IFERROR(((MonthSales[[#This Row],[Stock + FBA]]+MonthSales[[#This Row],[Incoming]]+MonthSales[[#This Row],[Final Quantity in Order + Manual]])/MonthSales[[#This Row],[Quaterly Average]]), 0)</f>
        <v>8.569230769230769</v>
      </c>
    </row>
    <row r="306" spans="1:25" x14ac:dyDescent="0.25">
      <c r="A306" s="1" t="s">
        <v>313</v>
      </c>
      <c r="B306" s="1" t="s">
        <v>1315</v>
      </c>
      <c r="C306" s="1" t="s">
        <v>8</v>
      </c>
      <c r="D306">
        <v>19.86</v>
      </c>
      <c r="E306">
        <v>8</v>
      </c>
      <c r="F306">
        <v>16</v>
      </c>
      <c r="G306">
        <v>12</v>
      </c>
      <c r="H306">
        <v>24</v>
      </c>
      <c r="I306">
        <v>23</v>
      </c>
      <c r="J306">
        <v>14</v>
      </c>
      <c r="K306">
        <v>16</v>
      </c>
      <c r="L306" s="65">
        <v>20</v>
      </c>
      <c r="M306">
        <v>24</v>
      </c>
      <c r="N306">
        <v>3</v>
      </c>
      <c r="O306">
        <v>24</v>
      </c>
      <c r="P306">
        <v>27</v>
      </c>
      <c r="Q306">
        <v>100</v>
      </c>
      <c r="R306" s="1">
        <f>IF(AND(MonthSales[[#This Row],[Maximum]] &gt; 10, C306 &lt;&gt; "X"), COUNTIF(MonthSales[[#This Row],[6]:[1]], "=0"),0)</f>
        <v>0</v>
      </c>
      <c r="S306" s="13">
        <f>MonthSales[[#This Row],[Final Quantity in Order + Manual]]*MonthSales[[#This Row],[Weight (g)]]</f>
        <v>0</v>
      </c>
      <c r="T306" s="62">
        <f>IFERROR(((MonthSales[[#This Row],[Stock + FBA]]+MonthSales[[#This Row],[Incoming]])/MonthSales[[#This Row],[Quaterly Average]]), 0)</f>
        <v>6.35</v>
      </c>
      <c r="U306" s="14">
        <f>IF(AND(minMonths &gt;=  MonthSales[[#This Row],[Months Cover (current stock +Production)]], C306  &lt;&gt; "X"), _xlfn.CEILING.MATH(((orderBY -  MonthSales[[#This Row],[Months Cover (current stock +Production)]]) * MonthSales[[#This Row],[Quaterly Average]]),50),0)</f>
        <v>0</v>
      </c>
      <c r="V306" s="60">
        <f t="shared" si="4"/>
        <v>0</v>
      </c>
      <c r="W306" s="21">
        <f>MonthSales[[#This Row],[Suggested Order]]+V306</f>
        <v>0</v>
      </c>
      <c r="X306">
        <f>SUM(MonthSales[[#This Row],[Stock + FBA]:[Incoming]])+MonthSales[[#This Row],[Final Quantity in Order + Manual]]</f>
        <v>127</v>
      </c>
      <c r="Y306" s="62">
        <f>IFERROR(((MonthSales[[#This Row],[Stock + FBA]]+MonthSales[[#This Row],[Incoming]]+MonthSales[[#This Row],[Final Quantity in Order + Manual]])/MonthSales[[#This Row],[Quaterly Average]]), 0)</f>
        <v>6.35</v>
      </c>
    </row>
    <row r="307" spans="1:25" x14ac:dyDescent="0.25">
      <c r="A307" s="1" t="s">
        <v>314</v>
      </c>
      <c r="B307" s="1" t="s">
        <v>1316</v>
      </c>
      <c r="C307" s="1" t="s">
        <v>8</v>
      </c>
      <c r="D307">
        <v>8.8000000000000007</v>
      </c>
      <c r="E307">
        <v>25</v>
      </c>
      <c r="F307">
        <v>12</v>
      </c>
      <c r="G307">
        <v>13</v>
      </c>
      <c r="H307">
        <v>79</v>
      </c>
      <c r="I307">
        <v>77</v>
      </c>
      <c r="J307">
        <v>16</v>
      </c>
      <c r="K307">
        <v>37</v>
      </c>
      <c r="L307" s="65">
        <v>57</v>
      </c>
      <c r="M307">
        <v>79</v>
      </c>
      <c r="N307">
        <v>3</v>
      </c>
      <c r="O307">
        <v>10</v>
      </c>
      <c r="P307">
        <v>13</v>
      </c>
      <c r="Q307">
        <v>500</v>
      </c>
      <c r="R307" s="1">
        <f>IF(AND(MonthSales[[#This Row],[Maximum]] &gt; 10, C307 &lt;&gt; "X"), COUNTIF(MonthSales[[#This Row],[6]:[1]], "=0"),0)</f>
        <v>0</v>
      </c>
      <c r="S307" s="13">
        <f>MonthSales[[#This Row],[Final Quantity in Order + Manual]]*MonthSales[[#This Row],[Weight (g)]]</f>
        <v>0</v>
      </c>
      <c r="T307" s="62">
        <f>IFERROR(((MonthSales[[#This Row],[Stock + FBA]]+MonthSales[[#This Row],[Incoming]])/MonthSales[[#This Row],[Quaterly Average]]), 0)</f>
        <v>9</v>
      </c>
      <c r="U307" s="14">
        <f>IF(AND(minMonths &gt;=  MonthSales[[#This Row],[Months Cover (current stock +Production)]], C307  &lt;&gt; "X"), _xlfn.CEILING.MATH(((orderBY -  MonthSales[[#This Row],[Months Cover (current stock +Production)]]) * MonthSales[[#This Row],[Quaterly Average]]),50),0)</f>
        <v>0</v>
      </c>
      <c r="V307" s="60">
        <f t="shared" si="4"/>
        <v>0</v>
      </c>
      <c r="W307" s="21">
        <f>MonthSales[[#This Row],[Suggested Order]]+V307</f>
        <v>0</v>
      </c>
      <c r="X307">
        <f>SUM(MonthSales[[#This Row],[Stock + FBA]:[Incoming]])+MonthSales[[#This Row],[Final Quantity in Order + Manual]]</f>
        <v>513</v>
      </c>
      <c r="Y307" s="62">
        <f>IFERROR(((MonthSales[[#This Row],[Stock + FBA]]+MonthSales[[#This Row],[Incoming]]+MonthSales[[#This Row],[Final Quantity in Order + Manual]])/MonthSales[[#This Row],[Quaterly Average]]), 0)</f>
        <v>9</v>
      </c>
    </row>
    <row r="308" spans="1:25" x14ac:dyDescent="0.25">
      <c r="A308" s="1" t="s">
        <v>315</v>
      </c>
      <c r="B308" s="1" t="s">
        <v>1316</v>
      </c>
      <c r="C308" s="1" t="s">
        <v>8</v>
      </c>
      <c r="D308">
        <v>12.48</v>
      </c>
      <c r="E308">
        <v>8</v>
      </c>
      <c r="F308">
        <v>3</v>
      </c>
      <c r="G308">
        <v>3</v>
      </c>
      <c r="H308">
        <v>11</v>
      </c>
      <c r="I308">
        <v>9</v>
      </c>
      <c r="J308">
        <v>13</v>
      </c>
      <c r="K308">
        <v>8</v>
      </c>
      <c r="L308" s="65">
        <v>11</v>
      </c>
      <c r="M308">
        <v>13</v>
      </c>
      <c r="N308">
        <v>40</v>
      </c>
      <c r="O308">
        <v>47</v>
      </c>
      <c r="P308">
        <v>87</v>
      </c>
      <c r="Q308">
        <v>0</v>
      </c>
      <c r="R308" s="1">
        <f>IF(AND(MonthSales[[#This Row],[Maximum]] &gt; 10, C308 &lt;&gt; "X"), COUNTIF(MonthSales[[#This Row],[6]:[1]], "=0"),0)</f>
        <v>0</v>
      </c>
      <c r="S308" s="13">
        <f>MonthSales[[#This Row],[Final Quantity in Order + Manual]]*MonthSales[[#This Row],[Weight (g)]]</f>
        <v>0</v>
      </c>
      <c r="T308" s="62">
        <f>IFERROR(((MonthSales[[#This Row],[Stock + FBA]]+MonthSales[[#This Row],[Incoming]])/MonthSales[[#This Row],[Quaterly Average]]), 0)</f>
        <v>7.9090909090909092</v>
      </c>
      <c r="U308" s="14">
        <f>IF(AND(minMonths &gt;=  MonthSales[[#This Row],[Months Cover (current stock +Production)]], C308  &lt;&gt; "X"), _xlfn.CEILING.MATH(((orderBY -  MonthSales[[#This Row],[Months Cover (current stock +Production)]]) * MonthSales[[#This Row],[Quaterly Average]]),50),0)</f>
        <v>0</v>
      </c>
      <c r="V308" s="60">
        <f t="shared" si="4"/>
        <v>0</v>
      </c>
      <c r="W308" s="21">
        <f>MonthSales[[#This Row],[Suggested Order]]+V308</f>
        <v>0</v>
      </c>
      <c r="X308">
        <f>SUM(MonthSales[[#This Row],[Stock + FBA]:[Incoming]])+MonthSales[[#This Row],[Final Quantity in Order + Manual]]</f>
        <v>87</v>
      </c>
      <c r="Y308" s="62">
        <f>IFERROR(((MonthSales[[#This Row],[Stock + FBA]]+MonthSales[[#This Row],[Incoming]]+MonthSales[[#This Row],[Final Quantity in Order + Manual]])/MonthSales[[#This Row],[Quaterly Average]]), 0)</f>
        <v>7.9090909090909092</v>
      </c>
    </row>
    <row r="309" spans="1:25" x14ac:dyDescent="0.25">
      <c r="A309" s="1" t="s">
        <v>316</v>
      </c>
      <c r="B309" s="1" t="s">
        <v>1316</v>
      </c>
      <c r="C309" s="1" t="s">
        <v>8</v>
      </c>
      <c r="D309">
        <v>12.2</v>
      </c>
      <c r="E309">
        <v>52</v>
      </c>
      <c r="F309">
        <v>25</v>
      </c>
      <c r="G309">
        <v>29</v>
      </c>
      <c r="H309">
        <v>82</v>
      </c>
      <c r="I309">
        <v>87</v>
      </c>
      <c r="J309">
        <v>55</v>
      </c>
      <c r="K309">
        <v>55</v>
      </c>
      <c r="L309" s="65">
        <v>75</v>
      </c>
      <c r="M309">
        <v>87</v>
      </c>
      <c r="N309">
        <v>43</v>
      </c>
      <c r="O309">
        <v>167</v>
      </c>
      <c r="P309">
        <v>210</v>
      </c>
      <c r="Q309">
        <v>200</v>
      </c>
      <c r="R309" s="1">
        <f>IF(AND(MonthSales[[#This Row],[Maximum]] &gt; 10, C309 &lt;&gt; "X"), COUNTIF(MonthSales[[#This Row],[6]:[1]], "=0"),0)</f>
        <v>0</v>
      </c>
      <c r="S309" s="13">
        <f>MonthSales[[#This Row],[Final Quantity in Order + Manual]]*MonthSales[[#This Row],[Weight (g)]]</f>
        <v>0</v>
      </c>
      <c r="T309" s="62">
        <f>IFERROR(((MonthSales[[#This Row],[Stock + FBA]]+MonthSales[[#This Row],[Incoming]])/MonthSales[[#This Row],[Quaterly Average]]), 0)</f>
        <v>5.4666666666666668</v>
      </c>
      <c r="U309" s="14">
        <f>IF(AND(minMonths &gt;=  MonthSales[[#This Row],[Months Cover (current stock +Production)]], C309  &lt;&gt; "X"), _xlfn.CEILING.MATH(((orderBY -  MonthSales[[#This Row],[Months Cover (current stock +Production)]]) * MonthSales[[#This Row],[Quaterly Average]]),50),0)</f>
        <v>0</v>
      </c>
      <c r="V309" s="60">
        <f t="shared" si="4"/>
        <v>0</v>
      </c>
      <c r="W309" s="21">
        <f>MonthSales[[#This Row],[Suggested Order]]+V309</f>
        <v>0</v>
      </c>
      <c r="X309">
        <f>SUM(MonthSales[[#This Row],[Stock + FBA]:[Incoming]])+MonthSales[[#This Row],[Final Quantity in Order + Manual]]</f>
        <v>410</v>
      </c>
      <c r="Y309" s="62">
        <f>IFERROR(((MonthSales[[#This Row],[Stock + FBA]]+MonthSales[[#This Row],[Incoming]]+MonthSales[[#This Row],[Final Quantity in Order + Manual]])/MonthSales[[#This Row],[Quaterly Average]]), 0)</f>
        <v>5.4666666666666668</v>
      </c>
    </row>
    <row r="310" spans="1:25" x14ac:dyDescent="0.25">
      <c r="A310" s="1" t="s">
        <v>317</v>
      </c>
      <c r="B310" s="1" t="s">
        <v>1316</v>
      </c>
      <c r="C310" s="1" t="s">
        <v>8</v>
      </c>
      <c r="D310">
        <v>16.28</v>
      </c>
      <c r="E310">
        <v>15</v>
      </c>
      <c r="F310">
        <v>4</v>
      </c>
      <c r="G310">
        <v>12</v>
      </c>
      <c r="H310">
        <v>21</v>
      </c>
      <c r="I310">
        <v>11</v>
      </c>
      <c r="J310">
        <v>13</v>
      </c>
      <c r="K310">
        <v>13</v>
      </c>
      <c r="L310" s="65">
        <v>15</v>
      </c>
      <c r="M310">
        <v>21</v>
      </c>
      <c r="N310">
        <v>75</v>
      </c>
      <c r="O310">
        <v>71</v>
      </c>
      <c r="P310">
        <v>146</v>
      </c>
      <c r="Q310">
        <v>0</v>
      </c>
      <c r="R310" s="1">
        <f>IF(AND(MonthSales[[#This Row],[Maximum]] &gt; 10, C310 &lt;&gt; "X"), COUNTIF(MonthSales[[#This Row],[6]:[1]], "=0"),0)</f>
        <v>0</v>
      </c>
      <c r="S310" s="13">
        <f>MonthSales[[#This Row],[Final Quantity in Order + Manual]]*MonthSales[[#This Row],[Weight (g)]]</f>
        <v>0</v>
      </c>
      <c r="T310" s="62">
        <f>IFERROR(((MonthSales[[#This Row],[Stock + FBA]]+MonthSales[[#This Row],[Incoming]])/MonthSales[[#This Row],[Quaterly Average]]), 0)</f>
        <v>9.7333333333333325</v>
      </c>
      <c r="U310" s="14">
        <f>IF(AND(minMonths &gt;=  MonthSales[[#This Row],[Months Cover (current stock +Production)]], C310  &lt;&gt; "X"), _xlfn.CEILING.MATH(((orderBY -  MonthSales[[#This Row],[Months Cover (current stock +Production)]]) * MonthSales[[#This Row],[Quaterly Average]]),50),0)</f>
        <v>0</v>
      </c>
      <c r="V310" s="60">
        <f t="shared" si="4"/>
        <v>0</v>
      </c>
      <c r="W310" s="21">
        <f>MonthSales[[#This Row],[Suggested Order]]+V310</f>
        <v>0</v>
      </c>
      <c r="X310">
        <f>SUM(MonthSales[[#This Row],[Stock + FBA]:[Incoming]])+MonthSales[[#This Row],[Final Quantity in Order + Manual]]</f>
        <v>146</v>
      </c>
      <c r="Y310" s="62">
        <f>IFERROR(((MonthSales[[#This Row],[Stock + FBA]]+MonthSales[[#This Row],[Incoming]]+MonthSales[[#This Row],[Final Quantity in Order + Manual]])/MonthSales[[#This Row],[Quaterly Average]]), 0)</f>
        <v>9.7333333333333325</v>
      </c>
    </row>
    <row r="311" spans="1:25" x14ac:dyDescent="0.25">
      <c r="A311" s="1" t="s">
        <v>318</v>
      </c>
      <c r="B311" s="1" t="s">
        <v>1303</v>
      </c>
      <c r="C311" s="1" t="s">
        <v>8</v>
      </c>
      <c r="D311">
        <v>1.79</v>
      </c>
      <c r="E311">
        <v>84</v>
      </c>
      <c r="F311">
        <v>73</v>
      </c>
      <c r="G311">
        <v>128</v>
      </c>
      <c r="H311">
        <v>352</v>
      </c>
      <c r="I311">
        <v>252</v>
      </c>
      <c r="J311">
        <v>284</v>
      </c>
      <c r="K311">
        <v>196</v>
      </c>
      <c r="L311" s="65">
        <v>296</v>
      </c>
      <c r="M311">
        <v>352</v>
      </c>
      <c r="N311">
        <v>609</v>
      </c>
      <c r="O311">
        <v>338</v>
      </c>
      <c r="P311">
        <v>947</v>
      </c>
      <c r="Q311">
        <v>1286</v>
      </c>
      <c r="R311" s="1">
        <f>IF(AND(MonthSales[[#This Row],[Maximum]] &gt; 10, C311 &lt;&gt; "X"), COUNTIF(MonthSales[[#This Row],[6]:[1]], "=0"),0)</f>
        <v>0</v>
      </c>
      <c r="S311" s="13">
        <f>MonthSales[[#This Row],[Final Quantity in Order + Manual]]*MonthSales[[#This Row],[Weight (g)]]</f>
        <v>0</v>
      </c>
      <c r="T311" s="62">
        <f>IFERROR(((MonthSales[[#This Row],[Stock + FBA]]+MonthSales[[#This Row],[Incoming]])/MonthSales[[#This Row],[Quaterly Average]]), 0)</f>
        <v>7.5439189189189193</v>
      </c>
      <c r="U311" s="14">
        <f>IF(AND(minMonths &gt;=  MonthSales[[#This Row],[Months Cover (current stock +Production)]], C311  &lt;&gt; "X"), _xlfn.CEILING.MATH(((orderBY -  MonthSales[[#This Row],[Months Cover (current stock +Production)]]) * MonthSales[[#This Row],[Quaterly Average]]),50),0)</f>
        <v>0</v>
      </c>
      <c r="V311" s="60">
        <f t="shared" si="4"/>
        <v>0</v>
      </c>
      <c r="W311" s="21">
        <f>MonthSales[[#This Row],[Suggested Order]]+V311</f>
        <v>0</v>
      </c>
      <c r="X311">
        <f>SUM(MonthSales[[#This Row],[Stock + FBA]:[Incoming]])+MonthSales[[#This Row],[Final Quantity in Order + Manual]]</f>
        <v>2233</v>
      </c>
      <c r="Y311" s="62">
        <f>IFERROR(((MonthSales[[#This Row],[Stock + FBA]]+MonthSales[[#This Row],[Incoming]]+MonthSales[[#This Row],[Final Quantity in Order + Manual]])/MonthSales[[#This Row],[Quaterly Average]]), 0)</f>
        <v>7.5439189189189193</v>
      </c>
    </row>
    <row r="312" spans="1:25" x14ac:dyDescent="0.25">
      <c r="A312" s="1" t="s">
        <v>319</v>
      </c>
      <c r="B312" s="1" t="s">
        <v>1303</v>
      </c>
      <c r="C312" s="1" t="s">
        <v>8</v>
      </c>
      <c r="D312">
        <v>2.66</v>
      </c>
      <c r="E312">
        <v>67</v>
      </c>
      <c r="F312">
        <v>59</v>
      </c>
      <c r="G312">
        <v>99</v>
      </c>
      <c r="H312">
        <v>254</v>
      </c>
      <c r="I312">
        <v>176</v>
      </c>
      <c r="J312">
        <v>209</v>
      </c>
      <c r="K312">
        <v>144</v>
      </c>
      <c r="L312" s="65">
        <v>213</v>
      </c>
      <c r="M312">
        <v>254</v>
      </c>
      <c r="N312">
        <v>307</v>
      </c>
      <c r="O312">
        <v>160</v>
      </c>
      <c r="P312">
        <v>467</v>
      </c>
      <c r="Q312">
        <v>1534</v>
      </c>
      <c r="R312" s="1">
        <f>IF(AND(MonthSales[[#This Row],[Maximum]] &gt; 10, C312 &lt;&gt; "X"), COUNTIF(MonthSales[[#This Row],[6]:[1]], "=0"),0)</f>
        <v>0</v>
      </c>
      <c r="S312" s="13">
        <f>MonthSales[[#This Row],[Final Quantity in Order + Manual]]*MonthSales[[#This Row],[Weight (g)]]</f>
        <v>0</v>
      </c>
      <c r="T312" s="62">
        <f>IFERROR(((MonthSales[[#This Row],[Stock + FBA]]+MonthSales[[#This Row],[Incoming]])/MonthSales[[#This Row],[Quaterly Average]]), 0)</f>
        <v>9.3943661971830981</v>
      </c>
      <c r="U312" s="14">
        <f>IF(AND(minMonths &gt;=  MonthSales[[#This Row],[Months Cover (current stock +Production)]], C312  &lt;&gt; "X"), _xlfn.CEILING.MATH(((orderBY -  MonthSales[[#This Row],[Months Cover (current stock +Production)]]) * MonthSales[[#This Row],[Quaterly Average]]),50),0)</f>
        <v>0</v>
      </c>
      <c r="V312" s="60">
        <f t="shared" si="4"/>
        <v>0</v>
      </c>
      <c r="W312" s="21">
        <f>MonthSales[[#This Row],[Suggested Order]]+V312</f>
        <v>0</v>
      </c>
      <c r="X312">
        <f>SUM(MonthSales[[#This Row],[Stock + FBA]:[Incoming]])+MonthSales[[#This Row],[Final Quantity in Order + Manual]]</f>
        <v>2001</v>
      </c>
      <c r="Y312" s="62">
        <f>IFERROR(((MonthSales[[#This Row],[Stock + FBA]]+MonthSales[[#This Row],[Incoming]]+MonthSales[[#This Row],[Final Quantity in Order + Manual]])/MonthSales[[#This Row],[Quaterly Average]]), 0)</f>
        <v>9.3943661971830981</v>
      </c>
    </row>
    <row r="313" spans="1:25" x14ac:dyDescent="0.25">
      <c r="A313" s="1" t="s">
        <v>320</v>
      </c>
      <c r="B313" s="1" t="s">
        <v>1303</v>
      </c>
      <c r="C313" s="1" t="s">
        <v>8</v>
      </c>
      <c r="D313">
        <v>3.47</v>
      </c>
      <c r="E313">
        <v>55</v>
      </c>
      <c r="F313">
        <v>50</v>
      </c>
      <c r="G313">
        <v>94</v>
      </c>
      <c r="H313">
        <v>226</v>
      </c>
      <c r="I313">
        <v>150</v>
      </c>
      <c r="J313">
        <v>126</v>
      </c>
      <c r="K313">
        <v>117</v>
      </c>
      <c r="L313" s="65">
        <v>167</v>
      </c>
      <c r="M313">
        <v>226</v>
      </c>
      <c r="N313">
        <v>368</v>
      </c>
      <c r="O313">
        <v>27</v>
      </c>
      <c r="P313">
        <v>395</v>
      </c>
      <c r="Q313">
        <v>1435</v>
      </c>
      <c r="R313" s="1">
        <f>IF(AND(MonthSales[[#This Row],[Maximum]] &gt; 10, C313 &lt;&gt; "X"), COUNTIF(MonthSales[[#This Row],[6]:[1]], "=0"),0)</f>
        <v>0</v>
      </c>
      <c r="S313" s="13">
        <f>MonthSales[[#This Row],[Final Quantity in Order + Manual]]*MonthSales[[#This Row],[Weight (g)]]</f>
        <v>0</v>
      </c>
      <c r="T313" s="62">
        <f>IFERROR(((MonthSales[[#This Row],[Stock + FBA]]+MonthSales[[#This Row],[Incoming]])/MonthSales[[#This Row],[Quaterly Average]]), 0)</f>
        <v>10.95808383233533</v>
      </c>
      <c r="U313" s="14">
        <f>IF(AND(minMonths &gt;=  MonthSales[[#This Row],[Months Cover (current stock +Production)]], C313  &lt;&gt; "X"), _xlfn.CEILING.MATH(((orderBY -  MonthSales[[#This Row],[Months Cover (current stock +Production)]]) * MonthSales[[#This Row],[Quaterly Average]]),50),0)</f>
        <v>0</v>
      </c>
      <c r="V313" s="60">
        <f t="shared" si="4"/>
        <v>0</v>
      </c>
      <c r="W313" s="21">
        <f>MonthSales[[#This Row],[Suggested Order]]+V313</f>
        <v>0</v>
      </c>
      <c r="X313">
        <f>SUM(MonthSales[[#This Row],[Stock + FBA]:[Incoming]])+MonthSales[[#This Row],[Final Quantity in Order + Manual]]</f>
        <v>1830</v>
      </c>
      <c r="Y313" s="62">
        <f>IFERROR(((MonthSales[[#This Row],[Stock + FBA]]+MonthSales[[#This Row],[Incoming]]+MonthSales[[#This Row],[Final Quantity in Order + Manual]])/MonthSales[[#This Row],[Quaterly Average]]), 0)</f>
        <v>10.95808383233533</v>
      </c>
    </row>
    <row r="314" spans="1:25" x14ac:dyDescent="0.25">
      <c r="A314" s="1" t="s">
        <v>321</v>
      </c>
      <c r="B314" s="1" t="s">
        <v>1303</v>
      </c>
      <c r="C314" s="1" t="s">
        <v>8</v>
      </c>
      <c r="D314">
        <v>5.29</v>
      </c>
      <c r="E314">
        <v>41</v>
      </c>
      <c r="F314">
        <v>46</v>
      </c>
      <c r="G314">
        <v>70</v>
      </c>
      <c r="H314">
        <v>148</v>
      </c>
      <c r="I314">
        <v>106</v>
      </c>
      <c r="J314">
        <v>121</v>
      </c>
      <c r="K314">
        <v>89</v>
      </c>
      <c r="L314" s="65">
        <v>125</v>
      </c>
      <c r="M314">
        <v>148</v>
      </c>
      <c r="N314">
        <v>169</v>
      </c>
      <c r="O314">
        <v>191</v>
      </c>
      <c r="P314">
        <v>360</v>
      </c>
      <c r="Q314">
        <v>500</v>
      </c>
      <c r="R314" s="1">
        <f>IF(AND(MonthSales[[#This Row],[Maximum]] &gt; 10, C314 &lt;&gt; "X"), COUNTIF(MonthSales[[#This Row],[6]:[1]], "=0"),0)</f>
        <v>0</v>
      </c>
      <c r="S314" s="13">
        <f>MonthSales[[#This Row],[Final Quantity in Order + Manual]]*MonthSales[[#This Row],[Weight (g)]]</f>
        <v>0</v>
      </c>
      <c r="T314" s="62">
        <f>IFERROR(((MonthSales[[#This Row],[Stock + FBA]]+MonthSales[[#This Row],[Incoming]])/MonthSales[[#This Row],[Quaterly Average]]), 0)</f>
        <v>6.88</v>
      </c>
      <c r="U314" s="14">
        <f>IF(AND(minMonths &gt;=  MonthSales[[#This Row],[Months Cover (current stock +Production)]], C314  &lt;&gt; "X"), _xlfn.CEILING.MATH(((orderBY -  MonthSales[[#This Row],[Months Cover (current stock +Production)]]) * MonthSales[[#This Row],[Quaterly Average]]),50),0)</f>
        <v>0</v>
      </c>
      <c r="V314" s="60">
        <f t="shared" si="4"/>
        <v>0</v>
      </c>
      <c r="W314" s="21">
        <f>MonthSales[[#This Row],[Suggested Order]]+V314</f>
        <v>0</v>
      </c>
      <c r="X314">
        <f>SUM(MonthSales[[#This Row],[Stock + FBA]:[Incoming]])+MonthSales[[#This Row],[Final Quantity in Order + Manual]]</f>
        <v>860</v>
      </c>
      <c r="Y314" s="62">
        <f>IFERROR(((MonthSales[[#This Row],[Stock + FBA]]+MonthSales[[#This Row],[Incoming]]+MonthSales[[#This Row],[Final Quantity in Order + Manual]])/MonthSales[[#This Row],[Quaterly Average]]), 0)</f>
        <v>6.88</v>
      </c>
    </row>
    <row r="315" spans="1:25" x14ac:dyDescent="0.25">
      <c r="A315" s="1" t="s">
        <v>322</v>
      </c>
      <c r="B315" s="1" t="s">
        <v>1303</v>
      </c>
      <c r="C315" s="1" t="s">
        <v>8</v>
      </c>
      <c r="D315">
        <v>6.81</v>
      </c>
      <c r="E315">
        <v>43</v>
      </c>
      <c r="F315">
        <v>23</v>
      </c>
      <c r="G315">
        <v>45</v>
      </c>
      <c r="H315">
        <v>90</v>
      </c>
      <c r="I315">
        <v>91</v>
      </c>
      <c r="J315">
        <v>122</v>
      </c>
      <c r="K315">
        <v>69</v>
      </c>
      <c r="L315" s="65">
        <v>101</v>
      </c>
      <c r="M315">
        <v>122</v>
      </c>
      <c r="N315">
        <v>11</v>
      </c>
      <c r="O315">
        <v>361</v>
      </c>
      <c r="P315">
        <v>372</v>
      </c>
      <c r="Q315">
        <v>250</v>
      </c>
      <c r="R315" s="1">
        <f>IF(AND(MonthSales[[#This Row],[Maximum]] &gt; 10, C315 &lt;&gt; "X"), COUNTIF(MonthSales[[#This Row],[6]:[1]], "=0"),0)</f>
        <v>0</v>
      </c>
      <c r="S315" s="13">
        <f>MonthSales[[#This Row],[Final Quantity in Order + Manual]]*MonthSales[[#This Row],[Weight (g)]]</f>
        <v>0</v>
      </c>
      <c r="T315" s="62">
        <f>IFERROR(((MonthSales[[#This Row],[Stock + FBA]]+MonthSales[[#This Row],[Incoming]])/MonthSales[[#This Row],[Quaterly Average]]), 0)</f>
        <v>6.1584158415841586</v>
      </c>
      <c r="U315" s="14">
        <f>IF(AND(minMonths &gt;=  MonthSales[[#This Row],[Months Cover (current stock +Production)]], C315  &lt;&gt; "X"), _xlfn.CEILING.MATH(((orderBY -  MonthSales[[#This Row],[Months Cover (current stock +Production)]]) * MonthSales[[#This Row],[Quaterly Average]]),50),0)</f>
        <v>0</v>
      </c>
      <c r="V315" s="60">
        <f t="shared" si="4"/>
        <v>0</v>
      </c>
      <c r="W315" s="21">
        <f>MonthSales[[#This Row],[Suggested Order]]+V315</f>
        <v>0</v>
      </c>
      <c r="X315">
        <f>SUM(MonthSales[[#This Row],[Stock + FBA]:[Incoming]])+MonthSales[[#This Row],[Final Quantity in Order + Manual]]</f>
        <v>622</v>
      </c>
      <c r="Y315" s="62">
        <f>IFERROR(((MonthSales[[#This Row],[Stock + FBA]]+MonthSales[[#This Row],[Incoming]]+MonthSales[[#This Row],[Final Quantity in Order + Manual]])/MonthSales[[#This Row],[Quaterly Average]]), 0)</f>
        <v>6.1584158415841586</v>
      </c>
    </row>
    <row r="316" spans="1:25" x14ac:dyDescent="0.25">
      <c r="A316" s="1" t="s">
        <v>323</v>
      </c>
      <c r="B316" s="1" t="s">
        <v>1303</v>
      </c>
      <c r="C316" s="1" t="s">
        <v>13</v>
      </c>
      <c r="D316">
        <v>0.89</v>
      </c>
      <c r="E316">
        <v>0</v>
      </c>
      <c r="F316">
        <v>0</v>
      </c>
      <c r="G316">
        <v>0</v>
      </c>
      <c r="H316">
        <v>0</v>
      </c>
      <c r="I316">
        <v>0</v>
      </c>
      <c r="J316">
        <v>0</v>
      </c>
      <c r="K316">
        <v>0</v>
      </c>
      <c r="L316" s="65">
        <v>0</v>
      </c>
      <c r="M316">
        <v>0</v>
      </c>
      <c r="N316">
        <v>0</v>
      </c>
      <c r="O316">
        <v>0</v>
      </c>
      <c r="P316">
        <v>0</v>
      </c>
      <c r="Q316">
        <v>0</v>
      </c>
      <c r="R316" s="1">
        <f>IF(AND(MonthSales[[#This Row],[Maximum]] &gt; 10, C316 &lt;&gt; "X"), COUNTIF(MonthSales[[#This Row],[6]:[1]], "=0"),0)</f>
        <v>0</v>
      </c>
      <c r="S316" s="13">
        <f>MonthSales[[#This Row],[Final Quantity in Order + Manual]]*MonthSales[[#This Row],[Weight (g)]]</f>
        <v>0</v>
      </c>
      <c r="T316" s="62">
        <f>IFERROR(((MonthSales[[#This Row],[Stock + FBA]]+MonthSales[[#This Row],[Incoming]])/MonthSales[[#This Row],[Quaterly Average]]), 0)</f>
        <v>0</v>
      </c>
      <c r="U316" s="14">
        <f>IF(AND(minMonths &gt;=  MonthSales[[#This Row],[Months Cover (current stock +Production)]], C316  &lt;&gt; "X"), _xlfn.CEILING.MATH(((orderBY -  MonthSales[[#This Row],[Months Cover (current stock +Production)]]) * MonthSales[[#This Row],[Quaterly Average]]),50),0)</f>
        <v>0</v>
      </c>
      <c r="V316" s="60">
        <f t="shared" si="4"/>
        <v>0</v>
      </c>
      <c r="W316" s="21">
        <f>MonthSales[[#This Row],[Suggested Order]]+V316</f>
        <v>0</v>
      </c>
      <c r="X316">
        <f>SUM(MonthSales[[#This Row],[Stock + FBA]:[Incoming]])+MonthSales[[#This Row],[Final Quantity in Order + Manual]]</f>
        <v>0</v>
      </c>
      <c r="Y316" s="62">
        <f>IFERROR(((MonthSales[[#This Row],[Stock + FBA]]+MonthSales[[#This Row],[Incoming]]+MonthSales[[#This Row],[Final Quantity in Order + Manual]])/MonthSales[[#This Row],[Quaterly Average]]), 0)</f>
        <v>0</v>
      </c>
    </row>
    <row r="317" spans="1:25" x14ac:dyDescent="0.25">
      <c r="A317" s="1" t="s">
        <v>324</v>
      </c>
      <c r="B317" s="1" t="s">
        <v>1303</v>
      </c>
      <c r="C317" s="1" t="s">
        <v>8</v>
      </c>
      <c r="D317">
        <v>1.2</v>
      </c>
      <c r="E317">
        <v>359</v>
      </c>
      <c r="F317">
        <v>321</v>
      </c>
      <c r="G317">
        <v>339</v>
      </c>
      <c r="H317">
        <v>704</v>
      </c>
      <c r="I317">
        <v>389</v>
      </c>
      <c r="J317">
        <v>607</v>
      </c>
      <c r="K317">
        <v>453</v>
      </c>
      <c r="L317" s="65">
        <v>567</v>
      </c>
      <c r="M317">
        <v>704</v>
      </c>
      <c r="N317">
        <v>1110</v>
      </c>
      <c r="O317">
        <v>1045</v>
      </c>
      <c r="P317">
        <v>2155</v>
      </c>
      <c r="Q317">
        <v>1400</v>
      </c>
      <c r="R317" s="1">
        <f>IF(AND(MonthSales[[#This Row],[Maximum]] &gt; 10, C317 &lt;&gt; "X"), COUNTIF(MonthSales[[#This Row],[6]:[1]], "=0"),0)</f>
        <v>0</v>
      </c>
      <c r="S317" s="13">
        <f>MonthSales[[#This Row],[Final Quantity in Order + Manual]]*MonthSales[[#This Row],[Weight (g)]]</f>
        <v>0</v>
      </c>
      <c r="T317" s="62">
        <f>IFERROR(((MonthSales[[#This Row],[Stock + FBA]]+MonthSales[[#This Row],[Incoming]])/MonthSales[[#This Row],[Quaterly Average]]), 0)</f>
        <v>6.2698412698412698</v>
      </c>
      <c r="U317" s="14">
        <f>IF(AND(minMonths &gt;=  MonthSales[[#This Row],[Months Cover (current stock +Production)]], C317  &lt;&gt; "X"), _xlfn.CEILING.MATH(((orderBY -  MonthSales[[#This Row],[Months Cover (current stock +Production)]]) * MonthSales[[#This Row],[Quaterly Average]]),50),0)</f>
        <v>0</v>
      </c>
      <c r="V317" s="60">
        <f t="shared" si="4"/>
        <v>0</v>
      </c>
      <c r="W317" s="21">
        <f>MonthSales[[#This Row],[Suggested Order]]+V317</f>
        <v>0</v>
      </c>
      <c r="X317">
        <f>SUM(MonthSales[[#This Row],[Stock + FBA]:[Incoming]])+MonthSales[[#This Row],[Final Quantity in Order + Manual]]</f>
        <v>3555</v>
      </c>
      <c r="Y317" s="62">
        <f>IFERROR(((MonthSales[[#This Row],[Stock + FBA]]+MonthSales[[#This Row],[Incoming]]+MonthSales[[#This Row],[Final Quantity in Order + Manual]])/MonthSales[[#This Row],[Quaterly Average]]), 0)</f>
        <v>6.2698412698412698</v>
      </c>
    </row>
    <row r="318" spans="1:25" x14ac:dyDescent="0.25">
      <c r="A318" s="1" t="s">
        <v>325</v>
      </c>
      <c r="B318" s="1" t="s">
        <v>1303</v>
      </c>
      <c r="C318" s="1" t="s">
        <v>13</v>
      </c>
      <c r="D318">
        <v>0.6</v>
      </c>
      <c r="E318">
        <v>0</v>
      </c>
      <c r="F318">
        <v>0</v>
      </c>
      <c r="G318">
        <v>0</v>
      </c>
      <c r="H318">
        <v>0</v>
      </c>
      <c r="I318">
        <v>0</v>
      </c>
      <c r="J318">
        <v>0</v>
      </c>
      <c r="K318">
        <v>0</v>
      </c>
      <c r="L318" s="65">
        <v>0</v>
      </c>
      <c r="M318">
        <v>0</v>
      </c>
      <c r="N318">
        <v>0</v>
      </c>
      <c r="O318">
        <v>0</v>
      </c>
      <c r="P318">
        <v>0</v>
      </c>
      <c r="Q318">
        <v>0</v>
      </c>
      <c r="R318" s="1">
        <f>IF(AND(MonthSales[[#This Row],[Maximum]] &gt; 10, C318 &lt;&gt; "X"), COUNTIF(MonthSales[[#This Row],[6]:[1]], "=0"),0)</f>
        <v>0</v>
      </c>
      <c r="S318" s="13">
        <f>MonthSales[[#This Row],[Final Quantity in Order + Manual]]*MonthSales[[#This Row],[Weight (g)]]</f>
        <v>0</v>
      </c>
      <c r="T318" s="62">
        <f>IFERROR(((MonthSales[[#This Row],[Stock + FBA]]+MonthSales[[#This Row],[Incoming]])/MonthSales[[#This Row],[Quaterly Average]]), 0)</f>
        <v>0</v>
      </c>
      <c r="U318" s="14">
        <f>IF(AND(minMonths &gt;=  MonthSales[[#This Row],[Months Cover (current stock +Production)]], C318  &lt;&gt; "X"), _xlfn.CEILING.MATH(((orderBY -  MonthSales[[#This Row],[Months Cover (current stock +Production)]]) * MonthSales[[#This Row],[Quaterly Average]]),50),0)</f>
        <v>0</v>
      </c>
      <c r="V318" s="60">
        <f t="shared" si="4"/>
        <v>0</v>
      </c>
      <c r="W318" s="21">
        <f>MonthSales[[#This Row],[Suggested Order]]+V318</f>
        <v>0</v>
      </c>
      <c r="X318">
        <f>SUM(MonthSales[[#This Row],[Stock + FBA]:[Incoming]])+MonthSales[[#This Row],[Final Quantity in Order + Manual]]</f>
        <v>0</v>
      </c>
      <c r="Y318" s="62">
        <f>IFERROR(((MonthSales[[#This Row],[Stock + FBA]]+MonthSales[[#This Row],[Incoming]]+MonthSales[[#This Row],[Final Quantity in Order + Manual]])/MonthSales[[#This Row],[Quaterly Average]]), 0)</f>
        <v>0</v>
      </c>
    </row>
    <row r="319" spans="1:25" x14ac:dyDescent="0.25">
      <c r="A319" s="1" t="s">
        <v>326</v>
      </c>
      <c r="B319" s="1" t="s">
        <v>1303</v>
      </c>
      <c r="C319" s="1" t="s">
        <v>8</v>
      </c>
      <c r="D319">
        <v>2.5</v>
      </c>
      <c r="E319">
        <v>85</v>
      </c>
      <c r="F319">
        <v>73</v>
      </c>
      <c r="G319">
        <v>111</v>
      </c>
      <c r="H319">
        <v>194</v>
      </c>
      <c r="I319">
        <v>121</v>
      </c>
      <c r="J319">
        <v>214</v>
      </c>
      <c r="K319">
        <v>133</v>
      </c>
      <c r="L319" s="65">
        <v>176</v>
      </c>
      <c r="M319">
        <v>214</v>
      </c>
      <c r="N319">
        <v>518</v>
      </c>
      <c r="O319">
        <v>305</v>
      </c>
      <c r="P319">
        <v>823</v>
      </c>
      <c r="Q319">
        <v>500</v>
      </c>
      <c r="R319" s="1">
        <f>IF(AND(MonthSales[[#This Row],[Maximum]] &gt; 10, C319 &lt;&gt; "X"), COUNTIF(MonthSales[[#This Row],[6]:[1]], "=0"),0)</f>
        <v>0</v>
      </c>
      <c r="S319" s="13">
        <f>MonthSales[[#This Row],[Final Quantity in Order + Manual]]*MonthSales[[#This Row],[Weight (g)]]</f>
        <v>0</v>
      </c>
      <c r="T319" s="62">
        <f>IFERROR(((MonthSales[[#This Row],[Stock + FBA]]+MonthSales[[#This Row],[Incoming]])/MonthSales[[#This Row],[Quaterly Average]]), 0)</f>
        <v>7.5170454545454541</v>
      </c>
      <c r="U319" s="14">
        <f>IF(AND(minMonths &gt;=  MonthSales[[#This Row],[Months Cover (current stock +Production)]], C319  &lt;&gt; "X"), _xlfn.CEILING.MATH(((orderBY -  MonthSales[[#This Row],[Months Cover (current stock +Production)]]) * MonthSales[[#This Row],[Quaterly Average]]),50),0)</f>
        <v>0</v>
      </c>
      <c r="V319" s="60">
        <f t="shared" si="4"/>
        <v>0</v>
      </c>
      <c r="W319" s="21">
        <f>MonthSales[[#This Row],[Suggested Order]]+V319</f>
        <v>0</v>
      </c>
      <c r="X319">
        <f>SUM(MonthSales[[#This Row],[Stock + FBA]:[Incoming]])+MonthSales[[#This Row],[Final Quantity in Order + Manual]]</f>
        <v>1323</v>
      </c>
      <c r="Y319" s="62">
        <f>IFERROR(((MonthSales[[#This Row],[Stock + FBA]]+MonthSales[[#This Row],[Incoming]]+MonthSales[[#This Row],[Final Quantity in Order + Manual]])/MonthSales[[#This Row],[Quaterly Average]]), 0)</f>
        <v>7.5170454545454541</v>
      </c>
    </row>
    <row r="320" spans="1:25" x14ac:dyDescent="0.25">
      <c r="A320" s="1" t="s">
        <v>327</v>
      </c>
      <c r="B320" s="1" t="s">
        <v>1303</v>
      </c>
      <c r="C320" s="1" t="s">
        <v>13</v>
      </c>
      <c r="D320">
        <v>9.5</v>
      </c>
      <c r="E320">
        <v>0</v>
      </c>
      <c r="F320">
        <v>0</v>
      </c>
      <c r="G320">
        <v>0</v>
      </c>
      <c r="H320">
        <v>0</v>
      </c>
      <c r="I320">
        <v>0</v>
      </c>
      <c r="J320">
        <v>0</v>
      </c>
      <c r="K320">
        <v>0</v>
      </c>
      <c r="L320" s="65">
        <v>0</v>
      </c>
      <c r="M320">
        <v>0</v>
      </c>
      <c r="N320">
        <v>0</v>
      </c>
      <c r="O320">
        <v>0</v>
      </c>
      <c r="P320">
        <v>0</v>
      </c>
      <c r="Q320">
        <v>0</v>
      </c>
      <c r="R320" s="1">
        <f>IF(AND(MonthSales[[#This Row],[Maximum]] &gt; 10, C320 &lt;&gt; "X"), COUNTIF(MonthSales[[#This Row],[6]:[1]], "=0"),0)</f>
        <v>0</v>
      </c>
      <c r="S320" s="13">
        <f>MonthSales[[#This Row],[Final Quantity in Order + Manual]]*MonthSales[[#This Row],[Weight (g)]]</f>
        <v>0</v>
      </c>
      <c r="T320" s="62">
        <f>IFERROR(((MonthSales[[#This Row],[Stock + FBA]]+MonthSales[[#This Row],[Incoming]])/MonthSales[[#This Row],[Quaterly Average]]), 0)</f>
        <v>0</v>
      </c>
      <c r="U320" s="14">
        <f>IF(AND(minMonths &gt;=  MonthSales[[#This Row],[Months Cover (current stock +Production)]], C320  &lt;&gt; "X"), _xlfn.CEILING.MATH(((orderBY -  MonthSales[[#This Row],[Months Cover (current stock +Production)]]) * MonthSales[[#This Row],[Quaterly Average]]),50),0)</f>
        <v>0</v>
      </c>
      <c r="V320" s="60">
        <f t="shared" si="4"/>
        <v>0</v>
      </c>
      <c r="W320" s="21">
        <f>MonthSales[[#This Row],[Suggested Order]]+V320</f>
        <v>0</v>
      </c>
      <c r="X320">
        <f>SUM(MonthSales[[#This Row],[Stock + FBA]:[Incoming]])+MonthSales[[#This Row],[Final Quantity in Order + Manual]]</f>
        <v>0</v>
      </c>
      <c r="Y320" s="62">
        <f>IFERROR(((MonthSales[[#This Row],[Stock + FBA]]+MonthSales[[#This Row],[Incoming]]+MonthSales[[#This Row],[Final Quantity in Order + Manual]])/MonthSales[[#This Row],[Quaterly Average]]), 0)</f>
        <v>0</v>
      </c>
    </row>
    <row r="321" spans="1:25" x14ac:dyDescent="0.25">
      <c r="A321" s="1" t="s">
        <v>328</v>
      </c>
      <c r="B321" s="1" t="s">
        <v>1303</v>
      </c>
      <c r="C321" s="1" t="s">
        <v>13</v>
      </c>
      <c r="D321">
        <v>14</v>
      </c>
      <c r="E321">
        <v>0</v>
      </c>
      <c r="F321">
        <v>0</v>
      </c>
      <c r="G321">
        <v>0</v>
      </c>
      <c r="H321">
        <v>0</v>
      </c>
      <c r="I321">
        <v>0</v>
      </c>
      <c r="J321">
        <v>0</v>
      </c>
      <c r="K321">
        <v>0</v>
      </c>
      <c r="L321" s="65">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62">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60">
        <f t="shared" si="4"/>
        <v>0</v>
      </c>
      <c r="W321" s="21">
        <f>MonthSales[[#This Row],[Suggested Order]]+V321</f>
        <v>0</v>
      </c>
      <c r="X321">
        <f>SUM(MonthSales[[#This Row],[Stock + FBA]:[Incoming]])+MonthSales[[#This Row],[Final Quantity in Order + Manual]]</f>
        <v>0</v>
      </c>
      <c r="Y321" s="62">
        <f>IFERROR(((MonthSales[[#This Row],[Stock + FBA]]+MonthSales[[#This Row],[Incoming]]+MonthSales[[#This Row],[Final Quantity in Order + Manual]])/MonthSales[[#This Row],[Quaterly Average]]), 0)</f>
        <v>0</v>
      </c>
    </row>
    <row r="322" spans="1:25" x14ac:dyDescent="0.25">
      <c r="A322" s="1" t="s">
        <v>329</v>
      </c>
      <c r="B322" s="1" t="s">
        <v>1310</v>
      </c>
      <c r="C322" s="1" t="s">
        <v>8</v>
      </c>
      <c r="D322">
        <v>5.31</v>
      </c>
      <c r="E322">
        <v>5</v>
      </c>
      <c r="F322">
        <v>11</v>
      </c>
      <c r="G322">
        <v>9</v>
      </c>
      <c r="H322">
        <v>27</v>
      </c>
      <c r="I322">
        <v>19</v>
      </c>
      <c r="J322">
        <v>12</v>
      </c>
      <c r="K322">
        <v>14</v>
      </c>
      <c r="L322" s="65">
        <v>19</v>
      </c>
      <c r="M322">
        <v>27</v>
      </c>
      <c r="N322">
        <v>101</v>
      </c>
      <c r="O322">
        <v>88</v>
      </c>
      <c r="P322">
        <v>189</v>
      </c>
      <c r="Q322">
        <v>0</v>
      </c>
      <c r="R322" s="1">
        <f>IF(AND(MonthSales[[#This Row],[Maximum]] &gt; 10, C322 &lt;&gt; "X"), COUNTIF(MonthSales[[#This Row],[6]:[1]], "=0"),0)</f>
        <v>0</v>
      </c>
      <c r="S322" s="13">
        <f>MonthSales[[#This Row],[Final Quantity in Order + Manual]]*MonthSales[[#This Row],[Weight (g)]]</f>
        <v>0</v>
      </c>
      <c r="T322" s="62">
        <f>IFERROR(((MonthSales[[#This Row],[Stock + FBA]]+MonthSales[[#This Row],[Incoming]])/MonthSales[[#This Row],[Quaterly Average]]), 0)</f>
        <v>9.9473684210526319</v>
      </c>
      <c r="U322" s="14">
        <f>IF(AND(minMonths &gt;=  MonthSales[[#This Row],[Months Cover (current stock +Production)]], C322  &lt;&gt; "X"), _xlfn.CEILING.MATH(((orderBY -  MonthSales[[#This Row],[Months Cover (current stock +Production)]]) * MonthSales[[#This Row],[Quaterly Average]]),50),0)</f>
        <v>0</v>
      </c>
      <c r="V322" s="60">
        <f t="shared" ref="V322:V385" si="5">AA322</f>
        <v>0</v>
      </c>
      <c r="W322" s="21">
        <f>MonthSales[[#This Row],[Suggested Order]]+V322</f>
        <v>0</v>
      </c>
      <c r="X322">
        <f>SUM(MonthSales[[#This Row],[Stock + FBA]:[Incoming]])+MonthSales[[#This Row],[Final Quantity in Order + Manual]]</f>
        <v>189</v>
      </c>
      <c r="Y322" s="62">
        <f>IFERROR(((MonthSales[[#This Row],[Stock + FBA]]+MonthSales[[#This Row],[Incoming]]+MonthSales[[#This Row],[Final Quantity in Order + Manual]])/MonthSales[[#This Row],[Quaterly Average]]), 0)</f>
        <v>9.9473684210526319</v>
      </c>
    </row>
    <row r="323" spans="1:25" x14ac:dyDescent="0.25">
      <c r="A323" s="1" t="s">
        <v>330</v>
      </c>
      <c r="B323" s="1" t="s">
        <v>1310</v>
      </c>
      <c r="C323" s="1" t="s">
        <v>13</v>
      </c>
      <c r="D323">
        <v>6.61</v>
      </c>
      <c r="E323">
        <v>0</v>
      </c>
      <c r="F323">
        <v>0</v>
      </c>
      <c r="G323">
        <v>0</v>
      </c>
      <c r="H323">
        <v>0</v>
      </c>
      <c r="I323">
        <v>0</v>
      </c>
      <c r="J323">
        <v>0</v>
      </c>
      <c r="K323">
        <v>0</v>
      </c>
      <c r="L323" s="65">
        <v>0</v>
      </c>
      <c r="M323">
        <v>0</v>
      </c>
      <c r="N323">
        <v>0</v>
      </c>
      <c r="O323">
        <v>0</v>
      </c>
      <c r="P323">
        <v>0</v>
      </c>
      <c r="Q323">
        <v>0</v>
      </c>
      <c r="R323" s="1">
        <f>IF(AND(MonthSales[[#This Row],[Maximum]] &gt; 10, C323 &lt;&gt; "X"), COUNTIF(MonthSales[[#This Row],[6]:[1]], "=0"),0)</f>
        <v>0</v>
      </c>
      <c r="S323" s="13">
        <f>MonthSales[[#This Row],[Final Quantity in Order + Manual]]*MonthSales[[#This Row],[Weight (g)]]</f>
        <v>0</v>
      </c>
      <c r="T323" s="62">
        <f>IFERROR(((MonthSales[[#This Row],[Stock + FBA]]+MonthSales[[#This Row],[Incoming]])/MonthSales[[#This Row],[Quaterly Average]]), 0)</f>
        <v>0</v>
      </c>
      <c r="U323" s="14">
        <f>IF(AND(minMonths &gt;=  MonthSales[[#This Row],[Months Cover (current stock +Production)]], C323  &lt;&gt; "X"), _xlfn.CEILING.MATH(((orderBY -  MonthSales[[#This Row],[Months Cover (current stock +Production)]]) * MonthSales[[#This Row],[Quaterly Average]]),50),0)</f>
        <v>0</v>
      </c>
      <c r="V323" s="60">
        <f t="shared" si="5"/>
        <v>0</v>
      </c>
      <c r="W323" s="21">
        <f>MonthSales[[#This Row],[Suggested Order]]+V323</f>
        <v>0</v>
      </c>
      <c r="X323">
        <f>SUM(MonthSales[[#This Row],[Stock + FBA]:[Incoming]])+MonthSales[[#This Row],[Final Quantity in Order + Manual]]</f>
        <v>0</v>
      </c>
      <c r="Y323" s="62">
        <f>IFERROR(((MonthSales[[#This Row],[Stock + FBA]]+MonthSales[[#This Row],[Incoming]]+MonthSales[[#This Row],[Final Quantity in Order + Manual]])/MonthSales[[#This Row],[Quaterly Average]]), 0)</f>
        <v>0</v>
      </c>
    </row>
    <row r="324" spans="1:25" x14ac:dyDescent="0.25">
      <c r="A324" s="1" t="s">
        <v>331</v>
      </c>
      <c r="B324" s="1" t="s">
        <v>1310</v>
      </c>
      <c r="C324" s="1" t="s">
        <v>8</v>
      </c>
      <c r="D324">
        <v>5.71</v>
      </c>
      <c r="E324">
        <v>7</v>
      </c>
      <c r="F324">
        <v>10</v>
      </c>
      <c r="G324">
        <v>10</v>
      </c>
      <c r="H324">
        <v>12</v>
      </c>
      <c r="I324">
        <v>16</v>
      </c>
      <c r="J324">
        <v>16</v>
      </c>
      <c r="K324">
        <v>12</v>
      </c>
      <c r="L324" s="65">
        <v>15</v>
      </c>
      <c r="M324">
        <v>16</v>
      </c>
      <c r="N324">
        <v>83</v>
      </c>
      <c r="O324">
        <v>67</v>
      </c>
      <c r="P324">
        <v>150</v>
      </c>
      <c r="Q324">
        <v>0</v>
      </c>
      <c r="R324" s="1">
        <f>IF(AND(MonthSales[[#This Row],[Maximum]] &gt; 10, C324 &lt;&gt; "X"), COUNTIF(MonthSales[[#This Row],[6]:[1]], "=0"),0)</f>
        <v>0</v>
      </c>
      <c r="S324" s="13">
        <f>MonthSales[[#This Row],[Final Quantity in Order + Manual]]*MonthSales[[#This Row],[Weight (g)]]</f>
        <v>0</v>
      </c>
      <c r="T324" s="62">
        <f>IFERROR(((MonthSales[[#This Row],[Stock + FBA]]+MonthSales[[#This Row],[Incoming]])/MonthSales[[#This Row],[Quaterly Average]]), 0)</f>
        <v>10</v>
      </c>
      <c r="U324" s="14">
        <f>IF(AND(minMonths &gt;=  MonthSales[[#This Row],[Months Cover (current stock +Production)]], C324  &lt;&gt; "X"), _xlfn.CEILING.MATH(((orderBY -  MonthSales[[#This Row],[Months Cover (current stock +Production)]]) * MonthSales[[#This Row],[Quaterly Average]]),50),0)</f>
        <v>0</v>
      </c>
      <c r="V324" s="60">
        <f t="shared" si="5"/>
        <v>0</v>
      </c>
      <c r="W324" s="21">
        <f>MonthSales[[#This Row],[Suggested Order]]+V324</f>
        <v>0</v>
      </c>
      <c r="X324">
        <f>SUM(MonthSales[[#This Row],[Stock + FBA]:[Incoming]])+MonthSales[[#This Row],[Final Quantity in Order + Manual]]</f>
        <v>150</v>
      </c>
      <c r="Y324" s="62">
        <f>IFERROR(((MonthSales[[#This Row],[Stock + FBA]]+MonthSales[[#This Row],[Incoming]]+MonthSales[[#This Row],[Final Quantity in Order + Manual]])/MonthSales[[#This Row],[Quaterly Average]]), 0)</f>
        <v>10</v>
      </c>
    </row>
    <row r="325" spans="1:25" x14ac:dyDescent="0.25">
      <c r="A325" s="1" t="s">
        <v>332</v>
      </c>
      <c r="B325" s="1" t="s">
        <v>1310</v>
      </c>
      <c r="C325" s="1" t="s">
        <v>13</v>
      </c>
      <c r="D325">
        <v>7.01</v>
      </c>
      <c r="E325">
        <v>0</v>
      </c>
      <c r="F325">
        <v>0</v>
      </c>
      <c r="G325">
        <v>0</v>
      </c>
      <c r="H325">
        <v>0</v>
      </c>
      <c r="I325">
        <v>0</v>
      </c>
      <c r="J325">
        <v>0</v>
      </c>
      <c r="K325">
        <v>0</v>
      </c>
      <c r="L325" s="65">
        <v>0</v>
      </c>
      <c r="M325">
        <v>0</v>
      </c>
      <c r="N325">
        <v>0</v>
      </c>
      <c r="O325">
        <v>0</v>
      </c>
      <c r="P325">
        <v>0</v>
      </c>
      <c r="Q325">
        <v>0</v>
      </c>
      <c r="R325" s="1">
        <f>IF(AND(MonthSales[[#This Row],[Maximum]] &gt; 10, C325 &lt;&gt; "X"), COUNTIF(MonthSales[[#This Row],[6]:[1]], "=0"),0)</f>
        <v>0</v>
      </c>
      <c r="S325" s="13">
        <f>MonthSales[[#This Row],[Final Quantity in Order + Manual]]*MonthSales[[#This Row],[Weight (g)]]</f>
        <v>0</v>
      </c>
      <c r="T325" s="62">
        <f>IFERROR(((MonthSales[[#This Row],[Stock + FBA]]+MonthSales[[#This Row],[Incoming]])/MonthSales[[#This Row],[Quaterly Average]]), 0)</f>
        <v>0</v>
      </c>
      <c r="U325" s="14">
        <f>IF(AND(minMonths &gt;=  MonthSales[[#This Row],[Months Cover (current stock +Production)]], C325  &lt;&gt; "X"), _xlfn.CEILING.MATH(((orderBY -  MonthSales[[#This Row],[Months Cover (current stock +Production)]]) * MonthSales[[#This Row],[Quaterly Average]]),50),0)</f>
        <v>0</v>
      </c>
      <c r="V325" s="60">
        <f t="shared" si="5"/>
        <v>0</v>
      </c>
      <c r="W325" s="21">
        <f>MonthSales[[#This Row],[Suggested Order]]+V325</f>
        <v>0</v>
      </c>
      <c r="X325">
        <f>SUM(MonthSales[[#This Row],[Stock + FBA]:[Incoming]])+MonthSales[[#This Row],[Final Quantity in Order + Manual]]</f>
        <v>0</v>
      </c>
      <c r="Y325" s="62">
        <f>IFERROR(((MonthSales[[#This Row],[Stock + FBA]]+MonthSales[[#This Row],[Incoming]]+MonthSales[[#This Row],[Final Quantity in Order + Manual]])/MonthSales[[#This Row],[Quaterly Average]]), 0)</f>
        <v>0</v>
      </c>
    </row>
    <row r="326" spans="1:25" x14ac:dyDescent="0.25">
      <c r="A326" s="1" t="s">
        <v>333</v>
      </c>
      <c r="B326" s="1" t="s">
        <v>1318</v>
      </c>
      <c r="C326" s="1" t="s">
        <v>8</v>
      </c>
      <c r="D326">
        <v>0.42</v>
      </c>
      <c r="E326">
        <v>43</v>
      </c>
      <c r="F326">
        <v>37</v>
      </c>
      <c r="G326">
        <v>59</v>
      </c>
      <c r="H326">
        <v>134</v>
      </c>
      <c r="I326">
        <v>101</v>
      </c>
      <c r="J326">
        <v>39</v>
      </c>
      <c r="K326">
        <v>69</v>
      </c>
      <c r="L326" s="65">
        <v>91</v>
      </c>
      <c r="M326">
        <v>134</v>
      </c>
      <c r="N326">
        <v>2</v>
      </c>
      <c r="O326">
        <v>25</v>
      </c>
      <c r="P326">
        <v>27</v>
      </c>
      <c r="Q326">
        <v>200</v>
      </c>
      <c r="R326" s="1">
        <f>IF(AND(MonthSales[[#This Row],[Maximum]] &gt; 10, C326 &lt;&gt; "X"), COUNTIF(MonthSales[[#This Row],[6]:[1]], "=0"),0)</f>
        <v>0</v>
      </c>
      <c r="S326" s="13">
        <f>MonthSales[[#This Row],[Final Quantity in Order + Manual]]*MonthSales[[#This Row],[Weight (g)]]</f>
        <v>189</v>
      </c>
      <c r="T326" s="62">
        <f>IFERROR(((MonthSales[[#This Row],[Stock + FBA]]+MonthSales[[#This Row],[Incoming]])/MonthSales[[#This Row],[Quaterly Average]]), 0)</f>
        <v>2.4945054945054945</v>
      </c>
      <c r="U326" s="14">
        <f>IF(AND(minMonths &gt;=  MonthSales[[#This Row],[Months Cover (current stock +Production)]], C326  &lt;&gt; "X"), _xlfn.CEILING.MATH(((orderBY -  MonthSales[[#This Row],[Months Cover (current stock +Production)]]) * MonthSales[[#This Row],[Quaterly Average]]),50),0)</f>
        <v>450</v>
      </c>
      <c r="V326" s="60">
        <f t="shared" si="5"/>
        <v>0</v>
      </c>
      <c r="W326" s="21">
        <f>MonthSales[[#This Row],[Suggested Order]]+V326</f>
        <v>450</v>
      </c>
      <c r="X326">
        <f>SUM(MonthSales[[#This Row],[Stock + FBA]:[Incoming]])+MonthSales[[#This Row],[Final Quantity in Order + Manual]]</f>
        <v>677</v>
      </c>
      <c r="Y326" s="62">
        <f>IFERROR(((MonthSales[[#This Row],[Stock + FBA]]+MonthSales[[#This Row],[Incoming]]+MonthSales[[#This Row],[Final Quantity in Order + Manual]])/MonthSales[[#This Row],[Quaterly Average]]), 0)</f>
        <v>7.4395604395604398</v>
      </c>
    </row>
    <row r="327" spans="1:25" x14ac:dyDescent="0.25">
      <c r="A327" s="1" t="s">
        <v>334</v>
      </c>
      <c r="B327" s="1" t="s">
        <v>1318</v>
      </c>
      <c r="C327" s="1" t="s">
        <v>8</v>
      </c>
      <c r="D327">
        <v>0.7</v>
      </c>
      <c r="E327">
        <v>14</v>
      </c>
      <c r="F327">
        <v>10</v>
      </c>
      <c r="G327">
        <v>18</v>
      </c>
      <c r="H327">
        <v>38</v>
      </c>
      <c r="I327">
        <v>55</v>
      </c>
      <c r="J327">
        <v>31</v>
      </c>
      <c r="K327">
        <v>28</v>
      </c>
      <c r="L327" s="65">
        <v>41</v>
      </c>
      <c r="M327">
        <v>55</v>
      </c>
      <c r="N327">
        <v>3</v>
      </c>
      <c r="O327">
        <v>102</v>
      </c>
      <c r="P327">
        <v>105</v>
      </c>
      <c r="Q327">
        <v>100</v>
      </c>
      <c r="R327" s="1">
        <f>IF(AND(MonthSales[[#This Row],[Maximum]] &gt; 10, C327 &lt;&gt; "X"), COUNTIF(MonthSales[[#This Row],[6]:[1]], "=0"),0)</f>
        <v>0</v>
      </c>
      <c r="S327" s="13">
        <f>MonthSales[[#This Row],[Final Quantity in Order + Manual]]*MonthSales[[#This Row],[Weight (g)]]</f>
        <v>70</v>
      </c>
      <c r="T327" s="62">
        <f>IFERROR(((MonthSales[[#This Row],[Stock + FBA]]+MonthSales[[#This Row],[Incoming]])/MonthSales[[#This Row],[Quaterly Average]]), 0)</f>
        <v>5</v>
      </c>
      <c r="U327" s="14">
        <f>IF(AND(minMonths &gt;=  MonthSales[[#This Row],[Months Cover (current stock +Production)]], C327  &lt;&gt; "X"), _xlfn.CEILING.MATH(((orderBY -  MonthSales[[#This Row],[Months Cover (current stock +Production)]]) * MonthSales[[#This Row],[Quaterly Average]]),50),0)</f>
        <v>100</v>
      </c>
      <c r="V327" s="60">
        <f t="shared" si="5"/>
        <v>0</v>
      </c>
      <c r="W327" s="21">
        <f>MonthSales[[#This Row],[Suggested Order]]+V327</f>
        <v>100</v>
      </c>
      <c r="X327">
        <f>SUM(MonthSales[[#This Row],[Stock + FBA]:[Incoming]])+MonthSales[[#This Row],[Final Quantity in Order + Manual]]</f>
        <v>305</v>
      </c>
      <c r="Y327" s="62">
        <f>IFERROR(((MonthSales[[#This Row],[Stock + FBA]]+MonthSales[[#This Row],[Incoming]]+MonthSales[[#This Row],[Final Quantity in Order + Manual]])/MonthSales[[#This Row],[Quaterly Average]]), 0)</f>
        <v>7.4390243902439028</v>
      </c>
    </row>
    <row r="328" spans="1:25" x14ac:dyDescent="0.25">
      <c r="A328" s="1" t="s">
        <v>335</v>
      </c>
      <c r="B328" s="1" t="s">
        <v>1318</v>
      </c>
      <c r="C328" s="1" t="s">
        <v>8</v>
      </c>
      <c r="D328">
        <v>1</v>
      </c>
      <c r="E328">
        <v>15</v>
      </c>
      <c r="F328">
        <v>7</v>
      </c>
      <c r="G328">
        <v>14</v>
      </c>
      <c r="H328">
        <v>37</v>
      </c>
      <c r="I328">
        <v>22</v>
      </c>
      <c r="J328">
        <v>14</v>
      </c>
      <c r="K328">
        <v>18</v>
      </c>
      <c r="L328" s="65">
        <v>24</v>
      </c>
      <c r="M328">
        <v>37</v>
      </c>
      <c r="N328">
        <v>2</v>
      </c>
      <c r="O328">
        <v>24</v>
      </c>
      <c r="P328">
        <v>26</v>
      </c>
      <c r="Q328">
        <v>100</v>
      </c>
      <c r="R328" s="1">
        <f>IF(AND(MonthSales[[#This Row],[Maximum]] &gt; 10, C328 &lt;&gt; "X"), COUNTIF(MonthSales[[#This Row],[6]:[1]], "=0"),0)</f>
        <v>0</v>
      </c>
      <c r="S328" s="13">
        <f>MonthSales[[#This Row],[Final Quantity in Order + Manual]]*MonthSales[[#This Row],[Weight (g)]]</f>
        <v>0</v>
      </c>
      <c r="T328" s="62">
        <f>IFERROR(((MonthSales[[#This Row],[Stock + FBA]]+MonthSales[[#This Row],[Incoming]])/MonthSales[[#This Row],[Quaterly Average]]), 0)</f>
        <v>5.25</v>
      </c>
      <c r="U328" s="14">
        <f>IF(AND(minMonths &gt;=  MonthSales[[#This Row],[Months Cover (current stock +Production)]], C328  &lt;&gt; "X"), _xlfn.CEILING.MATH(((orderBY -  MonthSales[[#This Row],[Months Cover (current stock +Production)]]) * MonthSales[[#This Row],[Quaterly Average]]),50),0)</f>
        <v>0</v>
      </c>
      <c r="V328" s="60">
        <f t="shared" si="5"/>
        <v>0</v>
      </c>
      <c r="W328" s="21">
        <f>MonthSales[[#This Row],[Suggested Order]]+V328</f>
        <v>0</v>
      </c>
      <c r="X328">
        <f>SUM(MonthSales[[#This Row],[Stock + FBA]:[Incoming]])+MonthSales[[#This Row],[Final Quantity in Order + Manual]]</f>
        <v>126</v>
      </c>
      <c r="Y328" s="62">
        <f>IFERROR(((MonthSales[[#This Row],[Stock + FBA]]+MonthSales[[#This Row],[Incoming]]+MonthSales[[#This Row],[Final Quantity in Order + Manual]])/MonthSales[[#This Row],[Quaterly Average]]), 0)</f>
        <v>5.25</v>
      </c>
    </row>
    <row r="329" spans="1:25" x14ac:dyDescent="0.25">
      <c r="A329" s="1" t="s">
        <v>336</v>
      </c>
      <c r="B329" s="1" t="s">
        <v>1318</v>
      </c>
      <c r="C329" s="1" t="s">
        <v>13</v>
      </c>
      <c r="D329">
        <v>1.3</v>
      </c>
      <c r="E329">
        <v>0</v>
      </c>
      <c r="F329">
        <v>0</v>
      </c>
      <c r="G329">
        <v>0</v>
      </c>
      <c r="H329">
        <v>0</v>
      </c>
      <c r="I329">
        <v>0</v>
      </c>
      <c r="J329">
        <v>0</v>
      </c>
      <c r="K329">
        <v>0</v>
      </c>
      <c r="L329" s="65">
        <v>0</v>
      </c>
      <c r="M329">
        <v>0</v>
      </c>
      <c r="N329">
        <v>0</v>
      </c>
      <c r="O329">
        <v>0</v>
      </c>
      <c r="P329">
        <v>0</v>
      </c>
      <c r="Q329">
        <v>0</v>
      </c>
      <c r="R329" s="1">
        <f>IF(AND(MonthSales[[#This Row],[Maximum]] &gt; 10, C329 &lt;&gt; "X"), COUNTIF(MonthSales[[#This Row],[6]:[1]], "=0"),0)</f>
        <v>0</v>
      </c>
      <c r="S329" s="13">
        <f>MonthSales[[#This Row],[Final Quantity in Order + Manual]]*MonthSales[[#This Row],[Weight (g)]]</f>
        <v>0</v>
      </c>
      <c r="T329" s="62">
        <f>IFERROR(((MonthSales[[#This Row],[Stock + FBA]]+MonthSales[[#This Row],[Incoming]])/MonthSales[[#This Row],[Quaterly Average]]), 0)</f>
        <v>0</v>
      </c>
      <c r="U329" s="14">
        <f>IF(AND(minMonths &gt;=  MonthSales[[#This Row],[Months Cover (current stock +Production)]], C329  &lt;&gt; "X"), _xlfn.CEILING.MATH(((orderBY -  MonthSales[[#This Row],[Months Cover (current stock +Production)]]) * MonthSales[[#This Row],[Quaterly Average]]),50),0)</f>
        <v>0</v>
      </c>
      <c r="V329" s="60">
        <f t="shared" si="5"/>
        <v>0</v>
      </c>
      <c r="W329" s="21">
        <f>MonthSales[[#This Row],[Suggested Order]]+V329</f>
        <v>0</v>
      </c>
      <c r="X329">
        <f>SUM(MonthSales[[#This Row],[Stock + FBA]:[Incoming]])+MonthSales[[#This Row],[Final Quantity in Order + Manual]]</f>
        <v>0</v>
      </c>
      <c r="Y329" s="62">
        <f>IFERROR(((MonthSales[[#This Row],[Stock + FBA]]+MonthSales[[#This Row],[Incoming]]+MonthSales[[#This Row],[Final Quantity in Order + Manual]])/MonthSales[[#This Row],[Quaterly Average]]), 0)</f>
        <v>0</v>
      </c>
    </row>
    <row r="330" spans="1:25" x14ac:dyDescent="0.25">
      <c r="A330" s="1" t="s">
        <v>337</v>
      </c>
      <c r="B330" s="1" t="s">
        <v>1318</v>
      </c>
      <c r="C330" s="1" t="s">
        <v>13</v>
      </c>
      <c r="D330">
        <v>1.3</v>
      </c>
      <c r="E330">
        <v>0</v>
      </c>
      <c r="F330">
        <v>0</v>
      </c>
      <c r="G330">
        <v>0</v>
      </c>
      <c r="H330">
        <v>0</v>
      </c>
      <c r="I330">
        <v>0</v>
      </c>
      <c r="J330">
        <v>0</v>
      </c>
      <c r="K330">
        <v>0</v>
      </c>
      <c r="L330" s="65">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62">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60">
        <f t="shared" si="5"/>
        <v>0</v>
      </c>
      <c r="W330" s="21">
        <f>MonthSales[[#This Row],[Suggested Order]]+V330</f>
        <v>0</v>
      </c>
      <c r="X330">
        <f>SUM(MonthSales[[#This Row],[Stock + FBA]:[Incoming]])+MonthSales[[#This Row],[Final Quantity in Order + Manual]]</f>
        <v>0</v>
      </c>
      <c r="Y330" s="62">
        <f>IFERROR(((MonthSales[[#This Row],[Stock + FBA]]+MonthSales[[#This Row],[Incoming]]+MonthSales[[#This Row],[Final Quantity in Order + Manual]])/MonthSales[[#This Row],[Quaterly Average]]), 0)</f>
        <v>0</v>
      </c>
    </row>
    <row r="331" spans="1:25" x14ac:dyDescent="0.25">
      <c r="A331" s="1" t="s">
        <v>338</v>
      </c>
      <c r="B331" s="1" t="s">
        <v>1318</v>
      </c>
      <c r="C331" s="1" t="s">
        <v>13</v>
      </c>
      <c r="D331">
        <v>0.97</v>
      </c>
      <c r="E331">
        <v>0</v>
      </c>
      <c r="F331">
        <v>0</v>
      </c>
      <c r="G331">
        <v>0</v>
      </c>
      <c r="H331">
        <v>0</v>
      </c>
      <c r="I331">
        <v>0</v>
      </c>
      <c r="J331">
        <v>0</v>
      </c>
      <c r="K331">
        <v>0</v>
      </c>
      <c r="L331" s="65">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62">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60">
        <f t="shared" si="5"/>
        <v>0</v>
      </c>
      <c r="W331" s="21">
        <f>MonthSales[[#This Row],[Suggested Order]]+V331</f>
        <v>0</v>
      </c>
      <c r="X331">
        <f>SUM(MonthSales[[#This Row],[Stock + FBA]:[Incoming]])+MonthSales[[#This Row],[Final Quantity in Order + Manual]]</f>
        <v>0</v>
      </c>
      <c r="Y331" s="62">
        <f>IFERROR(((MonthSales[[#This Row],[Stock + FBA]]+MonthSales[[#This Row],[Incoming]]+MonthSales[[#This Row],[Final Quantity in Order + Manual]])/MonthSales[[#This Row],[Quaterly Average]]), 0)</f>
        <v>0</v>
      </c>
    </row>
    <row r="332" spans="1:25" x14ac:dyDescent="0.25">
      <c r="A332" s="1" t="s">
        <v>339</v>
      </c>
      <c r="B332" s="1" t="s">
        <v>1368</v>
      </c>
      <c r="C332" s="1" t="s">
        <v>13</v>
      </c>
      <c r="D332">
        <v>6.25</v>
      </c>
      <c r="E332">
        <v>0</v>
      </c>
      <c r="F332">
        <v>0</v>
      </c>
      <c r="G332">
        <v>0</v>
      </c>
      <c r="H332">
        <v>0</v>
      </c>
      <c r="I332">
        <v>1</v>
      </c>
      <c r="J332">
        <v>0</v>
      </c>
      <c r="K332">
        <v>1</v>
      </c>
      <c r="L332" s="65">
        <v>1</v>
      </c>
      <c r="M332">
        <v>1</v>
      </c>
      <c r="N332">
        <v>33</v>
      </c>
      <c r="O332">
        <v>10</v>
      </c>
      <c r="P332">
        <v>43</v>
      </c>
      <c r="Q332">
        <v>0</v>
      </c>
      <c r="R332" s="1">
        <f>IF(AND(MonthSales[[#This Row],[Maximum]] &gt; 10, C332 &lt;&gt; "X"), COUNTIF(MonthSales[[#This Row],[6]:[1]], "=0"),0)</f>
        <v>0</v>
      </c>
      <c r="S332" s="13">
        <f>MonthSales[[#This Row],[Final Quantity in Order + Manual]]*MonthSales[[#This Row],[Weight (g)]]</f>
        <v>0</v>
      </c>
      <c r="T332" s="62">
        <f>IFERROR(((MonthSales[[#This Row],[Stock + FBA]]+MonthSales[[#This Row],[Incoming]])/MonthSales[[#This Row],[Quaterly Average]]), 0)</f>
        <v>43</v>
      </c>
      <c r="U332" s="14">
        <f>IF(AND(minMonths &gt;=  MonthSales[[#This Row],[Months Cover (current stock +Production)]], C332  &lt;&gt; "X"), _xlfn.CEILING.MATH(((orderBY -  MonthSales[[#This Row],[Months Cover (current stock +Production)]]) * MonthSales[[#This Row],[Quaterly Average]]),50),0)</f>
        <v>0</v>
      </c>
      <c r="V332" s="60">
        <f t="shared" si="5"/>
        <v>0</v>
      </c>
      <c r="W332" s="21">
        <f>MonthSales[[#This Row],[Suggested Order]]+V332</f>
        <v>0</v>
      </c>
      <c r="X332">
        <f>SUM(MonthSales[[#This Row],[Stock + FBA]:[Incoming]])+MonthSales[[#This Row],[Final Quantity in Order + Manual]]</f>
        <v>43</v>
      </c>
      <c r="Y332" s="62">
        <f>IFERROR(((MonthSales[[#This Row],[Stock + FBA]]+MonthSales[[#This Row],[Incoming]]+MonthSales[[#This Row],[Final Quantity in Order + Manual]])/MonthSales[[#This Row],[Quaterly Average]]), 0)</f>
        <v>43</v>
      </c>
    </row>
    <row r="333" spans="1:25" x14ac:dyDescent="0.25">
      <c r="A333" s="1" t="s">
        <v>340</v>
      </c>
      <c r="B333" s="1" t="s">
        <v>1318</v>
      </c>
      <c r="C333" s="1" t="s">
        <v>13</v>
      </c>
      <c r="D333">
        <v>0.45</v>
      </c>
      <c r="E333">
        <v>0</v>
      </c>
      <c r="F333">
        <v>0</v>
      </c>
      <c r="G333">
        <v>0</v>
      </c>
      <c r="H333">
        <v>0</v>
      </c>
      <c r="I333">
        <v>0</v>
      </c>
      <c r="J333">
        <v>0</v>
      </c>
      <c r="K333">
        <v>0</v>
      </c>
      <c r="L333" s="65">
        <v>0</v>
      </c>
      <c r="M333">
        <v>0</v>
      </c>
      <c r="N333">
        <v>0</v>
      </c>
      <c r="O333">
        <v>0</v>
      </c>
      <c r="P333">
        <v>0</v>
      </c>
      <c r="Q333">
        <v>0</v>
      </c>
      <c r="R333" s="1">
        <f>IF(AND(MonthSales[[#This Row],[Maximum]] &gt; 10, C333 &lt;&gt; "X"), COUNTIF(MonthSales[[#This Row],[6]:[1]], "=0"),0)</f>
        <v>0</v>
      </c>
      <c r="S333" s="13">
        <f>MonthSales[[#This Row],[Final Quantity in Order + Manual]]*MonthSales[[#This Row],[Weight (g)]]</f>
        <v>0</v>
      </c>
      <c r="T333" s="62">
        <f>IFERROR(((MonthSales[[#This Row],[Stock + FBA]]+MonthSales[[#This Row],[Incoming]])/MonthSales[[#This Row],[Quaterly Average]]), 0)</f>
        <v>0</v>
      </c>
      <c r="U333" s="14">
        <f>IF(AND(minMonths &gt;=  MonthSales[[#This Row],[Months Cover (current stock +Production)]], C333  &lt;&gt; "X"), _xlfn.CEILING.MATH(((orderBY -  MonthSales[[#This Row],[Months Cover (current stock +Production)]]) * MonthSales[[#This Row],[Quaterly Average]]),50),0)</f>
        <v>0</v>
      </c>
      <c r="V333" s="60">
        <f t="shared" si="5"/>
        <v>0</v>
      </c>
      <c r="W333" s="21">
        <f>MonthSales[[#This Row],[Suggested Order]]+V333</f>
        <v>0</v>
      </c>
      <c r="X333">
        <f>SUM(MonthSales[[#This Row],[Stock + FBA]:[Incoming]])+MonthSales[[#This Row],[Final Quantity in Order + Manual]]</f>
        <v>0</v>
      </c>
      <c r="Y333" s="62">
        <f>IFERROR(((MonthSales[[#This Row],[Stock + FBA]]+MonthSales[[#This Row],[Incoming]]+MonthSales[[#This Row],[Final Quantity in Order + Manual]])/MonthSales[[#This Row],[Quaterly Average]]), 0)</f>
        <v>0</v>
      </c>
    </row>
    <row r="334" spans="1:25" x14ac:dyDescent="0.25">
      <c r="A334" s="1" t="s">
        <v>341</v>
      </c>
      <c r="B334" s="1" t="s">
        <v>1318</v>
      </c>
      <c r="C334" s="1" t="s">
        <v>13</v>
      </c>
      <c r="D334">
        <v>0.76</v>
      </c>
      <c r="E334">
        <v>0</v>
      </c>
      <c r="F334">
        <v>0</v>
      </c>
      <c r="G334">
        <v>0</v>
      </c>
      <c r="H334">
        <v>0</v>
      </c>
      <c r="I334">
        <v>0</v>
      </c>
      <c r="J334">
        <v>0</v>
      </c>
      <c r="K334">
        <v>0</v>
      </c>
      <c r="L334" s="65">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62">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60">
        <f t="shared" si="5"/>
        <v>0</v>
      </c>
      <c r="W334" s="21">
        <f>MonthSales[[#This Row],[Suggested Order]]+V334</f>
        <v>0</v>
      </c>
      <c r="X334">
        <f>SUM(MonthSales[[#This Row],[Stock + FBA]:[Incoming]])+MonthSales[[#This Row],[Final Quantity in Order + Manual]]</f>
        <v>0</v>
      </c>
      <c r="Y334" s="62">
        <f>IFERROR(((MonthSales[[#This Row],[Stock + FBA]]+MonthSales[[#This Row],[Incoming]]+MonthSales[[#This Row],[Final Quantity in Order + Manual]])/MonthSales[[#This Row],[Quaterly Average]]), 0)</f>
        <v>0</v>
      </c>
    </row>
    <row r="335" spans="1:25" x14ac:dyDescent="0.25">
      <c r="A335" s="1" t="s">
        <v>342</v>
      </c>
      <c r="B335" s="1" t="s">
        <v>1318</v>
      </c>
      <c r="C335" s="1" t="s">
        <v>13</v>
      </c>
      <c r="D335">
        <v>1.0900000000000001</v>
      </c>
      <c r="E335">
        <v>0</v>
      </c>
      <c r="F335">
        <v>0</v>
      </c>
      <c r="G335">
        <v>0</v>
      </c>
      <c r="H335">
        <v>0</v>
      </c>
      <c r="I335">
        <v>0</v>
      </c>
      <c r="J335">
        <v>0</v>
      </c>
      <c r="K335">
        <v>0</v>
      </c>
      <c r="L335" s="65">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62">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60">
        <f t="shared" si="5"/>
        <v>0</v>
      </c>
      <c r="W335" s="21">
        <f>MonthSales[[#This Row],[Suggested Order]]+V335</f>
        <v>0</v>
      </c>
      <c r="X335">
        <f>SUM(MonthSales[[#This Row],[Stock + FBA]:[Incoming]])+MonthSales[[#This Row],[Final Quantity in Order + Manual]]</f>
        <v>0</v>
      </c>
      <c r="Y335" s="62">
        <f>IFERROR(((MonthSales[[#This Row],[Stock + FBA]]+MonthSales[[#This Row],[Incoming]]+MonthSales[[#This Row],[Final Quantity in Order + Manual]])/MonthSales[[#This Row],[Quaterly Average]]), 0)</f>
        <v>0</v>
      </c>
    </row>
    <row r="336" spans="1:25" x14ac:dyDescent="0.25">
      <c r="A336" s="1" t="s">
        <v>343</v>
      </c>
      <c r="B336" s="1" t="s">
        <v>1368</v>
      </c>
      <c r="C336" s="1" t="s">
        <v>13</v>
      </c>
      <c r="D336">
        <v>1.55</v>
      </c>
      <c r="E336">
        <v>0</v>
      </c>
      <c r="F336">
        <v>0</v>
      </c>
      <c r="G336">
        <v>0</v>
      </c>
      <c r="H336">
        <v>0</v>
      </c>
      <c r="I336">
        <v>0</v>
      </c>
      <c r="J336">
        <v>0</v>
      </c>
      <c r="K336">
        <v>0</v>
      </c>
      <c r="L336" s="65">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62">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60">
        <f t="shared" si="5"/>
        <v>0</v>
      </c>
      <c r="W336" s="21">
        <f>MonthSales[[#This Row],[Suggested Order]]+V336</f>
        <v>0</v>
      </c>
      <c r="X336">
        <f>SUM(MonthSales[[#This Row],[Stock + FBA]:[Incoming]])+MonthSales[[#This Row],[Final Quantity in Order + Manual]]</f>
        <v>0</v>
      </c>
      <c r="Y336" s="62">
        <f>IFERROR(((MonthSales[[#This Row],[Stock + FBA]]+MonthSales[[#This Row],[Incoming]]+MonthSales[[#This Row],[Final Quantity in Order + Manual]])/MonthSales[[#This Row],[Quaterly Average]]), 0)</f>
        <v>0</v>
      </c>
    </row>
    <row r="337" spans="1:25" x14ac:dyDescent="0.25">
      <c r="A337" s="1" t="s">
        <v>344</v>
      </c>
      <c r="B337" s="1" t="s">
        <v>1368</v>
      </c>
      <c r="C337" s="1" t="s">
        <v>13</v>
      </c>
      <c r="D337">
        <v>1.36</v>
      </c>
      <c r="E337">
        <v>0</v>
      </c>
      <c r="F337">
        <v>0</v>
      </c>
      <c r="G337">
        <v>0</v>
      </c>
      <c r="H337">
        <v>0</v>
      </c>
      <c r="I337">
        <v>0</v>
      </c>
      <c r="J337">
        <v>0</v>
      </c>
      <c r="K337">
        <v>0</v>
      </c>
      <c r="L337" s="65">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62">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60">
        <f t="shared" si="5"/>
        <v>0</v>
      </c>
      <c r="W337" s="21">
        <f>MonthSales[[#This Row],[Suggested Order]]+V337</f>
        <v>0</v>
      </c>
      <c r="X337">
        <f>SUM(MonthSales[[#This Row],[Stock + FBA]:[Incoming]])+MonthSales[[#This Row],[Final Quantity in Order + Manual]]</f>
        <v>0</v>
      </c>
      <c r="Y337" s="62">
        <f>IFERROR(((MonthSales[[#This Row],[Stock + FBA]]+MonthSales[[#This Row],[Incoming]]+MonthSales[[#This Row],[Final Quantity in Order + Manual]])/MonthSales[[#This Row],[Quaterly Average]]), 0)</f>
        <v>0</v>
      </c>
    </row>
    <row r="338" spans="1:25" x14ac:dyDescent="0.25">
      <c r="A338" s="1" t="s">
        <v>345</v>
      </c>
      <c r="B338" s="1" t="s">
        <v>1368</v>
      </c>
      <c r="C338" s="1" t="s">
        <v>13</v>
      </c>
      <c r="D338">
        <v>1.1100000000000001</v>
      </c>
      <c r="E338">
        <v>0</v>
      </c>
      <c r="F338">
        <v>0</v>
      </c>
      <c r="G338">
        <v>0</v>
      </c>
      <c r="H338">
        <v>0</v>
      </c>
      <c r="I338">
        <v>0</v>
      </c>
      <c r="J338">
        <v>0</v>
      </c>
      <c r="K338">
        <v>0</v>
      </c>
      <c r="L338" s="65">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62">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60">
        <f t="shared" si="5"/>
        <v>0</v>
      </c>
      <c r="W338" s="21">
        <f>MonthSales[[#This Row],[Suggested Order]]+V338</f>
        <v>0</v>
      </c>
      <c r="X338">
        <f>SUM(MonthSales[[#This Row],[Stock + FBA]:[Incoming]])+MonthSales[[#This Row],[Final Quantity in Order + Manual]]</f>
        <v>0</v>
      </c>
      <c r="Y338" s="62">
        <f>IFERROR(((MonthSales[[#This Row],[Stock + FBA]]+MonthSales[[#This Row],[Incoming]]+MonthSales[[#This Row],[Final Quantity in Order + Manual]])/MonthSales[[#This Row],[Quaterly Average]]), 0)</f>
        <v>0</v>
      </c>
    </row>
    <row r="339" spans="1:25" x14ac:dyDescent="0.25">
      <c r="A339" s="1" t="s">
        <v>346</v>
      </c>
      <c r="B339" s="1" t="s">
        <v>1312</v>
      </c>
      <c r="C339" s="1" t="s">
        <v>8</v>
      </c>
      <c r="D339">
        <v>1.96</v>
      </c>
      <c r="E339">
        <v>0</v>
      </c>
      <c r="F339">
        <v>1</v>
      </c>
      <c r="G339">
        <v>0</v>
      </c>
      <c r="H339">
        <v>3</v>
      </c>
      <c r="I339">
        <v>1</v>
      </c>
      <c r="J339">
        <v>0</v>
      </c>
      <c r="K339">
        <v>2</v>
      </c>
      <c r="L339" s="65">
        <v>2</v>
      </c>
      <c r="M339">
        <v>3</v>
      </c>
      <c r="N339">
        <v>14</v>
      </c>
      <c r="O339">
        <v>25</v>
      </c>
      <c r="P339">
        <v>39</v>
      </c>
      <c r="Q339">
        <v>20</v>
      </c>
      <c r="R339" s="1">
        <f>IF(AND(MonthSales[[#This Row],[Maximum]] &gt; 10, C339 &lt;&gt; "X"), COUNTIF(MonthSales[[#This Row],[6]:[1]], "=0"),0)</f>
        <v>0</v>
      </c>
      <c r="S339" s="13">
        <f>MonthSales[[#This Row],[Final Quantity in Order + Manual]]*MonthSales[[#This Row],[Weight (g)]]</f>
        <v>0</v>
      </c>
      <c r="T339" s="62">
        <f>IFERROR(((MonthSales[[#This Row],[Stock + FBA]]+MonthSales[[#This Row],[Incoming]])/MonthSales[[#This Row],[Quaterly Average]]), 0)</f>
        <v>29.5</v>
      </c>
      <c r="U339" s="14">
        <f>IF(AND(minMonths &gt;=  MonthSales[[#This Row],[Months Cover (current stock +Production)]], C339  &lt;&gt; "X"), _xlfn.CEILING.MATH(((orderBY -  MonthSales[[#This Row],[Months Cover (current stock +Production)]]) * MonthSales[[#This Row],[Quaterly Average]]),50),0)</f>
        <v>0</v>
      </c>
      <c r="V339" s="60">
        <f t="shared" si="5"/>
        <v>0</v>
      </c>
      <c r="W339" s="21">
        <f>MonthSales[[#This Row],[Suggested Order]]+V339</f>
        <v>0</v>
      </c>
      <c r="X339">
        <f>SUM(MonthSales[[#This Row],[Stock + FBA]:[Incoming]])+MonthSales[[#This Row],[Final Quantity in Order + Manual]]</f>
        <v>59</v>
      </c>
      <c r="Y339" s="62">
        <f>IFERROR(((MonthSales[[#This Row],[Stock + FBA]]+MonthSales[[#This Row],[Incoming]]+MonthSales[[#This Row],[Final Quantity in Order + Manual]])/MonthSales[[#This Row],[Quaterly Average]]), 0)</f>
        <v>29.5</v>
      </c>
    </row>
    <row r="340" spans="1:25" x14ac:dyDescent="0.25">
      <c r="A340" s="1" t="s">
        <v>347</v>
      </c>
      <c r="B340" s="1" t="s">
        <v>1312</v>
      </c>
      <c r="C340" s="1" t="s">
        <v>8</v>
      </c>
      <c r="D340">
        <v>2.1</v>
      </c>
      <c r="E340">
        <v>2</v>
      </c>
      <c r="F340">
        <v>1</v>
      </c>
      <c r="G340">
        <v>2</v>
      </c>
      <c r="H340">
        <v>0</v>
      </c>
      <c r="I340">
        <v>1</v>
      </c>
      <c r="J340">
        <v>1</v>
      </c>
      <c r="K340">
        <v>1</v>
      </c>
      <c r="L340" s="65">
        <v>1</v>
      </c>
      <c r="M340">
        <v>2</v>
      </c>
      <c r="N340">
        <v>1</v>
      </c>
      <c r="O340">
        <v>9</v>
      </c>
      <c r="P340">
        <v>10</v>
      </c>
      <c r="Q340">
        <v>50</v>
      </c>
      <c r="R340" s="1">
        <f>IF(AND(MonthSales[[#This Row],[Maximum]] &gt; 10, C340 &lt;&gt; "X"), COUNTIF(MonthSales[[#This Row],[6]:[1]], "=0"),0)</f>
        <v>0</v>
      </c>
      <c r="S340" s="13">
        <f>MonthSales[[#This Row],[Final Quantity in Order + Manual]]*MonthSales[[#This Row],[Weight (g)]]</f>
        <v>0</v>
      </c>
      <c r="T340" s="62">
        <f>IFERROR(((MonthSales[[#This Row],[Stock + FBA]]+MonthSales[[#This Row],[Incoming]])/MonthSales[[#This Row],[Quaterly Average]]), 0)</f>
        <v>60</v>
      </c>
      <c r="U340" s="14">
        <f>IF(AND(minMonths &gt;=  MonthSales[[#This Row],[Months Cover (current stock +Production)]], C340  &lt;&gt; "X"), _xlfn.CEILING.MATH(((orderBY -  MonthSales[[#This Row],[Months Cover (current stock +Production)]]) * MonthSales[[#This Row],[Quaterly Average]]),50),0)</f>
        <v>0</v>
      </c>
      <c r="V340" s="60">
        <f t="shared" si="5"/>
        <v>0</v>
      </c>
      <c r="W340" s="21">
        <f>MonthSales[[#This Row],[Suggested Order]]+V340</f>
        <v>0</v>
      </c>
      <c r="X340">
        <f>SUM(MonthSales[[#This Row],[Stock + FBA]:[Incoming]])+MonthSales[[#This Row],[Final Quantity in Order + Manual]]</f>
        <v>60</v>
      </c>
      <c r="Y340" s="62">
        <f>IFERROR(((MonthSales[[#This Row],[Stock + FBA]]+MonthSales[[#This Row],[Incoming]]+MonthSales[[#This Row],[Final Quantity in Order + Manual]])/MonthSales[[#This Row],[Quaterly Average]]), 0)</f>
        <v>60</v>
      </c>
    </row>
    <row r="341" spans="1:25" x14ac:dyDescent="0.25">
      <c r="A341" s="1" t="s">
        <v>348</v>
      </c>
      <c r="B341" s="1" t="s">
        <v>1312</v>
      </c>
      <c r="C341" s="1" t="s">
        <v>8</v>
      </c>
      <c r="D341">
        <v>1.91</v>
      </c>
      <c r="E341">
        <v>2</v>
      </c>
      <c r="F341">
        <v>2</v>
      </c>
      <c r="G341">
        <v>0</v>
      </c>
      <c r="H341">
        <v>3</v>
      </c>
      <c r="I341">
        <v>1</v>
      </c>
      <c r="J341">
        <v>1</v>
      </c>
      <c r="K341">
        <v>2</v>
      </c>
      <c r="L341" s="65">
        <v>2</v>
      </c>
      <c r="M341">
        <v>3</v>
      </c>
      <c r="N341">
        <v>5</v>
      </c>
      <c r="O341">
        <v>32</v>
      </c>
      <c r="P341">
        <v>37</v>
      </c>
      <c r="Q341">
        <v>100</v>
      </c>
      <c r="R341" s="1">
        <f>IF(AND(MonthSales[[#This Row],[Maximum]] &gt; 10, C341 &lt;&gt; "X"), COUNTIF(MonthSales[[#This Row],[6]:[1]], "=0"),0)</f>
        <v>0</v>
      </c>
      <c r="S341" s="13">
        <f>MonthSales[[#This Row],[Final Quantity in Order + Manual]]*MonthSales[[#This Row],[Weight (g)]]</f>
        <v>0</v>
      </c>
      <c r="T341" s="62">
        <f>IFERROR(((MonthSales[[#This Row],[Stock + FBA]]+MonthSales[[#This Row],[Incoming]])/MonthSales[[#This Row],[Quaterly Average]]), 0)</f>
        <v>68.5</v>
      </c>
      <c r="U341" s="14">
        <f>IF(AND(minMonths &gt;=  MonthSales[[#This Row],[Months Cover (current stock +Production)]], C341  &lt;&gt; "X"), _xlfn.CEILING.MATH(((orderBY -  MonthSales[[#This Row],[Months Cover (current stock +Production)]]) * MonthSales[[#This Row],[Quaterly Average]]),50),0)</f>
        <v>0</v>
      </c>
      <c r="V341" s="60">
        <f t="shared" si="5"/>
        <v>0</v>
      </c>
      <c r="W341" s="21">
        <f>MonthSales[[#This Row],[Suggested Order]]+V341</f>
        <v>0</v>
      </c>
      <c r="X341">
        <f>SUM(MonthSales[[#This Row],[Stock + FBA]:[Incoming]])+MonthSales[[#This Row],[Final Quantity in Order + Manual]]</f>
        <v>137</v>
      </c>
      <c r="Y341" s="62">
        <f>IFERROR(((MonthSales[[#This Row],[Stock + FBA]]+MonthSales[[#This Row],[Incoming]]+MonthSales[[#This Row],[Final Quantity in Order + Manual]])/MonthSales[[#This Row],[Quaterly Average]]), 0)</f>
        <v>68.5</v>
      </c>
    </row>
    <row r="342" spans="1:25" x14ac:dyDescent="0.25">
      <c r="A342" s="1" t="s">
        <v>349</v>
      </c>
      <c r="B342" s="1" t="s">
        <v>1312</v>
      </c>
      <c r="C342" s="1" t="s">
        <v>13</v>
      </c>
      <c r="D342">
        <v>1.32</v>
      </c>
      <c r="E342">
        <v>0</v>
      </c>
      <c r="F342">
        <v>0</v>
      </c>
      <c r="G342">
        <v>1</v>
      </c>
      <c r="H342">
        <v>0</v>
      </c>
      <c r="I342">
        <v>0</v>
      </c>
      <c r="J342">
        <v>0</v>
      </c>
      <c r="K342">
        <v>1</v>
      </c>
      <c r="L342" s="65">
        <v>0</v>
      </c>
      <c r="M342">
        <v>1</v>
      </c>
      <c r="N342">
        <v>0</v>
      </c>
      <c r="O342">
        <v>0</v>
      </c>
      <c r="P342">
        <v>0</v>
      </c>
      <c r="Q342">
        <v>0</v>
      </c>
      <c r="R342" s="1">
        <f>IF(AND(MonthSales[[#This Row],[Maximum]] &gt; 10, C342 &lt;&gt; "X"), COUNTIF(MonthSales[[#This Row],[6]:[1]], "=0"),0)</f>
        <v>0</v>
      </c>
      <c r="S342" s="13">
        <f>MonthSales[[#This Row],[Final Quantity in Order + Manual]]*MonthSales[[#This Row],[Weight (g)]]</f>
        <v>0</v>
      </c>
      <c r="T342" s="62">
        <f>IFERROR(((MonthSales[[#This Row],[Stock + FBA]]+MonthSales[[#This Row],[Incoming]])/MonthSales[[#This Row],[Quaterly Average]]), 0)</f>
        <v>0</v>
      </c>
      <c r="U342" s="14">
        <f>IF(AND(minMonths &gt;=  MonthSales[[#This Row],[Months Cover (current stock +Production)]], C342  &lt;&gt; "X"), _xlfn.CEILING.MATH(((orderBY -  MonthSales[[#This Row],[Months Cover (current stock +Production)]]) * MonthSales[[#This Row],[Quaterly Average]]),50),0)</f>
        <v>0</v>
      </c>
      <c r="V342" s="60">
        <f t="shared" si="5"/>
        <v>0</v>
      </c>
      <c r="W342" s="21">
        <f>MonthSales[[#This Row],[Suggested Order]]+V342</f>
        <v>0</v>
      </c>
      <c r="X342">
        <f>SUM(MonthSales[[#This Row],[Stock + FBA]:[Incoming]])+MonthSales[[#This Row],[Final Quantity in Order + Manual]]</f>
        <v>0</v>
      </c>
      <c r="Y342" s="62">
        <f>IFERROR(((MonthSales[[#This Row],[Stock + FBA]]+MonthSales[[#This Row],[Incoming]]+MonthSales[[#This Row],[Final Quantity in Order + Manual]])/MonthSales[[#This Row],[Quaterly Average]]), 0)</f>
        <v>0</v>
      </c>
    </row>
    <row r="343" spans="1:25" x14ac:dyDescent="0.25">
      <c r="A343" s="1" t="s">
        <v>350</v>
      </c>
      <c r="B343" s="1" t="s">
        <v>1312</v>
      </c>
      <c r="C343" s="1" t="s">
        <v>13</v>
      </c>
      <c r="D343">
        <v>1.17</v>
      </c>
      <c r="E343">
        <v>5</v>
      </c>
      <c r="F343">
        <v>1</v>
      </c>
      <c r="G343">
        <v>1</v>
      </c>
      <c r="H343">
        <v>0</v>
      </c>
      <c r="I343">
        <v>0</v>
      </c>
      <c r="J343">
        <v>0</v>
      </c>
      <c r="K343">
        <v>2</v>
      </c>
      <c r="L343" s="65">
        <v>0</v>
      </c>
      <c r="M343">
        <v>5</v>
      </c>
      <c r="N343">
        <v>0</v>
      </c>
      <c r="O343">
        <v>0</v>
      </c>
      <c r="P343">
        <v>0</v>
      </c>
      <c r="Q343">
        <v>0</v>
      </c>
      <c r="R343" s="1">
        <f>IF(AND(MonthSales[[#This Row],[Maximum]] &gt; 10, C343 &lt;&gt; "X"), COUNTIF(MonthSales[[#This Row],[6]:[1]], "=0"),0)</f>
        <v>0</v>
      </c>
      <c r="S343" s="13">
        <f>MonthSales[[#This Row],[Final Quantity in Order + Manual]]*MonthSales[[#This Row],[Weight (g)]]</f>
        <v>0</v>
      </c>
      <c r="T343" s="62">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60">
        <f t="shared" si="5"/>
        <v>0</v>
      </c>
      <c r="W343" s="21">
        <f>MonthSales[[#This Row],[Suggested Order]]+V343</f>
        <v>0</v>
      </c>
      <c r="X343">
        <f>SUM(MonthSales[[#This Row],[Stock + FBA]:[Incoming]])+MonthSales[[#This Row],[Final Quantity in Order + Manual]]</f>
        <v>0</v>
      </c>
      <c r="Y343" s="62">
        <f>IFERROR(((MonthSales[[#This Row],[Stock + FBA]]+MonthSales[[#This Row],[Incoming]]+MonthSales[[#This Row],[Final Quantity in Order + Manual]])/MonthSales[[#This Row],[Quaterly Average]]), 0)</f>
        <v>0</v>
      </c>
    </row>
    <row r="344" spans="1:25" x14ac:dyDescent="0.25">
      <c r="A344" s="1" t="s">
        <v>351</v>
      </c>
      <c r="B344" s="1" t="s">
        <v>1309</v>
      </c>
      <c r="C344" s="1"/>
      <c r="D344">
        <v>6.9</v>
      </c>
      <c r="E344">
        <v>0</v>
      </c>
      <c r="F344">
        <v>0</v>
      </c>
      <c r="G344">
        <v>0</v>
      </c>
      <c r="H344">
        <v>0</v>
      </c>
      <c r="I344">
        <v>0</v>
      </c>
      <c r="J344">
        <v>0</v>
      </c>
      <c r="K344">
        <v>0</v>
      </c>
      <c r="L344" s="65">
        <v>0</v>
      </c>
      <c r="M344">
        <v>0</v>
      </c>
      <c r="N344">
        <v>0</v>
      </c>
      <c r="O344">
        <v>0</v>
      </c>
      <c r="P344">
        <v>0</v>
      </c>
      <c r="Q344">
        <v>25</v>
      </c>
      <c r="R344" s="1">
        <f>IF(AND(MonthSales[[#This Row],[Maximum]] &gt; 10, C344 &lt;&gt; "X"), COUNTIF(MonthSales[[#This Row],[6]:[1]], "=0"),0)</f>
        <v>0</v>
      </c>
      <c r="S344" s="13">
        <f>MonthSales[[#This Row],[Final Quantity in Order + Manual]]*MonthSales[[#This Row],[Weight (g)]]</f>
        <v>0</v>
      </c>
      <c r="T344" s="62">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60">
        <f t="shared" si="5"/>
        <v>0</v>
      </c>
      <c r="W344" s="21">
        <f>MonthSales[[#This Row],[Suggested Order]]+V344</f>
        <v>0</v>
      </c>
      <c r="X344">
        <f>SUM(MonthSales[[#This Row],[Stock + FBA]:[Incoming]])+MonthSales[[#This Row],[Final Quantity in Order + Manual]]</f>
        <v>25</v>
      </c>
      <c r="Y344" s="62">
        <f>IFERROR(((MonthSales[[#This Row],[Stock + FBA]]+MonthSales[[#This Row],[Incoming]]+MonthSales[[#This Row],[Final Quantity in Order + Manual]])/MonthSales[[#This Row],[Quaterly Average]]), 0)</f>
        <v>0</v>
      </c>
    </row>
    <row r="345" spans="1:25" x14ac:dyDescent="0.25">
      <c r="A345" s="1" t="s">
        <v>352</v>
      </c>
      <c r="B345" s="1" t="s">
        <v>1309</v>
      </c>
      <c r="C345" s="1"/>
      <c r="D345">
        <v>13.3</v>
      </c>
      <c r="E345">
        <v>0</v>
      </c>
      <c r="F345">
        <v>0</v>
      </c>
      <c r="G345">
        <v>0</v>
      </c>
      <c r="H345">
        <v>0</v>
      </c>
      <c r="I345">
        <v>0</v>
      </c>
      <c r="J345">
        <v>0</v>
      </c>
      <c r="K345">
        <v>0</v>
      </c>
      <c r="L345" s="65">
        <v>0</v>
      </c>
      <c r="M345">
        <v>0</v>
      </c>
      <c r="N345">
        <v>0</v>
      </c>
      <c r="O345">
        <v>0</v>
      </c>
      <c r="P345">
        <v>0</v>
      </c>
      <c r="Q345">
        <v>12</v>
      </c>
      <c r="R345" s="1">
        <f>IF(AND(MonthSales[[#This Row],[Maximum]] &gt; 10, C345 &lt;&gt; "X"), COUNTIF(MonthSales[[#This Row],[6]:[1]], "=0"),0)</f>
        <v>0</v>
      </c>
      <c r="S345" s="13">
        <f>MonthSales[[#This Row],[Final Quantity in Order + Manual]]*MonthSales[[#This Row],[Weight (g)]]</f>
        <v>0</v>
      </c>
      <c r="T345" s="62">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60">
        <f t="shared" si="5"/>
        <v>0</v>
      </c>
      <c r="W345" s="21">
        <f>MonthSales[[#This Row],[Suggested Order]]+V345</f>
        <v>0</v>
      </c>
      <c r="X345">
        <f>SUM(MonthSales[[#This Row],[Stock + FBA]:[Incoming]])+MonthSales[[#This Row],[Final Quantity in Order + Manual]]</f>
        <v>12</v>
      </c>
      <c r="Y345" s="62">
        <f>IFERROR(((MonthSales[[#This Row],[Stock + FBA]]+MonthSales[[#This Row],[Incoming]]+MonthSales[[#This Row],[Final Quantity in Order + Manual]])/MonthSales[[#This Row],[Quaterly Average]]), 0)</f>
        <v>0</v>
      </c>
    </row>
    <row r="346" spans="1:25" x14ac:dyDescent="0.25">
      <c r="A346" s="1" t="s">
        <v>353</v>
      </c>
      <c r="B346" s="1" t="s">
        <v>1312</v>
      </c>
      <c r="C346" s="1"/>
      <c r="D346">
        <v>1.32</v>
      </c>
      <c r="E346">
        <v>0</v>
      </c>
      <c r="F346">
        <v>0</v>
      </c>
      <c r="G346">
        <v>0</v>
      </c>
      <c r="H346">
        <v>2</v>
      </c>
      <c r="I346">
        <v>2</v>
      </c>
      <c r="J346">
        <v>2</v>
      </c>
      <c r="K346">
        <v>2</v>
      </c>
      <c r="L346" s="65">
        <v>2</v>
      </c>
      <c r="M346">
        <v>2</v>
      </c>
      <c r="N346">
        <v>48</v>
      </c>
      <c r="O346">
        <v>30</v>
      </c>
      <c r="P346">
        <v>78</v>
      </c>
      <c r="Q346">
        <v>0</v>
      </c>
      <c r="R346" s="1">
        <f>IF(AND(MonthSales[[#This Row],[Maximum]] &gt; 10, C346 &lt;&gt; "X"), COUNTIF(MonthSales[[#This Row],[6]:[1]], "=0"),0)</f>
        <v>0</v>
      </c>
      <c r="S346" s="13">
        <f>MonthSales[[#This Row],[Final Quantity in Order + Manual]]*MonthSales[[#This Row],[Weight (g)]]</f>
        <v>0</v>
      </c>
      <c r="T346" s="62">
        <f>IFERROR(((MonthSales[[#This Row],[Stock + FBA]]+MonthSales[[#This Row],[Incoming]])/MonthSales[[#This Row],[Quaterly Average]]), 0)</f>
        <v>39</v>
      </c>
      <c r="U346" s="14">
        <f>IF(AND(minMonths &gt;=  MonthSales[[#This Row],[Months Cover (current stock +Production)]], C346  &lt;&gt; "X"), _xlfn.CEILING.MATH(((orderBY -  MonthSales[[#This Row],[Months Cover (current stock +Production)]]) * MonthSales[[#This Row],[Quaterly Average]]),50),0)</f>
        <v>0</v>
      </c>
      <c r="V346" s="60">
        <f t="shared" si="5"/>
        <v>0</v>
      </c>
      <c r="W346" s="21">
        <f>MonthSales[[#This Row],[Suggested Order]]+V346</f>
        <v>0</v>
      </c>
      <c r="X346">
        <f>SUM(MonthSales[[#This Row],[Stock + FBA]:[Incoming]])+MonthSales[[#This Row],[Final Quantity in Order + Manual]]</f>
        <v>78</v>
      </c>
      <c r="Y346" s="62">
        <f>IFERROR(((MonthSales[[#This Row],[Stock + FBA]]+MonthSales[[#This Row],[Incoming]]+MonthSales[[#This Row],[Final Quantity in Order + Manual]])/MonthSales[[#This Row],[Quaterly Average]]), 0)</f>
        <v>39</v>
      </c>
    </row>
    <row r="347" spans="1:25" x14ac:dyDescent="0.25">
      <c r="A347" s="1" t="s">
        <v>354</v>
      </c>
      <c r="B347" s="1" t="s">
        <v>1312</v>
      </c>
      <c r="C347" s="1"/>
      <c r="D347">
        <v>1.17</v>
      </c>
      <c r="E347">
        <v>0</v>
      </c>
      <c r="F347">
        <v>0</v>
      </c>
      <c r="G347">
        <v>0</v>
      </c>
      <c r="H347">
        <v>7</v>
      </c>
      <c r="I347">
        <v>2</v>
      </c>
      <c r="J347">
        <v>4</v>
      </c>
      <c r="K347">
        <v>4</v>
      </c>
      <c r="L347" s="65">
        <v>4</v>
      </c>
      <c r="M347">
        <v>7</v>
      </c>
      <c r="N347">
        <v>33</v>
      </c>
      <c r="O347">
        <v>33</v>
      </c>
      <c r="P347">
        <v>66</v>
      </c>
      <c r="Q347">
        <v>0</v>
      </c>
      <c r="R347" s="1">
        <f>IF(AND(MonthSales[[#This Row],[Maximum]] &gt; 10, C347 &lt;&gt; "X"), COUNTIF(MonthSales[[#This Row],[6]:[1]], "=0"),0)</f>
        <v>0</v>
      </c>
      <c r="S347" s="13">
        <f>MonthSales[[#This Row],[Final Quantity in Order + Manual]]*MonthSales[[#This Row],[Weight (g)]]</f>
        <v>0</v>
      </c>
      <c r="T347" s="62">
        <f>IFERROR(((MonthSales[[#This Row],[Stock + FBA]]+MonthSales[[#This Row],[Incoming]])/MonthSales[[#This Row],[Quaterly Average]]), 0)</f>
        <v>16.5</v>
      </c>
      <c r="U347" s="14">
        <f>IF(AND(minMonths &gt;=  MonthSales[[#This Row],[Months Cover (current stock +Production)]], C347  &lt;&gt; "X"), _xlfn.CEILING.MATH(((orderBY -  MonthSales[[#This Row],[Months Cover (current stock +Production)]]) * MonthSales[[#This Row],[Quaterly Average]]),50),0)</f>
        <v>0</v>
      </c>
      <c r="V347" s="60">
        <f t="shared" si="5"/>
        <v>0</v>
      </c>
      <c r="W347" s="21">
        <f>MonthSales[[#This Row],[Suggested Order]]+V347</f>
        <v>0</v>
      </c>
      <c r="X347">
        <f>SUM(MonthSales[[#This Row],[Stock + FBA]:[Incoming]])+MonthSales[[#This Row],[Final Quantity in Order + Manual]]</f>
        <v>66</v>
      </c>
      <c r="Y347" s="62">
        <f>IFERROR(((MonthSales[[#This Row],[Stock + FBA]]+MonthSales[[#This Row],[Incoming]]+MonthSales[[#This Row],[Final Quantity in Order + Manual]])/MonthSales[[#This Row],[Quaterly Average]]), 0)</f>
        <v>16.5</v>
      </c>
    </row>
    <row r="348" spans="1:25" x14ac:dyDescent="0.25">
      <c r="A348" s="1" t="s">
        <v>355</v>
      </c>
      <c r="B348" s="1" t="s">
        <v>1320</v>
      </c>
      <c r="C348" s="1"/>
      <c r="D348">
        <v>0.19</v>
      </c>
      <c r="E348">
        <v>0</v>
      </c>
      <c r="F348">
        <v>0</v>
      </c>
      <c r="G348">
        <v>0</v>
      </c>
      <c r="H348">
        <v>0</v>
      </c>
      <c r="I348">
        <v>0</v>
      </c>
      <c r="J348">
        <v>0</v>
      </c>
      <c r="K348">
        <v>0</v>
      </c>
      <c r="L348" s="65">
        <v>0</v>
      </c>
      <c r="M348">
        <v>0</v>
      </c>
      <c r="N348">
        <v>100</v>
      </c>
      <c r="O348">
        <v>0</v>
      </c>
      <c r="P348">
        <v>100</v>
      </c>
      <c r="Q348">
        <v>0</v>
      </c>
      <c r="R348" s="1">
        <f>IF(AND(MonthSales[[#This Row],[Maximum]] &gt; 10, C348 &lt;&gt; "X"), COUNTIF(MonthSales[[#This Row],[6]:[1]], "=0"),0)</f>
        <v>0</v>
      </c>
      <c r="S348" s="13">
        <f>MonthSales[[#This Row],[Final Quantity in Order + Manual]]*MonthSales[[#This Row],[Weight (g)]]</f>
        <v>0</v>
      </c>
      <c r="T348" s="62">
        <f>IFERROR(((MonthSales[[#This Row],[Stock + FBA]]+MonthSales[[#This Row],[Incoming]])/MonthSales[[#This Row],[Quaterly Average]]), 0)</f>
        <v>0</v>
      </c>
      <c r="U348" s="14">
        <f>IF(AND(minMonths &gt;=  MonthSales[[#This Row],[Months Cover (current stock +Production)]], C348  &lt;&gt; "X"), _xlfn.CEILING.MATH(((orderBY -  MonthSales[[#This Row],[Months Cover (current stock +Production)]]) * MonthSales[[#This Row],[Quaterly Average]]),50),0)</f>
        <v>0</v>
      </c>
      <c r="V348" s="60">
        <f t="shared" si="5"/>
        <v>0</v>
      </c>
      <c r="W348" s="21">
        <f>MonthSales[[#This Row],[Suggested Order]]+V348</f>
        <v>0</v>
      </c>
      <c r="X348">
        <f>SUM(MonthSales[[#This Row],[Stock + FBA]:[Incoming]])+MonthSales[[#This Row],[Final Quantity in Order + Manual]]</f>
        <v>100</v>
      </c>
      <c r="Y348" s="62">
        <f>IFERROR(((MonthSales[[#This Row],[Stock + FBA]]+MonthSales[[#This Row],[Incoming]]+MonthSales[[#This Row],[Final Quantity in Order + Manual]])/MonthSales[[#This Row],[Quaterly Average]]), 0)</f>
        <v>0</v>
      </c>
    </row>
    <row r="349" spans="1:25" x14ac:dyDescent="0.25">
      <c r="A349" s="1" t="s">
        <v>356</v>
      </c>
      <c r="B349" s="1" t="s">
        <v>1320</v>
      </c>
      <c r="C349" s="1"/>
      <c r="D349">
        <v>0.28999999999999998</v>
      </c>
      <c r="E349">
        <v>0</v>
      </c>
      <c r="F349">
        <v>0</v>
      </c>
      <c r="G349">
        <v>0</v>
      </c>
      <c r="H349">
        <v>0</v>
      </c>
      <c r="I349">
        <v>0</v>
      </c>
      <c r="J349">
        <v>0</v>
      </c>
      <c r="K349">
        <v>0</v>
      </c>
      <c r="L349" s="65">
        <v>0</v>
      </c>
      <c r="M349">
        <v>0</v>
      </c>
      <c r="N349">
        <v>100</v>
      </c>
      <c r="O349">
        <v>0</v>
      </c>
      <c r="P349">
        <v>100</v>
      </c>
      <c r="Q349">
        <v>0</v>
      </c>
      <c r="R349" s="1">
        <f>IF(AND(MonthSales[[#This Row],[Maximum]] &gt; 10, C349 &lt;&gt; "X"), COUNTIF(MonthSales[[#This Row],[6]:[1]], "=0"),0)</f>
        <v>0</v>
      </c>
      <c r="S349" s="13">
        <f>MonthSales[[#This Row],[Final Quantity in Order + Manual]]*MonthSales[[#This Row],[Weight (g)]]</f>
        <v>0</v>
      </c>
      <c r="T349" s="62">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60">
        <f t="shared" si="5"/>
        <v>0</v>
      </c>
      <c r="W349" s="21">
        <f>MonthSales[[#This Row],[Suggested Order]]+V349</f>
        <v>0</v>
      </c>
      <c r="X349">
        <f>SUM(MonthSales[[#This Row],[Stock + FBA]:[Incoming]])+MonthSales[[#This Row],[Final Quantity in Order + Manual]]</f>
        <v>100</v>
      </c>
      <c r="Y349" s="62">
        <f>IFERROR(((MonthSales[[#This Row],[Stock + FBA]]+MonthSales[[#This Row],[Incoming]]+MonthSales[[#This Row],[Final Quantity in Order + Manual]])/MonthSales[[#This Row],[Quaterly Average]]), 0)</f>
        <v>0</v>
      </c>
    </row>
    <row r="350" spans="1:25" x14ac:dyDescent="0.25">
      <c r="A350" s="1" t="s">
        <v>357</v>
      </c>
      <c r="B350" s="1" t="s">
        <v>1320</v>
      </c>
      <c r="C350" s="1"/>
      <c r="D350">
        <v>0.41</v>
      </c>
      <c r="E350">
        <v>0</v>
      </c>
      <c r="F350">
        <v>0</v>
      </c>
      <c r="G350">
        <v>0</v>
      </c>
      <c r="H350">
        <v>0</v>
      </c>
      <c r="I350">
        <v>0</v>
      </c>
      <c r="J350">
        <v>0</v>
      </c>
      <c r="K350">
        <v>0</v>
      </c>
      <c r="L350" s="65">
        <v>0</v>
      </c>
      <c r="M350">
        <v>0</v>
      </c>
      <c r="N350">
        <v>100</v>
      </c>
      <c r="O350">
        <v>0</v>
      </c>
      <c r="P350">
        <v>100</v>
      </c>
      <c r="Q350">
        <v>0</v>
      </c>
      <c r="R350" s="1">
        <f>IF(AND(MonthSales[[#This Row],[Maximum]] &gt; 10, C350 &lt;&gt; "X"), COUNTIF(MonthSales[[#This Row],[6]:[1]], "=0"),0)</f>
        <v>0</v>
      </c>
      <c r="S350" s="13">
        <f>MonthSales[[#This Row],[Final Quantity in Order + Manual]]*MonthSales[[#This Row],[Weight (g)]]</f>
        <v>0</v>
      </c>
      <c r="T350" s="62">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60">
        <f t="shared" si="5"/>
        <v>0</v>
      </c>
      <c r="W350" s="21">
        <f>MonthSales[[#This Row],[Suggested Order]]+V350</f>
        <v>0</v>
      </c>
      <c r="X350">
        <f>SUM(MonthSales[[#This Row],[Stock + FBA]:[Incoming]])+MonthSales[[#This Row],[Final Quantity in Order + Manual]]</f>
        <v>100</v>
      </c>
      <c r="Y350" s="62">
        <f>IFERROR(((MonthSales[[#This Row],[Stock + FBA]]+MonthSales[[#This Row],[Incoming]]+MonthSales[[#This Row],[Final Quantity in Order + Manual]])/MonthSales[[#This Row],[Quaterly Average]]), 0)</f>
        <v>0</v>
      </c>
    </row>
    <row r="351" spans="1:25" x14ac:dyDescent="0.25">
      <c r="A351" s="1" t="s">
        <v>358</v>
      </c>
      <c r="B351" s="1" t="s">
        <v>1320</v>
      </c>
      <c r="C351" s="1"/>
      <c r="D351">
        <v>0.26</v>
      </c>
      <c r="E351">
        <v>0</v>
      </c>
      <c r="F351">
        <v>0</v>
      </c>
      <c r="G351">
        <v>0</v>
      </c>
      <c r="H351">
        <v>0</v>
      </c>
      <c r="I351">
        <v>0</v>
      </c>
      <c r="J351">
        <v>0</v>
      </c>
      <c r="K351">
        <v>0</v>
      </c>
      <c r="L351" s="65">
        <v>0</v>
      </c>
      <c r="M351">
        <v>0</v>
      </c>
      <c r="N351">
        <v>50</v>
      </c>
      <c r="O351">
        <v>0</v>
      </c>
      <c r="P351">
        <v>50</v>
      </c>
      <c r="Q351">
        <v>0</v>
      </c>
      <c r="R351" s="1">
        <f>IF(AND(MonthSales[[#This Row],[Maximum]] &gt; 10, C351 &lt;&gt; "X"), COUNTIF(MonthSales[[#This Row],[6]:[1]], "=0"),0)</f>
        <v>0</v>
      </c>
      <c r="S351" s="13">
        <f>MonthSales[[#This Row],[Final Quantity in Order + Manual]]*MonthSales[[#This Row],[Weight (g)]]</f>
        <v>0</v>
      </c>
      <c r="T351" s="62">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60">
        <f t="shared" si="5"/>
        <v>0</v>
      </c>
      <c r="W351" s="21">
        <f>MonthSales[[#This Row],[Suggested Order]]+V351</f>
        <v>0</v>
      </c>
      <c r="X351">
        <f>SUM(MonthSales[[#This Row],[Stock + FBA]:[Incoming]])+MonthSales[[#This Row],[Final Quantity in Order + Manual]]</f>
        <v>50</v>
      </c>
      <c r="Y351" s="62">
        <f>IFERROR(((MonthSales[[#This Row],[Stock + FBA]]+MonthSales[[#This Row],[Incoming]]+MonthSales[[#This Row],[Final Quantity in Order + Manual]])/MonthSales[[#This Row],[Quaterly Average]]), 0)</f>
        <v>0</v>
      </c>
    </row>
    <row r="352" spans="1:25" x14ac:dyDescent="0.25">
      <c r="A352" s="1" t="s">
        <v>359</v>
      </c>
      <c r="B352" s="1" t="s">
        <v>1320</v>
      </c>
      <c r="C352" s="1"/>
      <c r="D352">
        <v>0.3</v>
      </c>
      <c r="E352">
        <v>0</v>
      </c>
      <c r="F352">
        <v>0</v>
      </c>
      <c r="G352">
        <v>0</v>
      </c>
      <c r="H352">
        <v>0</v>
      </c>
      <c r="I352">
        <v>0</v>
      </c>
      <c r="J352">
        <v>0</v>
      </c>
      <c r="K352">
        <v>0</v>
      </c>
      <c r="L352" s="65">
        <v>0</v>
      </c>
      <c r="M352">
        <v>0</v>
      </c>
      <c r="N352">
        <v>50</v>
      </c>
      <c r="O352">
        <v>0</v>
      </c>
      <c r="P352">
        <v>50</v>
      </c>
      <c r="Q352">
        <v>0</v>
      </c>
      <c r="R352" s="1">
        <f>IF(AND(MonthSales[[#This Row],[Maximum]] &gt; 10, C352 &lt;&gt; "X"), COUNTIF(MonthSales[[#This Row],[6]:[1]], "=0"),0)</f>
        <v>0</v>
      </c>
      <c r="S352" s="13">
        <f>MonthSales[[#This Row],[Final Quantity in Order + Manual]]*MonthSales[[#This Row],[Weight (g)]]</f>
        <v>0</v>
      </c>
      <c r="T352" s="62">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60">
        <f t="shared" si="5"/>
        <v>0</v>
      </c>
      <c r="W352" s="21">
        <f>MonthSales[[#This Row],[Suggested Order]]+V352</f>
        <v>0</v>
      </c>
      <c r="X352">
        <f>SUM(MonthSales[[#This Row],[Stock + FBA]:[Incoming]])+MonthSales[[#This Row],[Final Quantity in Order + Manual]]</f>
        <v>50</v>
      </c>
      <c r="Y352" s="62">
        <f>IFERROR(((MonthSales[[#This Row],[Stock + FBA]]+MonthSales[[#This Row],[Incoming]]+MonthSales[[#This Row],[Final Quantity in Order + Manual]])/MonthSales[[#This Row],[Quaterly Average]]), 0)</f>
        <v>0</v>
      </c>
    </row>
    <row r="353" spans="1:25" x14ac:dyDescent="0.25">
      <c r="A353" s="1" t="s">
        <v>360</v>
      </c>
      <c r="B353" s="1" t="s">
        <v>1320</v>
      </c>
      <c r="C353" s="1"/>
      <c r="D353">
        <v>0.35</v>
      </c>
      <c r="E353">
        <v>0</v>
      </c>
      <c r="F353">
        <v>0</v>
      </c>
      <c r="G353">
        <v>0</v>
      </c>
      <c r="H353">
        <v>0</v>
      </c>
      <c r="I353">
        <v>0</v>
      </c>
      <c r="J353">
        <v>0</v>
      </c>
      <c r="K353">
        <v>0</v>
      </c>
      <c r="L353" s="65">
        <v>0</v>
      </c>
      <c r="M353">
        <v>0</v>
      </c>
      <c r="N353">
        <v>50</v>
      </c>
      <c r="O353">
        <v>0</v>
      </c>
      <c r="P353">
        <v>50</v>
      </c>
      <c r="Q353">
        <v>0</v>
      </c>
      <c r="R353" s="1">
        <f>IF(AND(MonthSales[[#This Row],[Maximum]] &gt; 10, C353 &lt;&gt; "X"), COUNTIF(MonthSales[[#This Row],[6]:[1]], "=0"),0)</f>
        <v>0</v>
      </c>
      <c r="S353" s="13">
        <f>MonthSales[[#This Row],[Final Quantity in Order + Manual]]*MonthSales[[#This Row],[Weight (g)]]</f>
        <v>0</v>
      </c>
      <c r="T353" s="62">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60">
        <f t="shared" si="5"/>
        <v>0</v>
      </c>
      <c r="W353" s="21">
        <f>MonthSales[[#This Row],[Suggested Order]]+V353</f>
        <v>0</v>
      </c>
      <c r="X353">
        <f>SUM(MonthSales[[#This Row],[Stock + FBA]:[Incoming]])+MonthSales[[#This Row],[Final Quantity in Order + Manual]]</f>
        <v>50</v>
      </c>
      <c r="Y353" s="62">
        <f>IFERROR(((MonthSales[[#This Row],[Stock + FBA]]+MonthSales[[#This Row],[Incoming]]+MonthSales[[#This Row],[Final Quantity in Order + Manual]])/MonthSales[[#This Row],[Quaterly Average]]), 0)</f>
        <v>0</v>
      </c>
    </row>
    <row r="354" spans="1:25" x14ac:dyDescent="0.25">
      <c r="A354" s="1" t="s">
        <v>361</v>
      </c>
      <c r="B354" s="1" t="s">
        <v>1320</v>
      </c>
      <c r="C354" s="1"/>
      <c r="D354">
        <v>0.43</v>
      </c>
      <c r="E354">
        <v>0</v>
      </c>
      <c r="F354">
        <v>0</v>
      </c>
      <c r="G354">
        <v>0</v>
      </c>
      <c r="H354">
        <v>0</v>
      </c>
      <c r="I354">
        <v>0</v>
      </c>
      <c r="J354">
        <v>0</v>
      </c>
      <c r="K354">
        <v>0</v>
      </c>
      <c r="L354" s="65">
        <v>0</v>
      </c>
      <c r="M354">
        <v>0</v>
      </c>
      <c r="N354">
        <v>50</v>
      </c>
      <c r="O354">
        <v>0</v>
      </c>
      <c r="P354">
        <v>50</v>
      </c>
      <c r="Q354">
        <v>0</v>
      </c>
      <c r="R354" s="1">
        <f>IF(AND(MonthSales[[#This Row],[Maximum]] &gt; 10, C354 &lt;&gt; "X"), COUNTIF(MonthSales[[#This Row],[6]:[1]], "=0"),0)</f>
        <v>0</v>
      </c>
      <c r="S354" s="13">
        <f>MonthSales[[#This Row],[Final Quantity in Order + Manual]]*MonthSales[[#This Row],[Weight (g)]]</f>
        <v>0</v>
      </c>
      <c r="T354" s="62">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60">
        <f t="shared" si="5"/>
        <v>0</v>
      </c>
      <c r="W354" s="21">
        <f>MonthSales[[#This Row],[Suggested Order]]+V354</f>
        <v>0</v>
      </c>
      <c r="X354">
        <f>SUM(MonthSales[[#This Row],[Stock + FBA]:[Incoming]])+MonthSales[[#This Row],[Final Quantity in Order + Manual]]</f>
        <v>50</v>
      </c>
      <c r="Y354" s="62">
        <f>IFERROR(((MonthSales[[#This Row],[Stock + FBA]]+MonthSales[[#This Row],[Incoming]]+MonthSales[[#This Row],[Final Quantity in Order + Manual]])/MonthSales[[#This Row],[Quaterly Average]]), 0)</f>
        <v>0</v>
      </c>
    </row>
    <row r="355" spans="1:25" x14ac:dyDescent="0.25">
      <c r="A355" s="1" t="s">
        <v>362</v>
      </c>
      <c r="B355" s="1" t="s">
        <v>1320</v>
      </c>
      <c r="C355" s="1"/>
      <c r="D355">
        <v>0.4</v>
      </c>
      <c r="E355">
        <v>0</v>
      </c>
      <c r="F355">
        <v>0</v>
      </c>
      <c r="G355">
        <v>0</v>
      </c>
      <c r="H355">
        <v>0</v>
      </c>
      <c r="I355">
        <v>0</v>
      </c>
      <c r="J355">
        <v>0</v>
      </c>
      <c r="K355">
        <v>0</v>
      </c>
      <c r="L355" s="65">
        <v>0</v>
      </c>
      <c r="M355">
        <v>0</v>
      </c>
      <c r="N355">
        <v>50</v>
      </c>
      <c r="O355">
        <v>0</v>
      </c>
      <c r="P355">
        <v>50</v>
      </c>
      <c r="Q355">
        <v>0</v>
      </c>
      <c r="R355" s="1">
        <f>IF(AND(MonthSales[[#This Row],[Maximum]] &gt; 10, C355 &lt;&gt; "X"), COUNTIF(MonthSales[[#This Row],[6]:[1]], "=0"),0)</f>
        <v>0</v>
      </c>
      <c r="S355" s="13">
        <f>MonthSales[[#This Row],[Final Quantity in Order + Manual]]*MonthSales[[#This Row],[Weight (g)]]</f>
        <v>0</v>
      </c>
      <c r="T355" s="62">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60">
        <f t="shared" si="5"/>
        <v>0</v>
      </c>
      <c r="W355" s="21">
        <f>MonthSales[[#This Row],[Suggested Order]]+V355</f>
        <v>0</v>
      </c>
      <c r="X355">
        <f>SUM(MonthSales[[#This Row],[Stock + FBA]:[Incoming]])+MonthSales[[#This Row],[Final Quantity in Order + Manual]]</f>
        <v>50</v>
      </c>
      <c r="Y355" s="62">
        <f>IFERROR(((MonthSales[[#This Row],[Stock + FBA]]+MonthSales[[#This Row],[Incoming]]+MonthSales[[#This Row],[Final Quantity in Order + Manual]])/MonthSales[[#This Row],[Quaterly Average]]), 0)</f>
        <v>0</v>
      </c>
    </row>
    <row r="356" spans="1:25" x14ac:dyDescent="0.25">
      <c r="A356" s="1" t="s">
        <v>363</v>
      </c>
      <c r="B356" s="1" t="s">
        <v>1320</v>
      </c>
      <c r="C356" s="1"/>
      <c r="D356">
        <v>0.51</v>
      </c>
      <c r="E356">
        <v>0</v>
      </c>
      <c r="F356">
        <v>0</v>
      </c>
      <c r="G356">
        <v>0</v>
      </c>
      <c r="H356">
        <v>0</v>
      </c>
      <c r="I356">
        <v>0</v>
      </c>
      <c r="J356">
        <v>0</v>
      </c>
      <c r="K356">
        <v>0</v>
      </c>
      <c r="L356" s="65">
        <v>0</v>
      </c>
      <c r="M356">
        <v>0</v>
      </c>
      <c r="N356">
        <v>50</v>
      </c>
      <c r="O356">
        <v>0</v>
      </c>
      <c r="P356">
        <v>50</v>
      </c>
      <c r="Q356">
        <v>0</v>
      </c>
      <c r="R356" s="1">
        <f>IF(AND(MonthSales[[#This Row],[Maximum]] &gt; 10, C356 &lt;&gt; "X"), COUNTIF(MonthSales[[#This Row],[6]:[1]], "=0"),0)</f>
        <v>0</v>
      </c>
      <c r="S356" s="13">
        <f>MonthSales[[#This Row],[Final Quantity in Order + Manual]]*MonthSales[[#This Row],[Weight (g)]]</f>
        <v>0</v>
      </c>
      <c r="T356" s="62">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60">
        <f t="shared" si="5"/>
        <v>0</v>
      </c>
      <c r="W356" s="21">
        <f>MonthSales[[#This Row],[Suggested Order]]+V356</f>
        <v>0</v>
      </c>
      <c r="X356">
        <f>SUM(MonthSales[[#This Row],[Stock + FBA]:[Incoming]])+MonthSales[[#This Row],[Final Quantity in Order + Manual]]</f>
        <v>50</v>
      </c>
      <c r="Y356" s="62">
        <f>IFERROR(((MonthSales[[#This Row],[Stock + FBA]]+MonthSales[[#This Row],[Incoming]]+MonthSales[[#This Row],[Final Quantity in Order + Manual]])/MonthSales[[#This Row],[Quaterly Average]]), 0)</f>
        <v>0</v>
      </c>
    </row>
    <row r="357" spans="1:25" x14ac:dyDescent="0.25">
      <c r="A357" s="1" t="s">
        <v>364</v>
      </c>
      <c r="B357" s="1" t="s">
        <v>1320</v>
      </c>
      <c r="C357" s="1"/>
      <c r="D357">
        <v>0.78</v>
      </c>
      <c r="E357">
        <v>0</v>
      </c>
      <c r="F357">
        <v>0</v>
      </c>
      <c r="G357">
        <v>0</v>
      </c>
      <c r="H357">
        <v>0</v>
      </c>
      <c r="I357">
        <v>0</v>
      </c>
      <c r="J357">
        <v>0</v>
      </c>
      <c r="K357">
        <v>0</v>
      </c>
      <c r="L357" s="65">
        <v>0</v>
      </c>
      <c r="M357">
        <v>0</v>
      </c>
      <c r="N357">
        <v>50</v>
      </c>
      <c r="O357">
        <v>0</v>
      </c>
      <c r="P357">
        <v>50</v>
      </c>
      <c r="Q357">
        <v>0</v>
      </c>
      <c r="R357" s="1">
        <f>IF(AND(MonthSales[[#This Row],[Maximum]] &gt; 10, C357 &lt;&gt; "X"), COUNTIF(MonthSales[[#This Row],[6]:[1]], "=0"),0)</f>
        <v>0</v>
      </c>
      <c r="S357" s="13">
        <f>MonthSales[[#This Row],[Final Quantity in Order + Manual]]*MonthSales[[#This Row],[Weight (g)]]</f>
        <v>0</v>
      </c>
      <c r="T357" s="62">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60">
        <f t="shared" si="5"/>
        <v>0</v>
      </c>
      <c r="W357" s="21">
        <f>MonthSales[[#This Row],[Suggested Order]]+V357</f>
        <v>0</v>
      </c>
      <c r="X357">
        <f>SUM(MonthSales[[#This Row],[Stock + FBA]:[Incoming]])+MonthSales[[#This Row],[Final Quantity in Order + Manual]]</f>
        <v>50</v>
      </c>
      <c r="Y357" s="62">
        <f>IFERROR(((MonthSales[[#This Row],[Stock + FBA]]+MonthSales[[#This Row],[Incoming]]+MonthSales[[#This Row],[Final Quantity in Order + Manual]])/MonthSales[[#This Row],[Quaterly Average]]), 0)</f>
        <v>0</v>
      </c>
    </row>
    <row r="358" spans="1:25" x14ac:dyDescent="0.25">
      <c r="A358" s="1" t="s">
        <v>365</v>
      </c>
      <c r="B358" s="1" t="s">
        <v>1320</v>
      </c>
      <c r="C358" s="1"/>
      <c r="D358">
        <v>0.97</v>
      </c>
      <c r="E358">
        <v>0</v>
      </c>
      <c r="F358">
        <v>0</v>
      </c>
      <c r="G358">
        <v>0</v>
      </c>
      <c r="H358">
        <v>0</v>
      </c>
      <c r="I358">
        <v>0</v>
      </c>
      <c r="J358">
        <v>0</v>
      </c>
      <c r="K358">
        <v>0</v>
      </c>
      <c r="L358" s="65">
        <v>0</v>
      </c>
      <c r="M358">
        <v>0</v>
      </c>
      <c r="N358">
        <v>50</v>
      </c>
      <c r="O358">
        <v>0</v>
      </c>
      <c r="P358">
        <v>50</v>
      </c>
      <c r="Q358">
        <v>0</v>
      </c>
      <c r="R358" s="1">
        <f>IF(AND(MonthSales[[#This Row],[Maximum]] &gt; 10, C358 &lt;&gt; "X"), COUNTIF(MonthSales[[#This Row],[6]:[1]], "=0"),0)</f>
        <v>0</v>
      </c>
      <c r="S358" s="13">
        <f>MonthSales[[#This Row],[Final Quantity in Order + Manual]]*MonthSales[[#This Row],[Weight (g)]]</f>
        <v>0</v>
      </c>
      <c r="T358" s="62">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60">
        <f t="shared" si="5"/>
        <v>0</v>
      </c>
      <c r="W358" s="21">
        <f>MonthSales[[#This Row],[Suggested Order]]+V358</f>
        <v>0</v>
      </c>
      <c r="X358">
        <f>SUM(MonthSales[[#This Row],[Stock + FBA]:[Incoming]])+MonthSales[[#This Row],[Final Quantity in Order + Manual]]</f>
        <v>50</v>
      </c>
      <c r="Y358" s="62">
        <f>IFERROR(((MonthSales[[#This Row],[Stock + FBA]]+MonthSales[[#This Row],[Incoming]]+MonthSales[[#This Row],[Final Quantity in Order + Manual]])/MonthSales[[#This Row],[Quaterly Average]]), 0)</f>
        <v>0</v>
      </c>
    </row>
    <row r="359" spans="1:25" x14ac:dyDescent="0.25">
      <c r="A359" s="1" t="s">
        <v>366</v>
      </c>
      <c r="B359" s="1" t="s">
        <v>1320</v>
      </c>
      <c r="C359" s="1"/>
      <c r="D359">
        <v>0.33</v>
      </c>
      <c r="E359">
        <v>0</v>
      </c>
      <c r="F359">
        <v>0</v>
      </c>
      <c r="G359">
        <v>0</v>
      </c>
      <c r="H359">
        <v>0</v>
      </c>
      <c r="I359">
        <v>0</v>
      </c>
      <c r="J359">
        <v>0</v>
      </c>
      <c r="K359">
        <v>0</v>
      </c>
      <c r="L359" s="65">
        <v>0</v>
      </c>
      <c r="M359">
        <v>0</v>
      </c>
      <c r="N359">
        <v>50</v>
      </c>
      <c r="O359">
        <v>0</v>
      </c>
      <c r="P359">
        <v>50</v>
      </c>
      <c r="Q359">
        <v>0</v>
      </c>
      <c r="R359" s="1">
        <f>IF(AND(MonthSales[[#This Row],[Maximum]] &gt; 10, C359 &lt;&gt; "X"), COUNTIF(MonthSales[[#This Row],[6]:[1]], "=0"),0)</f>
        <v>0</v>
      </c>
      <c r="S359" s="13">
        <f>MonthSales[[#This Row],[Final Quantity in Order + Manual]]*MonthSales[[#This Row],[Weight (g)]]</f>
        <v>0</v>
      </c>
      <c r="T359" s="62">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60">
        <f t="shared" si="5"/>
        <v>0</v>
      </c>
      <c r="W359" s="21">
        <f>MonthSales[[#This Row],[Suggested Order]]+V359</f>
        <v>0</v>
      </c>
      <c r="X359">
        <f>SUM(MonthSales[[#This Row],[Stock + FBA]:[Incoming]])+MonthSales[[#This Row],[Final Quantity in Order + Manual]]</f>
        <v>50</v>
      </c>
      <c r="Y359" s="62">
        <f>IFERROR(((MonthSales[[#This Row],[Stock + FBA]]+MonthSales[[#This Row],[Incoming]]+MonthSales[[#This Row],[Final Quantity in Order + Manual]])/MonthSales[[#This Row],[Quaterly Average]]), 0)</f>
        <v>0</v>
      </c>
    </row>
    <row r="360" spans="1:25" x14ac:dyDescent="0.25">
      <c r="A360" s="1" t="s">
        <v>367</v>
      </c>
      <c r="B360" s="1" t="s">
        <v>1320</v>
      </c>
      <c r="C360" s="1"/>
      <c r="D360">
        <v>0.96</v>
      </c>
      <c r="E360">
        <v>0</v>
      </c>
      <c r="F360">
        <v>0</v>
      </c>
      <c r="G360">
        <v>0</v>
      </c>
      <c r="H360">
        <v>0</v>
      </c>
      <c r="I360">
        <v>0</v>
      </c>
      <c r="J360">
        <v>0</v>
      </c>
      <c r="K360">
        <v>0</v>
      </c>
      <c r="L360" s="65">
        <v>0</v>
      </c>
      <c r="M360">
        <v>0</v>
      </c>
      <c r="N360">
        <v>50</v>
      </c>
      <c r="O360">
        <v>0</v>
      </c>
      <c r="P360">
        <v>50</v>
      </c>
      <c r="Q360">
        <v>0</v>
      </c>
      <c r="R360" s="1">
        <f>IF(AND(MonthSales[[#This Row],[Maximum]] &gt; 10, C360 &lt;&gt; "X"), COUNTIF(MonthSales[[#This Row],[6]:[1]], "=0"),0)</f>
        <v>0</v>
      </c>
      <c r="S360" s="13">
        <f>MonthSales[[#This Row],[Final Quantity in Order + Manual]]*MonthSales[[#This Row],[Weight (g)]]</f>
        <v>0</v>
      </c>
      <c r="T360" s="62">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60">
        <f t="shared" si="5"/>
        <v>0</v>
      </c>
      <c r="W360" s="21">
        <f>MonthSales[[#This Row],[Suggested Order]]+V360</f>
        <v>0</v>
      </c>
      <c r="X360">
        <f>SUM(MonthSales[[#This Row],[Stock + FBA]:[Incoming]])+MonthSales[[#This Row],[Final Quantity in Order + Manual]]</f>
        <v>50</v>
      </c>
      <c r="Y360" s="62">
        <f>IFERROR(((MonthSales[[#This Row],[Stock + FBA]]+MonthSales[[#This Row],[Incoming]]+MonthSales[[#This Row],[Final Quantity in Order + Manual]])/MonthSales[[#This Row],[Quaterly Average]]), 0)</f>
        <v>0</v>
      </c>
    </row>
    <row r="361" spans="1:25" x14ac:dyDescent="0.25">
      <c r="A361" s="1" t="s">
        <v>368</v>
      </c>
      <c r="B361" s="1" t="s">
        <v>1320</v>
      </c>
      <c r="C361" s="1"/>
      <c r="D361">
        <v>1.4</v>
      </c>
      <c r="E361">
        <v>0</v>
      </c>
      <c r="F361">
        <v>0</v>
      </c>
      <c r="G361">
        <v>0</v>
      </c>
      <c r="H361">
        <v>0</v>
      </c>
      <c r="I361">
        <v>0</v>
      </c>
      <c r="J361">
        <v>0</v>
      </c>
      <c r="K361">
        <v>0</v>
      </c>
      <c r="L361" s="65">
        <v>0</v>
      </c>
      <c r="M361">
        <v>0</v>
      </c>
      <c r="N361">
        <v>50</v>
      </c>
      <c r="O361">
        <v>0</v>
      </c>
      <c r="P361">
        <v>50</v>
      </c>
      <c r="Q361">
        <v>0</v>
      </c>
      <c r="R361" s="1">
        <f>IF(AND(MonthSales[[#This Row],[Maximum]] &gt; 10, C361 &lt;&gt; "X"), COUNTIF(MonthSales[[#This Row],[6]:[1]], "=0"),0)</f>
        <v>0</v>
      </c>
      <c r="S361" s="13">
        <f>MonthSales[[#This Row],[Final Quantity in Order + Manual]]*MonthSales[[#This Row],[Weight (g)]]</f>
        <v>0</v>
      </c>
      <c r="T361" s="62">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60">
        <f t="shared" si="5"/>
        <v>0</v>
      </c>
      <c r="W361" s="21">
        <f>MonthSales[[#This Row],[Suggested Order]]+V361</f>
        <v>0</v>
      </c>
      <c r="X361">
        <f>SUM(MonthSales[[#This Row],[Stock + FBA]:[Incoming]])+MonthSales[[#This Row],[Final Quantity in Order + Manual]]</f>
        <v>50</v>
      </c>
      <c r="Y361" s="62">
        <f>IFERROR(((MonthSales[[#This Row],[Stock + FBA]]+MonthSales[[#This Row],[Incoming]]+MonthSales[[#This Row],[Final Quantity in Order + Manual]])/MonthSales[[#This Row],[Quaterly Average]]), 0)</f>
        <v>0</v>
      </c>
    </row>
    <row r="362" spans="1:25" x14ac:dyDescent="0.25">
      <c r="A362" s="1" t="s">
        <v>369</v>
      </c>
      <c r="B362" s="1" t="s">
        <v>1321</v>
      </c>
      <c r="C362" s="1"/>
      <c r="D362">
        <v>0.63</v>
      </c>
      <c r="E362">
        <v>0</v>
      </c>
      <c r="F362">
        <v>0</v>
      </c>
      <c r="G362">
        <v>0</v>
      </c>
      <c r="H362">
        <v>0</v>
      </c>
      <c r="I362">
        <v>0</v>
      </c>
      <c r="J362">
        <v>0</v>
      </c>
      <c r="K362">
        <v>0</v>
      </c>
      <c r="L362" s="65">
        <v>0</v>
      </c>
      <c r="M362">
        <v>0</v>
      </c>
      <c r="N362">
        <v>100</v>
      </c>
      <c r="O362">
        <v>0</v>
      </c>
      <c r="P362">
        <v>100</v>
      </c>
      <c r="Q362">
        <v>0</v>
      </c>
      <c r="R362" s="1">
        <f>IF(AND(MonthSales[[#This Row],[Maximum]] &gt; 10, C362 &lt;&gt; "X"), COUNTIF(MonthSales[[#This Row],[6]:[1]], "=0"),0)</f>
        <v>0</v>
      </c>
      <c r="S362" s="13">
        <f>MonthSales[[#This Row],[Final Quantity in Order + Manual]]*MonthSales[[#This Row],[Weight (g)]]</f>
        <v>0</v>
      </c>
      <c r="T362" s="62">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60">
        <f t="shared" si="5"/>
        <v>0</v>
      </c>
      <c r="W362" s="21">
        <f>MonthSales[[#This Row],[Suggested Order]]+V362</f>
        <v>0</v>
      </c>
      <c r="X362">
        <f>SUM(MonthSales[[#This Row],[Stock + FBA]:[Incoming]])+MonthSales[[#This Row],[Final Quantity in Order + Manual]]</f>
        <v>100</v>
      </c>
      <c r="Y362" s="62">
        <f>IFERROR(((MonthSales[[#This Row],[Stock + FBA]]+MonthSales[[#This Row],[Incoming]]+MonthSales[[#This Row],[Final Quantity in Order + Manual]])/MonthSales[[#This Row],[Quaterly Average]]), 0)</f>
        <v>0</v>
      </c>
    </row>
    <row r="363" spans="1:25" x14ac:dyDescent="0.25">
      <c r="A363" s="1" t="s">
        <v>370</v>
      </c>
      <c r="B363" s="1" t="s">
        <v>1321</v>
      </c>
      <c r="C363" s="1"/>
      <c r="D363">
        <v>0.7</v>
      </c>
      <c r="E363">
        <v>0</v>
      </c>
      <c r="F363">
        <v>0</v>
      </c>
      <c r="G363">
        <v>0</v>
      </c>
      <c r="H363">
        <v>0</v>
      </c>
      <c r="I363">
        <v>0</v>
      </c>
      <c r="J363">
        <v>0</v>
      </c>
      <c r="K363">
        <v>0</v>
      </c>
      <c r="L363" s="65">
        <v>0</v>
      </c>
      <c r="M363">
        <v>0</v>
      </c>
      <c r="N363">
        <v>100</v>
      </c>
      <c r="O363">
        <v>0</v>
      </c>
      <c r="P363">
        <v>100</v>
      </c>
      <c r="Q363">
        <v>0</v>
      </c>
      <c r="R363" s="1">
        <f>IF(AND(MonthSales[[#This Row],[Maximum]] &gt; 10, C363 &lt;&gt; "X"), COUNTIF(MonthSales[[#This Row],[6]:[1]], "=0"),0)</f>
        <v>0</v>
      </c>
      <c r="S363" s="13">
        <f>MonthSales[[#This Row],[Final Quantity in Order + Manual]]*MonthSales[[#This Row],[Weight (g)]]</f>
        <v>0</v>
      </c>
      <c r="T363" s="62">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60">
        <f t="shared" si="5"/>
        <v>0</v>
      </c>
      <c r="W363" s="21">
        <f>MonthSales[[#This Row],[Suggested Order]]+V363</f>
        <v>0</v>
      </c>
      <c r="X363">
        <f>SUM(MonthSales[[#This Row],[Stock + FBA]:[Incoming]])+MonthSales[[#This Row],[Final Quantity in Order + Manual]]</f>
        <v>100</v>
      </c>
      <c r="Y363" s="62">
        <f>IFERROR(((MonthSales[[#This Row],[Stock + FBA]]+MonthSales[[#This Row],[Incoming]]+MonthSales[[#This Row],[Final Quantity in Order + Manual]])/MonthSales[[#This Row],[Quaterly Average]]), 0)</f>
        <v>0</v>
      </c>
    </row>
    <row r="364" spans="1:25" x14ac:dyDescent="0.25">
      <c r="A364" s="1" t="s">
        <v>371</v>
      </c>
      <c r="B364" s="1" t="s">
        <v>1321</v>
      </c>
      <c r="C364" s="1"/>
      <c r="D364">
        <v>0.74</v>
      </c>
      <c r="E364">
        <v>0</v>
      </c>
      <c r="F364">
        <v>0</v>
      </c>
      <c r="G364">
        <v>0</v>
      </c>
      <c r="H364">
        <v>0</v>
      </c>
      <c r="I364">
        <v>0</v>
      </c>
      <c r="J364">
        <v>0</v>
      </c>
      <c r="K364">
        <v>0</v>
      </c>
      <c r="L364" s="65">
        <v>0</v>
      </c>
      <c r="M364">
        <v>0</v>
      </c>
      <c r="N364">
        <v>100</v>
      </c>
      <c r="O364">
        <v>0</v>
      </c>
      <c r="P364">
        <v>100</v>
      </c>
      <c r="Q364">
        <v>0</v>
      </c>
      <c r="R364" s="1">
        <f>IF(AND(MonthSales[[#This Row],[Maximum]] &gt; 10, C364 &lt;&gt; "X"), COUNTIF(MonthSales[[#This Row],[6]:[1]], "=0"),0)</f>
        <v>0</v>
      </c>
      <c r="S364" s="13">
        <f>MonthSales[[#This Row],[Final Quantity in Order + Manual]]*MonthSales[[#This Row],[Weight (g)]]</f>
        <v>0</v>
      </c>
      <c r="T364" s="62">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60">
        <f t="shared" si="5"/>
        <v>0</v>
      </c>
      <c r="W364" s="21">
        <f>MonthSales[[#This Row],[Suggested Order]]+V364</f>
        <v>0</v>
      </c>
      <c r="X364">
        <f>SUM(MonthSales[[#This Row],[Stock + FBA]:[Incoming]])+MonthSales[[#This Row],[Final Quantity in Order + Manual]]</f>
        <v>100</v>
      </c>
      <c r="Y364" s="62">
        <f>IFERROR(((MonthSales[[#This Row],[Stock + FBA]]+MonthSales[[#This Row],[Incoming]]+MonthSales[[#This Row],[Final Quantity in Order + Manual]])/MonthSales[[#This Row],[Quaterly Average]]), 0)</f>
        <v>0</v>
      </c>
    </row>
    <row r="365" spans="1:25" x14ac:dyDescent="0.25">
      <c r="A365" s="1" t="s">
        <v>372</v>
      </c>
      <c r="B365" s="1" t="s">
        <v>1368</v>
      </c>
      <c r="C365" s="1" t="s">
        <v>13</v>
      </c>
      <c r="D365">
        <v>0.83</v>
      </c>
      <c r="E365">
        <v>13</v>
      </c>
      <c r="F365">
        <v>8</v>
      </c>
      <c r="G365">
        <v>11</v>
      </c>
      <c r="H365">
        <v>17</v>
      </c>
      <c r="I365">
        <v>6</v>
      </c>
      <c r="J365">
        <v>4</v>
      </c>
      <c r="K365">
        <v>10</v>
      </c>
      <c r="L365" s="65">
        <v>9</v>
      </c>
      <c r="M365">
        <v>17</v>
      </c>
      <c r="N365">
        <v>0</v>
      </c>
      <c r="O365">
        <v>27</v>
      </c>
      <c r="P365">
        <v>27</v>
      </c>
      <c r="Q365">
        <v>0</v>
      </c>
      <c r="R365" s="1">
        <f>IF(AND(MonthSales[[#This Row],[Maximum]] &gt; 10, C365 &lt;&gt; "X"), COUNTIF(MonthSales[[#This Row],[6]:[1]], "=0"),0)</f>
        <v>0</v>
      </c>
      <c r="S365" s="13">
        <f>MonthSales[[#This Row],[Final Quantity in Order + Manual]]*MonthSales[[#This Row],[Weight (g)]]</f>
        <v>0</v>
      </c>
      <c r="T365" s="62">
        <f>IFERROR(((MonthSales[[#This Row],[Stock + FBA]]+MonthSales[[#This Row],[Incoming]])/MonthSales[[#This Row],[Quaterly Average]]), 0)</f>
        <v>3</v>
      </c>
      <c r="U365" s="14">
        <f>IF(AND(minMonths &gt;=  MonthSales[[#This Row],[Months Cover (current stock +Production)]], C365  &lt;&gt; "X"), _xlfn.CEILING.MATH(((orderBY -  MonthSales[[#This Row],[Months Cover (current stock +Production)]]) * MonthSales[[#This Row],[Quaterly Average]]),50),0)</f>
        <v>0</v>
      </c>
      <c r="V365" s="60">
        <f t="shared" si="5"/>
        <v>0</v>
      </c>
      <c r="W365" s="21">
        <f>MonthSales[[#This Row],[Suggested Order]]+V365</f>
        <v>0</v>
      </c>
      <c r="X365">
        <f>SUM(MonthSales[[#This Row],[Stock + FBA]:[Incoming]])+MonthSales[[#This Row],[Final Quantity in Order + Manual]]</f>
        <v>27</v>
      </c>
      <c r="Y365" s="62">
        <f>IFERROR(((MonthSales[[#This Row],[Stock + FBA]]+MonthSales[[#This Row],[Incoming]]+MonthSales[[#This Row],[Final Quantity in Order + Manual]])/MonthSales[[#This Row],[Quaterly Average]]), 0)</f>
        <v>3</v>
      </c>
    </row>
    <row r="366" spans="1:25" x14ac:dyDescent="0.25">
      <c r="A366" s="1" t="s">
        <v>373</v>
      </c>
      <c r="B366" s="1" t="s">
        <v>1368</v>
      </c>
      <c r="C366" s="1" t="s">
        <v>13</v>
      </c>
      <c r="D366">
        <v>0.98</v>
      </c>
      <c r="E366">
        <v>11</v>
      </c>
      <c r="F366">
        <v>11</v>
      </c>
      <c r="G366">
        <v>10</v>
      </c>
      <c r="H366">
        <v>9</v>
      </c>
      <c r="I366">
        <v>10</v>
      </c>
      <c r="J366">
        <v>0</v>
      </c>
      <c r="K366">
        <v>10</v>
      </c>
      <c r="L366" s="65">
        <v>10</v>
      </c>
      <c r="M366">
        <v>11</v>
      </c>
      <c r="N366">
        <v>0</v>
      </c>
      <c r="O366">
        <v>2</v>
      </c>
      <c r="P366">
        <v>2</v>
      </c>
      <c r="Q366">
        <v>0</v>
      </c>
      <c r="R366" s="1">
        <f>IF(AND(MonthSales[[#This Row],[Maximum]] &gt; 10, C366 &lt;&gt; "X"), COUNTIF(MonthSales[[#This Row],[6]:[1]], "=0"),0)</f>
        <v>0</v>
      </c>
      <c r="S366" s="13">
        <f>MonthSales[[#This Row],[Final Quantity in Order + Manual]]*MonthSales[[#This Row],[Weight (g)]]</f>
        <v>0</v>
      </c>
      <c r="T366" s="62">
        <f>IFERROR(((MonthSales[[#This Row],[Stock + FBA]]+MonthSales[[#This Row],[Incoming]])/MonthSales[[#This Row],[Quaterly Average]]), 0)</f>
        <v>0.2</v>
      </c>
      <c r="U366" s="14">
        <f>IF(AND(minMonths &gt;=  MonthSales[[#This Row],[Months Cover (current stock +Production)]], C366  &lt;&gt; "X"), _xlfn.CEILING.MATH(((orderBY -  MonthSales[[#This Row],[Months Cover (current stock +Production)]]) * MonthSales[[#This Row],[Quaterly Average]]),50),0)</f>
        <v>0</v>
      </c>
      <c r="V366" s="60">
        <f t="shared" si="5"/>
        <v>0</v>
      </c>
      <c r="W366" s="21">
        <f>MonthSales[[#This Row],[Suggested Order]]+V366</f>
        <v>0</v>
      </c>
      <c r="X366">
        <f>SUM(MonthSales[[#This Row],[Stock + FBA]:[Incoming]])+MonthSales[[#This Row],[Final Quantity in Order + Manual]]</f>
        <v>2</v>
      </c>
      <c r="Y366" s="62">
        <f>IFERROR(((MonthSales[[#This Row],[Stock + FBA]]+MonthSales[[#This Row],[Incoming]]+MonthSales[[#This Row],[Final Quantity in Order + Manual]])/MonthSales[[#This Row],[Quaterly Average]]), 0)</f>
        <v>0.2</v>
      </c>
    </row>
    <row r="367" spans="1:25" x14ac:dyDescent="0.25">
      <c r="A367" s="1" t="s">
        <v>374</v>
      </c>
      <c r="B367" s="1" t="s">
        <v>1368</v>
      </c>
      <c r="C367" s="1" t="s">
        <v>13</v>
      </c>
      <c r="D367">
        <v>1.02</v>
      </c>
      <c r="E367">
        <v>8</v>
      </c>
      <c r="F367">
        <v>2</v>
      </c>
      <c r="G367">
        <v>3</v>
      </c>
      <c r="H367">
        <v>1</v>
      </c>
      <c r="I367">
        <v>1</v>
      </c>
      <c r="J367">
        <v>1</v>
      </c>
      <c r="K367">
        <v>3</v>
      </c>
      <c r="L367" s="65">
        <v>1</v>
      </c>
      <c r="M367">
        <v>8</v>
      </c>
      <c r="N367">
        <v>0</v>
      </c>
      <c r="O367">
        <v>1</v>
      </c>
      <c r="P367">
        <v>1</v>
      </c>
      <c r="Q367">
        <v>0</v>
      </c>
      <c r="R367" s="1">
        <f>IF(AND(MonthSales[[#This Row],[Maximum]] &gt; 10, C367 &lt;&gt; "X"), COUNTIF(MonthSales[[#This Row],[6]:[1]], "=0"),0)</f>
        <v>0</v>
      </c>
      <c r="S367" s="13">
        <f>MonthSales[[#This Row],[Final Quantity in Order + Manual]]*MonthSales[[#This Row],[Weight (g)]]</f>
        <v>0</v>
      </c>
      <c r="T367" s="62">
        <f>IFERROR(((MonthSales[[#This Row],[Stock + FBA]]+MonthSales[[#This Row],[Incoming]])/MonthSales[[#This Row],[Quaterly Average]]), 0)</f>
        <v>1</v>
      </c>
      <c r="U367" s="14">
        <f>IF(AND(minMonths &gt;=  MonthSales[[#This Row],[Months Cover (current stock +Production)]], C367  &lt;&gt; "X"), _xlfn.CEILING.MATH(((orderBY -  MonthSales[[#This Row],[Months Cover (current stock +Production)]]) * MonthSales[[#This Row],[Quaterly Average]]),50),0)</f>
        <v>0</v>
      </c>
      <c r="V367" s="60">
        <f t="shared" si="5"/>
        <v>0</v>
      </c>
      <c r="W367" s="21">
        <f>MonthSales[[#This Row],[Suggested Order]]+V367</f>
        <v>0</v>
      </c>
      <c r="X367">
        <f>SUM(MonthSales[[#This Row],[Stock + FBA]:[Incoming]])+MonthSales[[#This Row],[Final Quantity in Order + Manual]]</f>
        <v>1</v>
      </c>
      <c r="Y367" s="62">
        <f>IFERROR(((MonthSales[[#This Row],[Stock + FBA]]+MonthSales[[#This Row],[Incoming]]+MonthSales[[#This Row],[Final Quantity in Order + Manual]])/MonthSales[[#This Row],[Quaterly Average]]), 0)</f>
        <v>1</v>
      </c>
    </row>
    <row r="368" spans="1:25" x14ac:dyDescent="0.25">
      <c r="A368" s="1" t="s">
        <v>375</v>
      </c>
      <c r="B368" s="1" t="s">
        <v>1368</v>
      </c>
      <c r="C368" s="1" t="s">
        <v>13</v>
      </c>
      <c r="D368">
        <v>1.23</v>
      </c>
      <c r="E368">
        <v>19</v>
      </c>
      <c r="F368">
        <v>11</v>
      </c>
      <c r="G368">
        <v>8</v>
      </c>
      <c r="H368">
        <v>2</v>
      </c>
      <c r="I368">
        <v>0</v>
      </c>
      <c r="J368">
        <v>0</v>
      </c>
      <c r="K368">
        <v>10</v>
      </c>
      <c r="L368" s="65">
        <v>2</v>
      </c>
      <c r="M368">
        <v>19</v>
      </c>
      <c r="N368">
        <v>0</v>
      </c>
      <c r="O368">
        <v>3</v>
      </c>
      <c r="P368">
        <v>3</v>
      </c>
      <c r="Q368">
        <v>0</v>
      </c>
      <c r="R368" s="1">
        <f>IF(AND(MonthSales[[#This Row],[Maximum]] &gt; 10, C368 &lt;&gt; "X"), COUNTIF(MonthSales[[#This Row],[6]:[1]], "=0"),0)</f>
        <v>0</v>
      </c>
      <c r="S368" s="13">
        <f>MonthSales[[#This Row],[Final Quantity in Order + Manual]]*MonthSales[[#This Row],[Weight (g)]]</f>
        <v>0</v>
      </c>
      <c r="T368" s="62">
        <f>IFERROR(((MonthSales[[#This Row],[Stock + FBA]]+MonthSales[[#This Row],[Incoming]])/MonthSales[[#This Row],[Quaterly Average]]), 0)</f>
        <v>1.5</v>
      </c>
      <c r="U368" s="14">
        <f>IF(AND(minMonths &gt;=  MonthSales[[#This Row],[Months Cover (current stock +Production)]], C368  &lt;&gt; "X"), _xlfn.CEILING.MATH(((orderBY -  MonthSales[[#This Row],[Months Cover (current stock +Production)]]) * MonthSales[[#This Row],[Quaterly Average]]),50),0)</f>
        <v>0</v>
      </c>
      <c r="V368" s="60">
        <f t="shared" si="5"/>
        <v>0</v>
      </c>
      <c r="W368" s="21">
        <f>MonthSales[[#This Row],[Suggested Order]]+V368</f>
        <v>0</v>
      </c>
      <c r="X368">
        <f>SUM(MonthSales[[#This Row],[Stock + FBA]:[Incoming]])+MonthSales[[#This Row],[Final Quantity in Order + Manual]]</f>
        <v>3</v>
      </c>
      <c r="Y368" s="62">
        <f>IFERROR(((MonthSales[[#This Row],[Stock + FBA]]+MonthSales[[#This Row],[Incoming]]+MonthSales[[#This Row],[Final Quantity in Order + Manual]])/MonthSales[[#This Row],[Quaterly Average]]), 0)</f>
        <v>1.5</v>
      </c>
    </row>
    <row r="369" spans="1:25" x14ac:dyDescent="0.25">
      <c r="A369" s="1" t="s">
        <v>376</v>
      </c>
      <c r="B369" s="1" t="s">
        <v>1321</v>
      </c>
      <c r="C369" s="1"/>
      <c r="D369">
        <v>0.65</v>
      </c>
      <c r="E369">
        <v>0</v>
      </c>
      <c r="F369">
        <v>0</v>
      </c>
      <c r="G369">
        <v>0</v>
      </c>
      <c r="H369">
        <v>0</v>
      </c>
      <c r="I369">
        <v>0</v>
      </c>
      <c r="J369">
        <v>0</v>
      </c>
      <c r="K369">
        <v>0</v>
      </c>
      <c r="L369" s="65">
        <v>0</v>
      </c>
      <c r="M369">
        <v>0</v>
      </c>
      <c r="N369">
        <v>100</v>
      </c>
      <c r="O369">
        <v>0</v>
      </c>
      <c r="P369">
        <v>100</v>
      </c>
      <c r="Q369">
        <v>0</v>
      </c>
      <c r="R369" s="1">
        <f>IF(AND(MonthSales[[#This Row],[Maximum]] &gt; 10, C369 &lt;&gt; "X"), COUNTIF(MonthSales[[#This Row],[6]:[1]], "=0"),0)</f>
        <v>0</v>
      </c>
      <c r="S369" s="13">
        <f>MonthSales[[#This Row],[Final Quantity in Order + Manual]]*MonthSales[[#This Row],[Weight (g)]]</f>
        <v>0</v>
      </c>
      <c r="T369" s="62">
        <f>IFERROR(((MonthSales[[#This Row],[Stock + FBA]]+MonthSales[[#This Row],[Incoming]])/MonthSales[[#This Row],[Quaterly Average]]), 0)</f>
        <v>0</v>
      </c>
      <c r="U369" s="14">
        <f>IF(AND(minMonths &gt;=  MonthSales[[#This Row],[Months Cover (current stock +Production)]], C369  &lt;&gt; "X"), _xlfn.CEILING.MATH(((orderBY -  MonthSales[[#This Row],[Months Cover (current stock +Production)]]) * MonthSales[[#This Row],[Quaterly Average]]),50),0)</f>
        <v>0</v>
      </c>
      <c r="V369" s="60">
        <f t="shared" si="5"/>
        <v>0</v>
      </c>
      <c r="W369" s="21">
        <f>MonthSales[[#This Row],[Suggested Order]]+V369</f>
        <v>0</v>
      </c>
      <c r="X369">
        <f>SUM(MonthSales[[#This Row],[Stock + FBA]:[Incoming]])+MonthSales[[#This Row],[Final Quantity in Order + Manual]]</f>
        <v>100</v>
      </c>
      <c r="Y369" s="62">
        <f>IFERROR(((MonthSales[[#This Row],[Stock + FBA]]+MonthSales[[#This Row],[Incoming]]+MonthSales[[#This Row],[Final Quantity in Order + Manual]])/MonthSales[[#This Row],[Quaterly Average]]), 0)</f>
        <v>0</v>
      </c>
    </row>
    <row r="370" spans="1:25" x14ac:dyDescent="0.25">
      <c r="A370" s="1" t="s">
        <v>377</v>
      </c>
      <c r="B370" s="1" t="s">
        <v>1321</v>
      </c>
      <c r="C370" s="1"/>
      <c r="D370">
        <v>0.73</v>
      </c>
      <c r="E370">
        <v>0</v>
      </c>
      <c r="F370">
        <v>0</v>
      </c>
      <c r="G370">
        <v>0</v>
      </c>
      <c r="H370">
        <v>0</v>
      </c>
      <c r="I370">
        <v>0</v>
      </c>
      <c r="J370">
        <v>0</v>
      </c>
      <c r="K370">
        <v>0</v>
      </c>
      <c r="L370" s="65">
        <v>0</v>
      </c>
      <c r="M370">
        <v>0</v>
      </c>
      <c r="N370">
        <v>100</v>
      </c>
      <c r="O370">
        <v>0</v>
      </c>
      <c r="P370">
        <v>100</v>
      </c>
      <c r="Q370">
        <v>0</v>
      </c>
      <c r="R370" s="1">
        <f>IF(AND(MonthSales[[#This Row],[Maximum]] &gt; 10, C370 &lt;&gt; "X"), COUNTIF(MonthSales[[#This Row],[6]:[1]], "=0"),0)</f>
        <v>0</v>
      </c>
      <c r="S370" s="13">
        <f>MonthSales[[#This Row],[Final Quantity in Order + Manual]]*MonthSales[[#This Row],[Weight (g)]]</f>
        <v>0</v>
      </c>
      <c r="T370" s="62">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60">
        <f t="shared" si="5"/>
        <v>0</v>
      </c>
      <c r="W370" s="21">
        <f>MonthSales[[#This Row],[Suggested Order]]+V370</f>
        <v>0</v>
      </c>
      <c r="X370">
        <f>SUM(MonthSales[[#This Row],[Stock + FBA]:[Incoming]])+MonthSales[[#This Row],[Final Quantity in Order + Manual]]</f>
        <v>100</v>
      </c>
      <c r="Y370" s="62">
        <f>IFERROR(((MonthSales[[#This Row],[Stock + FBA]]+MonthSales[[#This Row],[Incoming]]+MonthSales[[#This Row],[Final Quantity in Order + Manual]])/MonthSales[[#This Row],[Quaterly Average]]), 0)</f>
        <v>0</v>
      </c>
    </row>
    <row r="371" spans="1:25" x14ac:dyDescent="0.25">
      <c r="A371" s="1" t="s">
        <v>378</v>
      </c>
      <c r="B371" s="1" t="s">
        <v>1321</v>
      </c>
      <c r="C371" s="1"/>
      <c r="D371">
        <v>0.81</v>
      </c>
      <c r="E371">
        <v>0</v>
      </c>
      <c r="F371">
        <v>0</v>
      </c>
      <c r="G371">
        <v>0</v>
      </c>
      <c r="H371">
        <v>0</v>
      </c>
      <c r="I371">
        <v>0</v>
      </c>
      <c r="J371">
        <v>0</v>
      </c>
      <c r="K371">
        <v>0</v>
      </c>
      <c r="L371" s="65">
        <v>0</v>
      </c>
      <c r="M371">
        <v>0</v>
      </c>
      <c r="N371">
        <v>100</v>
      </c>
      <c r="O371">
        <v>0</v>
      </c>
      <c r="P371">
        <v>100</v>
      </c>
      <c r="Q371">
        <v>0</v>
      </c>
      <c r="R371" s="1">
        <f>IF(AND(MonthSales[[#This Row],[Maximum]] &gt; 10, C371 &lt;&gt; "X"), COUNTIF(MonthSales[[#This Row],[6]:[1]], "=0"),0)</f>
        <v>0</v>
      </c>
      <c r="S371" s="13">
        <f>MonthSales[[#This Row],[Final Quantity in Order + Manual]]*MonthSales[[#This Row],[Weight (g)]]</f>
        <v>0</v>
      </c>
      <c r="T371" s="62">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60">
        <f t="shared" si="5"/>
        <v>0</v>
      </c>
      <c r="W371" s="21">
        <f>MonthSales[[#This Row],[Suggested Order]]+V371</f>
        <v>0</v>
      </c>
      <c r="X371">
        <f>SUM(MonthSales[[#This Row],[Stock + FBA]:[Incoming]])+MonthSales[[#This Row],[Final Quantity in Order + Manual]]</f>
        <v>100</v>
      </c>
      <c r="Y371" s="62">
        <f>IFERROR(((MonthSales[[#This Row],[Stock + FBA]]+MonthSales[[#This Row],[Incoming]]+MonthSales[[#This Row],[Final Quantity in Order + Manual]])/MonthSales[[#This Row],[Quaterly Average]]), 0)</f>
        <v>0</v>
      </c>
    </row>
    <row r="372" spans="1:25" x14ac:dyDescent="0.25">
      <c r="A372" s="1" t="s">
        <v>379</v>
      </c>
      <c r="B372" s="1" t="s">
        <v>1321</v>
      </c>
      <c r="C372" s="1"/>
      <c r="D372">
        <v>0.68</v>
      </c>
      <c r="E372">
        <v>0</v>
      </c>
      <c r="F372">
        <v>0</v>
      </c>
      <c r="G372">
        <v>0</v>
      </c>
      <c r="H372">
        <v>0</v>
      </c>
      <c r="I372">
        <v>0</v>
      </c>
      <c r="J372">
        <v>0</v>
      </c>
      <c r="K372">
        <v>0</v>
      </c>
      <c r="L372" s="65">
        <v>0</v>
      </c>
      <c r="M372">
        <v>0</v>
      </c>
      <c r="N372">
        <v>100</v>
      </c>
      <c r="O372">
        <v>0</v>
      </c>
      <c r="P372">
        <v>100</v>
      </c>
      <c r="Q372">
        <v>0</v>
      </c>
      <c r="R372" s="1">
        <f>IF(AND(MonthSales[[#This Row],[Maximum]] &gt; 10, C372 &lt;&gt; "X"), COUNTIF(MonthSales[[#This Row],[6]:[1]], "=0"),0)</f>
        <v>0</v>
      </c>
      <c r="S372" s="13">
        <f>MonthSales[[#This Row],[Final Quantity in Order + Manual]]*MonthSales[[#This Row],[Weight (g)]]</f>
        <v>0</v>
      </c>
      <c r="T372" s="62">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60">
        <f t="shared" si="5"/>
        <v>0</v>
      </c>
      <c r="W372" s="21">
        <f>MonthSales[[#This Row],[Suggested Order]]+V372</f>
        <v>0</v>
      </c>
      <c r="X372">
        <f>SUM(MonthSales[[#This Row],[Stock + FBA]:[Incoming]])+MonthSales[[#This Row],[Final Quantity in Order + Manual]]</f>
        <v>100</v>
      </c>
      <c r="Y372" s="62">
        <f>IFERROR(((MonthSales[[#This Row],[Stock + FBA]]+MonthSales[[#This Row],[Incoming]]+MonthSales[[#This Row],[Final Quantity in Order + Manual]])/MonthSales[[#This Row],[Quaterly Average]]), 0)</f>
        <v>0</v>
      </c>
    </row>
    <row r="373" spans="1:25" x14ac:dyDescent="0.25">
      <c r="A373" s="1" t="s">
        <v>380</v>
      </c>
      <c r="B373" s="1" t="s">
        <v>1321</v>
      </c>
      <c r="C373" s="1"/>
      <c r="D373">
        <v>0.73</v>
      </c>
      <c r="E373">
        <v>0</v>
      </c>
      <c r="F373">
        <v>0</v>
      </c>
      <c r="G373">
        <v>0</v>
      </c>
      <c r="H373">
        <v>0</v>
      </c>
      <c r="I373">
        <v>0</v>
      </c>
      <c r="J373">
        <v>0</v>
      </c>
      <c r="K373">
        <v>0</v>
      </c>
      <c r="L373" s="65">
        <v>0</v>
      </c>
      <c r="M373">
        <v>0</v>
      </c>
      <c r="N373">
        <v>100</v>
      </c>
      <c r="O373">
        <v>0</v>
      </c>
      <c r="P373">
        <v>100</v>
      </c>
      <c r="Q373">
        <v>0</v>
      </c>
      <c r="R373" s="1">
        <f>IF(AND(MonthSales[[#This Row],[Maximum]] &gt; 10, C373 &lt;&gt; "X"), COUNTIF(MonthSales[[#This Row],[6]:[1]], "=0"),0)</f>
        <v>0</v>
      </c>
      <c r="S373" s="13">
        <f>MonthSales[[#This Row],[Final Quantity in Order + Manual]]*MonthSales[[#This Row],[Weight (g)]]</f>
        <v>0</v>
      </c>
      <c r="T373" s="62">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60">
        <f t="shared" si="5"/>
        <v>0</v>
      </c>
      <c r="W373" s="21">
        <f>MonthSales[[#This Row],[Suggested Order]]+V373</f>
        <v>0</v>
      </c>
      <c r="X373">
        <f>SUM(MonthSales[[#This Row],[Stock + FBA]:[Incoming]])+MonthSales[[#This Row],[Final Quantity in Order + Manual]]</f>
        <v>100</v>
      </c>
      <c r="Y373" s="62">
        <f>IFERROR(((MonthSales[[#This Row],[Stock + FBA]]+MonthSales[[#This Row],[Incoming]]+MonthSales[[#This Row],[Final Quantity in Order + Manual]])/MonthSales[[#This Row],[Quaterly Average]]), 0)</f>
        <v>0</v>
      </c>
    </row>
    <row r="374" spans="1:25" x14ac:dyDescent="0.25">
      <c r="A374" s="1" t="s">
        <v>381</v>
      </c>
      <c r="B374" s="1" t="s">
        <v>1321</v>
      </c>
      <c r="C374" s="1"/>
      <c r="D374">
        <v>0.84</v>
      </c>
      <c r="E374">
        <v>0</v>
      </c>
      <c r="F374">
        <v>0</v>
      </c>
      <c r="G374">
        <v>0</v>
      </c>
      <c r="H374">
        <v>0</v>
      </c>
      <c r="I374">
        <v>0</v>
      </c>
      <c r="J374">
        <v>0</v>
      </c>
      <c r="K374">
        <v>0</v>
      </c>
      <c r="L374" s="65">
        <v>0</v>
      </c>
      <c r="M374">
        <v>0</v>
      </c>
      <c r="N374">
        <v>100</v>
      </c>
      <c r="O374">
        <v>0</v>
      </c>
      <c r="P374">
        <v>100</v>
      </c>
      <c r="Q374">
        <v>0</v>
      </c>
      <c r="R374" s="1">
        <f>IF(AND(MonthSales[[#This Row],[Maximum]] &gt; 10, C374 &lt;&gt; "X"), COUNTIF(MonthSales[[#This Row],[6]:[1]], "=0"),0)</f>
        <v>0</v>
      </c>
      <c r="S374" s="13">
        <f>MonthSales[[#This Row],[Final Quantity in Order + Manual]]*MonthSales[[#This Row],[Weight (g)]]</f>
        <v>0</v>
      </c>
      <c r="T374" s="62">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60">
        <f t="shared" si="5"/>
        <v>0</v>
      </c>
      <c r="W374" s="21">
        <f>MonthSales[[#This Row],[Suggested Order]]+V374</f>
        <v>0</v>
      </c>
      <c r="X374">
        <f>SUM(MonthSales[[#This Row],[Stock + FBA]:[Incoming]])+MonthSales[[#This Row],[Final Quantity in Order + Manual]]</f>
        <v>100</v>
      </c>
      <c r="Y374" s="62">
        <f>IFERROR(((MonthSales[[#This Row],[Stock + FBA]]+MonthSales[[#This Row],[Incoming]]+MonthSales[[#This Row],[Final Quantity in Order + Manual]])/MonthSales[[#This Row],[Quaterly Average]]), 0)</f>
        <v>0</v>
      </c>
    </row>
    <row r="375" spans="1:25" x14ac:dyDescent="0.25">
      <c r="A375" s="1" t="s">
        <v>382</v>
      </c>
      <c r="B375" s="1" t="s">
        <v>1309</v>
      </c>
      <c r="C375" s="1"/>
      <c r="D375">
        <v>18.2</v>
      </c>
      <c r="E375">
        <v>0</v>
      </c>
      <c r="F375">
        <v>0</v>
      </c>
      <c r="G375">
        <v>0</v>
      </c>
      <c r="H375">
        <v>0</v>
      </c>
      <c r="I375">
        <v>0</v>
      </c>
      <c r="J375">
        <v>0</v>
      </c>
      <c r="K375">
        <v>0</v>
      </c>
      <c r="L375" s="65">
        <v>0</v>
      </c>
      <c r="M375">
        <v>0</v>
      </c>
      <c r="N375">
        <v>0</v>
      </c>
      <c r="O375">
        <v>0</v>
      </c>
      <c r="P375">
        <v>0</v>
      </c>
      <c r="Q375">
        <v>5</v>
      </c>
      <c r="R375" s="1">
        <f>IF(AND(MonthSales[[#This Row],[Maximum]] &gt; 10, C375 &lt;&gt; "X"), COUNTIF(MonthSales[[#This Row],[6]:[1]], "=0"),0)</f>
        <v>0</v>
      </c>
      <c r="S375" s="13">
        <f>MonthSales[[#This Row],[Final Quantity in Order + Manual]]*MonthSales[[#This Row],[Weight (g)]]</f>
        <v>0</v>
      </c>
      <c r="T375" s="62">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60">
        <f t="shared" si="5"/>
        <v>0</v>
      </c>
      <c r="W375" s="21">
        <f>MonthSales[[#This Row],[Suggested Order]]+V375</f>
        <v>0</v>
      </c>
      <c r="X375">
        <f>SUM(MonthSales[[#This Row],[Stock + FBA]:[Incoming]])+MonthSales[[#This Row],[Final Quantity in Order + Manual]]</f>
        <v>5</v>
      </c>
      <c r="Y375" s="62">
        <f>IFERROR(((MonthSales[[#This Row],[Stock + FBA]]+MonthSales[[#This Row],[Incoming]]+MonthSales[[#This Row],[Final Quantity in Order + Manual]])/MonthSales[[#This Row],[Quaterly Average]]), 0)</f>
        <v>0</v>
      </c>
    </row>
    <row r="376" spans="1:25" x14ac:dyDescent="0.25">
      <c r="A376" s="1" t="s">
        <v>383</v>
      </c>
      <c r="B376" s="1" t="s">
        <v>1309</v>
      </c>
      <c r="C376" s="1"/>
      <c r="D376">
        <v>20.5</v>
      </c>
      <c r="E376">
        <v>0</v>
      </c>
      <c r="F376">
        <v>0</v>
      </c>
      <c r="G376">
        <v>0</v>
      </c>
      <c r="H376">
        <v>0</v>
      </c>
      <c r="I376">
        <v>0</v>
      </c>
      <c r="J376">
        <v>0</v>
      </c>
      <c r="K376">
        <v>0</v>
      </c>
      <c r="L376" s="65">
        <v>0</v>
      </c>
      <c r="M376">
        <v>0</v>
      </c>
      <c r="N376">
        <v>0</v>
      </c>
      <c r="O376">
        <v>0</v>
      </c>
      <c r="P376">
        <v>0</v>
      </c>
      <c r="Q376">
        <v>5</v>
      </c>
      <c r="R376" s="1">
        <f>IF(AND(MonthSales[[#This Row],[Maximum]] &gt; 10, C376 &lt;&gt; "X"), COUNTIF(MonthSales[[#This Row],[6]:[1]], "=0"),0)</f>
        <v>0</v>
      </c>
      <c r="S376" s="13">
        <f>MonthSales[[#This Row],[Final Quantity in Order + Manual]]*MonthSales[[#This Row],[Weight (g)]]</f>
        <v>0</v>
      </c>
      <c r="T376" s="62">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60">
        <f t="shared" si="5"/>
        <v>0</v>
      </c>
      <c r="W376" s="21">
        <f>MonthSales[[#This Row],[Suggested Order]]+V376</f>
        <v>0</v>
      </c>
      <c r="X376">
        <f>SUM(MonthSales[[#This Row],[Stock + FBA]:[Incoming]])+MonthSales[[#This Row],[Final Quantity in Order + Manual]]</f>
        <v>5</v>
      </c>
      <c r="Y376" s="62">
        <f>IFERROR(((MonthSales[[#This Row],[Stock + FBA]]+MonthSales[[#This Row],[Incoming]]+MonthSales[[#This Row],[Final Quantity in Order + Manual]])/MonthSales[[#This Row],[Quaterly Average]]), 0)</f>
        <v>0</v>
      </c>
    </row>
    <row r="377" spans="1:25" x14ac:dyDescent="0.25">
      <c r="A377" s="1" t="s">
        <v>384</v>
      </c>
      <c r="B377" s="1" t="s">
        <v>1309</v>
      </c>
      <c r="C377" s="1"/>
      <c r="D377">
        <v>22</v>
      </c>
      <c r="E377">
        <v>0</v>
      </c>
      <c r="F377">
        <v>0</v>
      </c>
      <c r="G377">
        <v>0</v>
      </c>
      <c r="H377">
        <v>0</v>
      </c>
      <c r="I377">
        <v>0</v>
      </c>
      <c r="J377">
        <v>0</v>
      </c>
      <c r="K377">
        <v>0</v>
      </c>
      <c r="L377" s="65">
        <v>0</v>
      </c>
      <c r="M377">
        <v>0</v>
      </c>
      <c r="N377">
        <v>0</v>
      </c>
      <c r="O377">
        <v>0</v>
      </c>
      <c r="P377">
        <v>0</v>
      </c>
      <c r="Q377">
        <v>5</v>
      </c>
      <c r="R377" s="1">
        <f>IF(AND(MonthSales[[#This Row],[Maximum]] &gt; 10, C377 &lt;&gt; "X"), COUNTIF(MonthSales[[#This Row],[6]:[1]], "=0"),0)</f>
        <v>0</v>
      </c>
      <c r="S377" s="13">
        <f>MonthSales[[#This Row],[Final Quantity in Order + Manual]]*MonthSales[[#This Row],[Weight (g)]]</f>
        <v>0</v>
      </c>
      <c r="T377" s="62">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60">
        <f t="shared" si="5"/>
        <v>0</v>
      </c>
      <c r="W377" s="21">
        <f>MonthSales[[#This Row],[Suggested Order]]+V377</f>
        <v>0</v>
      </c>
      <c r="X377">
        <f>SUM(MonthSales[[#This Row],[Stock + FBA]:[Incoming]])+MonthSales[[#This Row],[Final Quantity in Order + Manual]]</f>
        <v>5</v>
      </c>
      <c r="Y377" s="62">
        <f>IFERROR(((MonthSales[[#This Row],[Stock + FBA]]+MonthSales[[#This Row],[Incoming]]+MonthSales[[#This Row],[Final Quantity in Order + Manual]])/MonthSales[[#This Row],[Quaterly Average]]), 0)</f>
        <v>0</v>
      </c>
    </row>
    <row r="378" spans="1:25" x14ac:dyDescent="0.25">
      <c r="A378" s="1" t="s">
        <v>385</v>
      </c>
      <c r="B378" s="1" t="s">
        <v>1319</v>
      </c>
      <c r="C378" s="1" t="s">
        <v>8</v>
      </c>
      <c r="D378">
        <v>1.54</v>
      </c>
      <c r="E378">
        <v>3</v>
      </c>
      <c r="F378">
        <v>3</v>
      </c>
      <c r="G378">
        <v>4</v>
      </c>
      <c r="H378">
        <v>7</v>
      </c>
      <c r="I378">
        <v>6</v>
      </c>
      <c r="J378">
        <v>1</v>
      </c>
      <c r="K378">
        <v>4</v>
      </c>
      <c r="L378" s="65">
        <v>5</v>
      </c>
      <c r="M378">
        <v>7</v>
      </c>
      <c r="N378">
        <v>2</v>
      </c>
      <c r="O378">
        <v>17</v>
      </c>
      <c r="P378">
        <v>19</v>
      </c>
      <c r="Q378">
        <v>1</v>
      </c>
      <c r="R378" s="1">
        <f>IF(AND(MonthSales[[#This Row],[Maximum]] &gt; 10, C378 &lt;&gt; "X"), COUNTIF(MonthSales[[#This Row],[6]:[1]], "=0"),0)</f>
        <v>0</v>
      </c>
      <c r="S378" s="13">
        <f>MonthSales[[#This Row],[Final Quantity in Order + Manual]]*MonthSales[[#This Row],[Weight (g)]]</f>
        <v>77</v>
      </c>
      <c r="T378" s="62">
        <f>IFERROR(((MonthSales[[#This Row],[Stock + FBA]]+MonthSales[[#This Row],[Incoming]])/MonthSales[[#This Row],[Quaterly Average]]), 0)</f>
        <v>4</v>
      </c>
      <c r="U378" s="14">
        <f>IF(AND(minMonths &gt;=  MonthSales[[#This Row],[Months Cover (current stock +Production)]], C378  &lt;&gt; "X"), _xlfn.CEILING.MATH(((orderBY -  MonthSales[[#This Row],[Months Cover (current stock +Production)]]) * MonthSales[[#This Row],[Quaterly Average]]),50),0)</f>
        <v>50</v>
      </c>
      <c r="V378" s="60">
        <f t="shared" si="5"/>
        <v>0</v>
      </c>
      <c r="W378" s="21">
        <f>MonthSales[[#This Row],[Suggested Order]]+V378</f>
        <v>50</v>
      </c>
      <c r="X378">
        <f>SUM(MonthSales[[#This Row],[Stock + FBA]:[Incoming]])+MonthSales[[#This Row],[Final Quantity in Order + Manual]]</f>
        <v>70</v>
      </c>
      <c r="Y378" s="62">
        <f>IFERROR(((MonthSales[[#This Row],[Stock + FBA]]+MonthSales[[#This Row],[Incoming]]+MonthSales[[#This Row],[Final Quantity in Order + Manual]])/MonthSales[[#This Row],[Quaterly Average]]), 0)</f>
        <v>14</v>
      </c>
    </row>
    <row r="379" spans="1:25" x14ac:dyDescent="0.25">
      <c r="A379" s="1" t="s">
        <v>386</v>
      </c>
      <c r="B379" s="1" t="s">
        <v>1319</v>
      </c>
      <c r="C379" s="1" t="s">
        <v>8</v>
      </c>
      <c r="D379">
        <v>2.02</v>
      </c>
      <c r="E379">
        <v>4</v>
      </c>
      <c r="F379">
        <v>2</v>
      </c>
      <c r="G379">
        <v>3</v>
      </c>
      <c r="H379">
        <v>4</v>
      </c>
      <c r="I379">
        <v>2</v>
      </c>
      <c r="J379">
        <v>5</v>
      </c>
      <c r="K379">
        <v>3</v>
      </c>
      <c r="L379" s="65">
        <v>4</v>
      </c>
      <c r="M379">
        <v>5</v>
      </c>
      <c r="N379">
        <v>1</v>
      </c>
      <c r="O379">
        <v>17</v>
      </c>
      <c r="P379">
        <v>18</v>
      </c>
      <c r="Q379">
        <v>0</v>
      </c>
      <c r="R379" s="1">
        <f>IF(AND(MonthSales[[#This Row],[Maximum]] &gt; 10, C379 &lt;&gt; "X"), COUNTIF(MonthSales[[#This Row],[6]:[1]], "=0"),0)</f>
        <v>0</v>
      </c>
      <c r="S379" s="13">
        <f>MonthSales[[#This Row],[Final Quantity in Order + Manual]]*MonthSales[[#This Row],[Weight (g)]]</f>
        <v>101</v>
      </c>
      <c r="T379" s="62">
        <f>IFERROR(((MonthSales[[#This Row],[Stock + FBA]]+MonthSales[[#This Row],[Incoming]])/MonthSales[[#This Row],[Quaterly Average]]), 0)</f>
        <v>4.5</v>
      </c>
      <c r="U379" s="14">
        <f>IF(AND(minMonths &gt;=  MonthSales[[#This Row],[Months Cover (current stock +Production)]], C379  &lt;&gt; "X"), _xlfn.CEILING.MATH(((orderBY -  MonthSales[[#This Row],[Months Cover (current stock +Production)]]) * MonthSales[[#This Row],[Quaterly Average]]),50),0)</f>
        <v>50</v>
      </c>
      <c r="V379" s="60">
        <f t="shared" si="5"/>
        <v>0</v>
      </c>
      <c r="W379" s="21">
        <f>MonthSales[[#This Row],[Suggested Order]]+V379</f>
        <v>50</v>
      </c>
      <c r="X379">
        <f>SUM(MonthSales[[#This Row],[Stock + FBA]:[Incoming]])+MonthSales[[#This Row],[Final Quantity in Order + Manual]]</f>
        <v>68</v>
      </c>
      <c r="Y379" s="62">
        <f>IFERROR(((MonthSales[[#This Row],[Stock + FBA]]+MonthSales[[#This Row],[Incoming]]+MonthSales[[#This Row],[Final Quantity in Order + Manual]])/MonthSales[[#This Row],[Quaterly Average]]), 0)</f>
        <v>17</v>
      </c>
    </row>
    <row r="380" spans="1:25" x14ac:dyDescent="0.25">
      <c r="A380" s="1" t="s">
        <v>387</v>
      </c>
      <c r="B380" s="1" t="s">
        <v>1319</v>
      </c>
      <c r="C380" s="1" t="s">
        <v>8</v>
      </c>
      <c r="D380">
        <v>0.53</v>
      </c>
      <c r="E380">
        <v>19</v>
      </c>
      <c r="F380">
        <v>4</v>
      </c>
      <c r="G380">
        <v>4</v>
      </c>
      <c r="H380">
        <v>46</v>
      </c>
      <c r="I380">
        <v>6</v>
      </c>
      <c r="J380">
        <v>4</v>
      </c>
      <c r="K380">
        <v>14</v>
      </c>
      <c r="L380" s="65">
        <v>19</v>
      </c>
      <c r="M380">
        <v>46</v>
      </c>
      <c r="N380">
        <v>59</v>
      </c>
      <c r="O380">
        <v>96</v>
      </c>
      <c r="P380">
        <v>155</v>
      </c>
      <c r="Q380">
        <v>0</v>
      </c>
      <c r="R380" s="1">
        <f>IF(AND(MonthSales[[#This Row],[Maximum]] &gt; 10, C380 &lt;&gt; "X"), COUNTIF(MonthSales[[#This Row],[6]:[1]], "=0"),0)</f>
        <v>0</v>
      </c>
      <c r="S380" s="13">
        <f>MonthSales[[#This Row],[Final Quantity in Order + Manual]]*MonthSales[[#This Row],[Weight (g)]]</f>
        <v>0</v>
      </c>
      <c r="T380" s="62">
        <f>IFERROR(((MonthSales[[#This Row],[Stock + FBA]]+MonthSales[[#This Row],[Incoming]])/MonthSales[[#This Row],[Quaterly Average]]), 0)</f>
        <v>8.1578947368421044</v>
      </c>
      <c r="U380" s="14">
        <f>IF(AND(minMonths &gt;=  MonthSales[[#This Row],[Months Cover (current stock +Production)]], C380  &lt;&gt; "X"), _xlfn.CEILING.MATH(((orderBY -  MonthSales[[#This Row],[Months Cover (current stock +Production)]]) * MonthSales[[#This Row],[Quaterly Average]]),50),0)</f>
        <v>0</v>
      </c>
      <c r="V380" s="60">
        <f t="shared" si="5"/>
        <v>0</v>
      </c>
      <c r="W380" s="21">
        <f>MonthSales[[#This Row],[Suggested Order]]+V380</f>
        <v>0</v>
      </c>
      <c r="X380">
        <f>SUM(MonthSales[[#This Row],[Stock + FBA]:[Incoming]])+MonthSales[[#This Row],[Final Quantity in Order + Manual]]</f>
        <v>155</v>
      </c>
      <c r="Y380" s="62">
        <f>IFERROR(((MonthSales[[#This Row],[Stock + FBA]]+MonthSales[[#This Row],[Incoming]]+MonthSales[[#This Row],[Final Quantity in Order + Manual]])/MonthSales[[#This Row],[Quaterly Average]]), 0)</f>
        <v>8.1578947368421044</v>
      </c>
    </row>
    <row r="381" spans="1:25" x14ac:dyDescent="0.25">
      <c r="A381" s="1" t="s">
        <v>388</v>
      </c>
      <c r="B381" s="1" t="s">
        <v>1319</v>
      </c>
      <c r="C381" s="1" t="s">
        <v>8</v>
      </c>
      <c r="D381">
        <v>0.97</v>
      </c>
      <c r="E381">
        <v>3</v>
      </c>
      <c r="F381">
        <v>4</v>
      </c>
      <c r="G381">
        <v>5</v>
      </c>
      <c r="H381">
        <v>12</v>
      </c>
      <c r="I381">
        <v>7</v>
      </c>
      <c r="J381">
        <v>2</v>
      </c>
      <c r="K381">
        <v>6</v>
      </c>
      <c r="L381" s="65">
        <v>7</v>
      </c>
      <c r="M381">
        <v>12</v>
      </c>
      <c r="N381">
        <v>20</v>
      </c>
      <c r="O381">
        <v>51</v>
      </c>
      <c r="P381">
        <v>71</v>
      </c>
      <c r="Q381">
        <v>0</v>
      </c>
      <c r="R381" s="1">
        <f>IF(AND(MonthSales[[#This Row],[Maximum]] &gt; 10, C381 &lt;&gt; "X"), COUNTIF(MonthSales[[#This Row],[6]:[1]], "=0"),0)</f>
        <v>0</v>
      </c>
      <c r="S381" s="13">
        <f>MonthSales[[#This Row],[Final Quantity in Order + Manual]]*MonthSales[[#This Row],[Weight (g)]]</f>
        <v>0</v>
      </c>
      <c r="T381" s="62">
        <f>IFERROR(((MonthSales[[#This Row],[Stock + FBA]]+MonthSales[[#This Row],[Incoming]])/MonthSales[[#This Row],[Quaterly Average]]), 0)</f>
        <v>10.142857142857142</v>
      </c>
      <c r="U381" s="14">
        <f>IF(AND(minMonths &gt;=  MonthSales[[#This Row],[Months Cover (current stock +Production)]], C381  &lt;&gt; "X"), _xlfn.CEILING.MATH(((orderBY -  MonthSales[[#This Row],[Months Cover (current stock +Production)]]) * MonthSales[[#This Row],[Quaterly Average]]),50),0)</f>
        <v>0</v>
      </c>
      <c r="V381" s="60">
        <f t="shared" si="5"/>
        <v>0</v>
      </c>
      <c r="W381" s="21">
        <f>MonthSales[[#This Row],[Suggested Order]]+V381</f>
        <v>0</v>
      </c>
      <c r="X381">
        <f>SUM(MonthSales[[#This Row],[Stock + FBA]:[Incoming]])+MonthSales[[#This Row],[Final Quantity in Order + Manual]]</f>
        <v>71</v>
      </c>
      <c r="Y381" s="62">
        <f>IFERROR(((MonthSales[[#This Row],[Stock + FBA]]+MonthSales[[#This Row],[Incoming]]+MonthSales[[#This Row],[Final Quantity in Order + Manual]])/MonthSales[[#This Row],[Quaterly Average]]), 0)</f>
        <v>10.142857142857142</v>
      </c>
    </row>
    <row r="382" spans="1:25" x14ac:dyDescent="0.25">
      <c r="A382" s="1" t="s">
        <v>389</v>
      </c>
      <c r="B382" s="1" t="s">
        <v>1319</v>
      </c>
      <c r="C382" s="1" t="s">
        <v>8</v>
      </c>
      <c r="D382">
        <v>0.97</v>
      </c>
      <c r="E382">
        <v>3</v>
      </c>
      <c r="F382">
        <v>4</v>
      </c>
      <c r="G382">
        <v>1</v>
      </c>
      <c r="H382">
        <v>13</v>
      </c>
      <c r="I382">
        <v>12</v>
      </c>
      <c r="J382">
        <v>7</v>
      </c>
      <c r="K382">
        <v>7</v>
      </c>
      <c r="L382" s="65">
        <v>11</v>
      </c>
      <c r="M382">
        <v>13</v>
      </c>
      <c r="N382">
        <v>2</v>
      </c>
      <c r="O382">
        <v>13</v>
      </c>
      <c r="P382">
        <v>15</v>
      </c>
      <c r="Q382">
        <v>0</v>
      </c>
      <c r="R382" s="1">
        <f>IF(AND(MonthSales[[#This Row],[Maximum]] &gt; 10, C382 &lt;&gt; "X"), COUNTIF(MonthSales[[#This Row],[6]:[1]], "=0"),0)</f>
        <v>0</v>
      </c>
      <c r="S382" s="13">
        <f>MonthSales[[#This Row],[Final Quantity in Order + Manual]]*MonthSales[[#This Row],[Weight (g)]]</f>
        <v>97</v>
      </c>
      <c r="T382" s="62">
        <f>IFERROR(((MonthSales[[#This Row],[Stock + FBA]]+MonthSales[[#This Row],[Incoming]])/MonthSales[[#This Row],[Quaterly Average]]), 0)</f>
        <v>1.3636363636363635</v>
      </c>
      <c r="U382" s="14">
        <f>IF(AND(minMonths &gt;=  MonthSales[[#This Row],[Months Cover (current stock +Production)]], C382  &lt;&gt; "X"), _xlfn.CEILING.MATH(((orderBY -  MonthSales[[#This Row],[Months Cover (current stock +Production)]]) * MonthSales[[#This Row],[Quaterly Average]]),50),0)</f>
        <v>100</v>
      </c>
      <c r="V382" s="60">
        <f t="shared" si="5"/>
        <v>0</v>
      </c>
      <c r="W382" s="21">
        <f>MonthSales[[#This Row],[Suggested Order]]+V382</f>
        <v>100</v>
      </c>
      <c r="X382">
        <f>SUM(MonthSales[[#This Row],[Stock + FBA]:[Incoming]])+MonthSales[[#This Row],[Final Quantity in Order + Manual]]</f>
        <v>115</v>
      </c>
      <c r="Y382" s="62">
        <f>IFERROR(((MonthSales[[#This Row],[Stock + FBA]]+MonthSales[[#This Row],[Incoming]]+MonthSales[[#This Row],[Final Quantity in Order + Manual]])/MonthSales[[#This Row],[Quaterly Average]]), 0)</f>
        <v>10.454545454545455</v>
      </c>
    </row>
    <row r="383" spans="1:25" x14ac:dyDescent="0.25">
      <c r="A383" s="1" t="s">
        <v>390</v>
      </c>
      <c r="B383" s="1" t="s">
        <v>1319</v>
      </c>
      <c r="C383" s="1" t="s">
        <v>8</v>
      </c>
      <c r="D383">
        <v>1.1399999999999999</v>
      </c>
      <c r="E383">
        <v>4</v>
      </c>
      <c r="F383">
        <v>3</v>
      </c>
      <c r="G383">
        <v>3</v>
      </c>
      <c r="H383">
        <v>11</v>
      </c>
      <c r="I383">
        <v>7</v>
      </c>
      <c r="J383">
        <v>6</v>
      </c>
      <c r="K383">
        <v>6</v>
      </c>
      <c r="L383" s="65">
        <v>8</v>
      </c>
      <c r="M383">
        <v>11</v>
      </c>
      <c r="N383">
        <v>2</v>
      </c>
      <c r="O383">
        <v>27</v>
      </c>
      <c r="P383">
        <v>29</v>
      </c>
      <c r="Q383">
        <v>0</v>
      </c>
      <c r="R383" s="1">
        <f>IF(AND(MonthSales[[#This Row],[Maximum]] &gt; 10, C383 &lt;&gt; "X"), COUNTIF(MonthSales[[#This Row],[6]:[1]], "=0"),0)</f>
        <v>0</v>
      </c>
      <c r="S383" s="13">
        <f>MonthSales[[#This Row],[Final Quantity in Order + Manual]]*MonthSales[[#This Row],[Weight (g)]]</f>
        <v>56.999999999999993</v>
      </c>
      <c r="T383" s="62">
        <f>IFERROR(((MonthSales[[#This Row],[Stock + FBA]]+MonthSales[[#This Row],[Incoming]])/MonthSales[[#This Row],[Quaterly Average]]), 0)</f>
        <v>3.625</v>
      </c>
      <c r="U383" s="14">
        <f>IF(AND(minMonths &gt;=  MonthSales[[#This Row],[Months Cover (current stock +Production)]], C383  &lt;&gt; "X"), _xlfn.CEILING.MATH(((orderBY -  MonthSales[[#This Row],[Months Cover (current stock +Production)]]) * MonthSales[[#This Row],[Quaterly Average]]),50),0)</f>
        <v>50</v>
      </c>
      <c r="V383" s="60">
        <f t="shared" si="5"/>
        <v>0</v>
      </c>
      <c r="W383" s="21">
        <f>MonthSales[[#This Row],[Suggested Order]]+V383</f>
        <v>50</v>
      </c>
      <c r="X383">
        <f>SUM(MonthSales[[#This Row],[Stock + FBA]:[Incoming]])+MonthSales[[#This Row],[Final Quantity in Order + Manual]]</f>
        <v>79</v>
      </c>
      <c r="Y383" s="62">
        <f>IFERROR(((MonthSales[[#This Row],[Stock + FBA]]+MonthSales[[#This Row],[Incoming]]+MonthSales[[#This Row],[Final Quantity in Order + Manual]])/MonthSales[[#This Row],[Quaterly Average]]), 0)</f>
        <v>9.875</v>
      </c>
    </row>
    <row r="384" spans="1:25" x14ac:dyDescent="0.25">
      <c r="A384" s="1" t="s">
        <v>391</v>
      </c>
      <c r="B384" s="1" t="s">
        <v>1319</v>
      </c>
      <c r="C384" s="1" t="s">
        <v>8</v>
      </c>
      <c r="D384">
        <v>1.61</v>
      </c>
      <c r="E384">
        <v>3</v>
      </c>
      <c r="F384">
        <v>5</v>
      </c>
      <c r="G384">
        <v>2</v>
      </c>
      <c r="H384">
        <v>5</v>
      </c>
      <c r="I384">
        <v>1</v>
      </c>
      <c r="J384">
        <v>0</v>
      </c>
      <c r="K384">
        <v>3</v>
      </c>
      <c r="L384" s="65">
        <v>3</v>
      </c>
      <c r="M384">
        <v>5</v>
      </c>
      <c r="N384">
        <v>3</v>
      </c>
      <c r="O384">
        <v>10</v>
      </c>
      <c r="P384">
        <v>13</v>
      </c>
      <c r="Q384">
        <v>0</v>
      </c>
      <c r="R384" s="1">
        <f>IF(AND(MonthSales[[#This Row],[Maximum]] &gt; 10, C384 &lt;&gt; "X"), COUNTIF(MonthSales[[#This Row],[6]:[1]], "=0"),0)</f>
        <v>0</v>
      </c>
      <c r="S384" s="13">
        <f>MonthSales[[#This Row],[Final Quantity in Order + Manual]]*MonthSales[[#This Row],[Weight (g)]]</f>
        <v>80.5</v>
      </c>
      <c r="T384" s="62">
        <f>IFERROR(((MonthSales[[#This Row],[Stock + FBA]]+MonthSales[[#This Row],[Incoming]])/MonthSales[[#This Row],[Quaterly Average]]), 0)</f>
        <v>4.333333333333333</v>
      </c>
      <c r="U384" s="14">
        <f>IF(AND(minMonths &gt;=  MonthSales[[#This Row],[Months Cover (current stock +Production)]], C384  &lt;&gt; "X"), _xlfn.CEILING.MATH(((orderBY -  MonthSales[[#This Row],[Months Cover (current stock +Production)]]) * MonthSales[[#This Row],[Quaterly Average]]),50),0)</f>
        <v>50</v>
      </c>
      <c r="V384" s="60">
        <f t="shared" si="5"/>
        <v>0</v>
      </c>
      <c r="W384" s="21">
        <f>MonthSales[[#This Row],[Suggested Order]]+V384</f>
        <v>50</v>
      </c>
      <c r="X384">
        <f>SUM(MonthSales[[#This Row],[Stock + FBA]:[Incoming]])+MonthSales[[#This Row],[Final Quantity in Order + Manual]]</f>
        <v>63</v>
      </c>
      <c r="Y384" s="62">
        <f>IFERROR(((MonthSales[[#This Row],[Stock + FBA]]+MonthSales[[#This Row],[Incoming]]+MonthSales[[#This Row],[Final Quantity in Order + Manual]])/MonthSales[[#This Row],[Quaterly Average]]), 0)</f>
        <v>21</v>
      </c>
    </row>
    <row r="385" spans="1:25" x14ac:dyDescent="0.25">
      <c r="A385" s="1" t="s">
        <v>392</v>
      </c>
      <c r="B385" s="1" t="s">
        <v>1319</v>
      </c>
      <c r="C385" s="1"/>
      <c r="D385">
        <v>0.32</v>
      </c>
      <c r="E385">
        <v>0</v>
      </c>
      <c r="F385">
        <v>0</v>
      </c>
      <c r="G385">
        <v>0</v>
      </c>
      <c r="H385">
        <v>0</v>
      </c>
      <c r="I385">
        <v>0</v>
      </c>
      <c r="J385">
        <v>0</v>
      </c>
      <c r="K385">
        <v>0</v>
      </c>
      <c r="L385" s="65">
        <v>0</v>
      </c>
      <c r="M385">
        <v>0</v>
      </c>
      <c r="N385">
        <v>186</v>
      </c>
      <c r="O385">
        <v>20</v>
      </c>
      <c r="P385">
        <v>206</v>
      </c>
      <c r="Q385">
        <v>0</v>
      </c>
      <c r="R385" s="1">
        <f>IF(AND(MonthSales[[#This Row],[Maximum]] &gt; 10, C385 &lt;&gt; "X"), COUNTIF(MonthSales[[#This Row],[6]:[1]], "=0"),0)</f>
        <v>0</v>
      </c>
      <c r="S385" s="13">
        <f>MonthSales[[#This Row],[Final Quantity in Order + Manual]]*MonthSales[[#This Row],[Weight (g)]]</f>
        <v>0</v>
      </c>
      <c r="T385" s="62">
        <f>IFERROR(((MonthSales[[#This Row],[Stock + FBA]]+MonthSales[[#This Row],[Incoming]])/MonthSales[[#This Row],[Quaterly Average]]), 0)</f>
        <v>0</v>
      </c>
      <c r="U385" s="14">
        <f>IF(AND(minMonths &gt;=  MonthSales[[#This Row],[Months Cover (current stock +Production)]], C385  &lt;&gt; "X"), _xlfn.CEILING.MATH(((orderBY -  MonthSales[[#This Row],[Months Cover (current stock +Production)]]) * MonthSales[[#This Row],[Quaterly Average]]),50),0)</f>
        <v>0</v>
      </c>
      <c r="V385" s="60">
        <f t="shared" si="5"/>
        <v>0</v>
      </c>
      <c r="W385" s="21">
        <f>MonthSales[[#This Row],[Suggested Order]]+V385</f>
        <v>0</v>
      </c>
      <c r="X385">
        <f>SUM(MonthSales[[#This Row],[Stock + FBA]:[Incoming]])+MonthSales[[#This Row],[Final Quantity in Order + Manual]]</f>
        <v>206</v>
      </c>
      <c r="Y385" s="62">
        <f>IFERROR(((MonthSales[[#This Row],[Stock + FBA]]+MonthSales[[#This Row],[Incoming]]+MonthSales[[#This Row],[Final Quantity in Order + Manual]])/MonthSales[[#This Row],[Quaterly Average]]), 0)</f>
        <v>0</v>
      </c>
    </row>
    <row r="386" spans="1:25" x14ac:dyDescent="0.25">
      <c r="A386" s="1" t="s">
        <v>393</v>
      </c>
      <c r="B386" s="1" t="s">
        <v>1320</v>
      </c>
      <c r="C386" s="1"/>
      <c r="D386">
        <v>0.45</v>
      </c>
      <c r="E386">
        <v>0</v>
      </c>
      <c r="F386">
        <v>0</v>
      </c>
      <c r="G386">
        <v>0</v>
      </c>
      <c r="H386">
        <v>0</v>
      </c>
      <c r="I386">
        <v>0</v>
      </c>
      <c r="J386">
        <v>0</v>
      </c>
      <c r="K386">
        <v>0</v>
      </c>
      <c r="L386" s="65">
        <v>0</v>
      </c>
      <c r="M386">
        <v>0</v>
      </c>
      <c r="N386">
        <v>50</v>
      </c>
      <c r="O386">
        <v>0</v>
      </c>
      <c r="P386">
        <v>50</v>
      </c>
      <c r="Q386">
        <v>0</v>
      </c>
      <c r="R386" s="1">
        <f>IF(AND(MonthSales[[#This Row],[Maximum]] &gt; 10, C386 &lt;&gt; "X"), COUNTIF(MonthSales[[#This Row],[6]:[1]], "=0"),0)</f>
        <v>0</v>
      </c>
      <c r="S386" s="13">
        <f>MonthSales[[#This Row],[Final Quantity in Order + Manual]]*MonthSales[[#This Row],[Weight (g)]]</f>
        <v>0</v>
      </c>
      <c r="T386" s="62">
        <f>IFERROR(((MonthSales[[#This Row],[Stock + FBA]]+MonthSales[[#This Row],[Incoming]])/MonthSales[[#This Row],[Quaterly Average]]), 0)</f>
        <v>0</v>
      </c>
      <c r="U386" s="14">
        <f>IF(AND(minMonths &gt;=  MonthSales[[#This Row],[Months Cover (current stock +Production)]], C386  &lt;&gt; "X"), _xlfn.CEILING.MATH(((orderBY -  MonthSales[[#This Row],[Months Cover (current stock +Production)]]) * MonthSales[[#This Row],[Quaterly Average]]),50),0)</f>
        <v>0</v>
      </c>
      <c r="V386" s="60">
        <f t="shared" ref="V386:V449" si="6">AA386</f>
        <v>0</v>
      </c>
      <c r="W386" s="21">
        <f>MonthSales[[#This Row],[Suggested Order]]+V386</f>
        <v>0</v>
      </c>
      <c r="X386">
        <f>SUM(MonthSales[[#This Row],[Stock + FBA]:[Incoming]])+MonthSales[[#This Row],[Final Quantity in Order + Manual]]</f>
        <v>50</v>
      </c>
      <c r="Y386" s="62">
        <f>IFERROR(((MonthSales[[#This Row],[Stock + FBA]]+MonthSales[[#This Row],[Incoming]]+MonthSales[[#This Row],[Final Quantity in Order + Manual]])/MonthSales[[#This Row],[Quaterly Average]]), 0)</f>
        <v>0</v>
      </c>
    </row>
    <row r="387" spans="1:25" x14ac:dyDescent="0.25">
      <c r="A387" s="1" t="s">
        <v>394</v>
      </c>
      <c r="B387" s="1" t="s">
        <v>1320</v>
      </c>
      <c r="C387" s="1"/>
      <c r="D387">
        <v>0.36</v>
      </c>
      <c r="E387">
        <v>0</v>
      </c>
      <c r="F387">
        <v>0</v>
      </c>
      <c r="G387">
        <v>0</v>
      </c>
      <c r="H387">
        <v>0</v>
      </c>
      <c r="I387">
        <v>0</v>
      </c>
      <c r="J387">
        <v>0</v>
      </c>
      <c r="K387">
        <v>0</v>
      </c>
      <c r="L387" s="65">
        <v>0</v>
      </c>
      <c r="M387">
        <v>0</v>
      </c>
      <c r="N387">
        <v>50</v>
      </c>
      <c r="O387">
        <v>0</v>
      </c>
      <c r="P387">
        <v>50</v>
      </c>
      <c r="Q387">
        <v>0</v>
      </c>
      <c r="R387" s="1">
        <f>IF(AND(MonthSales[[#This Row],[Maximum]] &gt; 10, C387 &lt;&gt; "X"), COUNTIF(MonthSales[[#This Row],[6]:[1]], "=0"),0)</f>
        <v>0</v>
      </c>
      <c r="S387" s="13">
        <f>MonthSales[[#This Row],[Final Quantity in Order + Manual]]*MonthSales[[#This Row],[Weight (g)]]</f>
        <v>0</v>
      </c>
      <c r="T387" s="62">
        <f>IFERROR(((MonthSales[[#This Row],[Stock + FBA]]+MonthSales[[#This Row],[Incoming]])/MonthSales[[#This Row],[Quaterly Average]]), 0)</f>
        <v>0</v>
      </c>
      <c r="U387" s="14">
        <f>IF(AND(minMonths &gt;=  MonthSales[[#This Row],[Months Cover (current stock +Production)]], C387  &lt;&gt; "X"), _xlfn.CEILING.MATH(((orderBY -  MonthSales[[#This Row],[Months Cover (current stock +Production)]]) * MonthSales[[#This Row],[Quaterly Average]]),50),0)</f>
        <v>0</v>
      </c>
      <c r="V387" s="60">
        <f t="shared" si="6"/>
        <v>0</v>
      </c>
      <c r="W387" s="21">
        <f>MonthSales[[#This Row],[Suggested Order]]+V387</f>
        <v>0</v>
      </c>
      <c r="X387">
        <f>SUM(MonthSales[[#This Row],[Stock + FBA]:[Incoming]])+MonthSales[[#This Row],[Final Quantity in Order + Manual]]</f>
        <v>50</v>
      </c>
      <c r="Y387" s="62">
        <f>IFERROR(((MonthSales[[#This Row],[Stock + FBA]]+MonthSales[[#This Row],[Incoming]]+MonthSales[[#This Row],[Final Quantity in Order + Manual]])/MonthSales[[#This Row],[Quaterly Average]]), 0)</f>
        <v>0</v>
      </c>
    </row>
    <row r="388" spans="1:25" x14ac:dyDescent="0.25">
      <c r="A388" s="1" t="s">
        <v>395</v>
      </c>
      <c r="B388" s="1" t="s">
        <v>1319</v>
      </c>
      <c r="C388" s="1" t="s">
        <v>8</v>
      </c>
      <c r="D388">
        <v>1</v>
      </c>
      <c r="E388">
        <v>3</v>
      </c>
      <c r="F388">
        <v>1</v>
      </c>
      <c r="G388">
        <v>0</v>
      </c>
      <c r="H388">
        <v>5</v>
      </c>
      <c r="I388">
        <v>5</v>
      </c>
      <c r="J388">
        <v>2</v>
      </c>
      <c r="K388">
        <v>3</v>
      </c>
      <c r="L388" s="65">
        <v>4</v>
      </c>
      <c r="M388">
        <v>5</v>
      </c>
      <c r="N388">
        <v>99</v>
      </c>
      <c r="O388">
        <v>32</v>
      </c>
      <c r="P388">
        <v>131</v>
      </c>
      <c r="Q388">
        <v>0</v>
      </c>
      <c r="R388" s="1">
        <f>IF(AND(MonthSales[[#This Row],[Maximum]] &gt; 10, C388 &lt;&gt; "X"), COUNTIF(MonthSales[[#This Row],[6]:[1]], "=0"),0)</f>
        <v>0</v>
      </c>
      <c r="S388" s="13">
        <f>MonthSales[[#This Row],[Final Quantity in Order + Manual]]*MonthSales[[#This Row],[Weight (g)]]</f>
        <v>0</v>
      </c>
      <c r="T388" s="62">
        <f>IFERROR(((MonthSales[[#This Row],[Stock + FBA]]+MonthSales[[#This Row],[Incoming]])/MonthSales[[#This Row],[Quaterly Average]]), 0)</f>
        <v>32.75</v>
      </c>
      <c r="U388" s="14">
        <f>IF(AND(minMonths &gt;=  MonthSales[[#This Row],[Months Cover (current stock +Production)]], C388  &lt;&gt; "X"), _xlfn.CEILING.MATH(((orderBY -  MonthSales[[#This Row],[Months Cover (current stock +Production)]]) * MonthSales[[#This Row],[Quaterly Average]]),50),0)</f>
        <v>0</v>
      </c>
      <c r="V388" s="60">
        <f t="shared" si="6"/>
        <v>0</v>
      </c>
      <c r="W388" s="21">
        <f>MonthSales[[#This Row],[Suggested Order]]+V388</f>
        <v>0</v>
      </c>
      <c r="X388">
        <f>SUM(MonthSales[[#This Row],[Stock + FBA]:[Incoming]])+MonthSales[[#This Row],[Final Quantity in Order + Manual]]</f>
        <v>131</v>
      </c>
      <c r="Y388" s="62">
        <f>IFERROR(((MonthSales[[#This Row],[Stock + FBA]]+MonthSales[[#This Row],[Incoming]]+MonthSales[[#This Row],[Final Quantity in Order + Manual]])/MonthSales[[#This Row],[Quaterly Average]]), 0)</f>
        <v>32.75</v>
      </c>
    </row>
    <row r="389" spans="1:25" x14ac:dyDescent="0.25">
      <c r="A389" s="1" t="s">
        <v>396</v>
      </c>
      <c r="B389" s="1" t="s">
        <v>1320</v>
      </c>
      <c r="C389" s="1"/>
      <c r="D389">
        <v>0.36</v>
      </c>
      <c r="E389">
        <v>0</v>
      </c>
      <c r="F389">
        <v>0</v>
      </c>
      <c r="G389">
        <v>0</v>
      </c>
      <c r="H389">
        <v>0</v>
      </c>
      <c r="I389">
        <v>0</v>
      </c>
      <c r="J389">
        <v>0</v>
      </c>
      <c r="K389">
        <v>0</v>
      </c>
      <c r="L389" s="65">
        <v>0</v>
      </c>
      <c r="M389">
        <v>0</v>
      </c>
      <c r="N389">
        <v>50</v>
      </c>
      <c r="O389">
        <v>0</v>
      </c>
      <c r="P389">
        <v>50</v>
      </c>
      <c r="Q389">
        <v>0</v>
      </c>
      <c r="R389" s="1">
        <f>IF(AND(MonthSales[[#This Row],[Maximum]] &gt; 10, C389 &lt;&gt; "X"), COUNTIF(MonthSales[[#This Row],[6]:[1]], "=0"),0)</f>
        <v>0</v>
      </c>
      <c r="S389" s="13">
        <f>MonthSales[[#This Row],[Final Quantity in Order + Manual]]*MonthSales[[#This Row],[Weight (g)]]</f>
        <v>0</v>
      </c>
      <c r="T389" s="62">
        <f>IFERROR(((MonthSales[[#This Row],[Stock + FBA]]+MonthSales[[#This Row],[Incoming]])/MonthSales[[#This Row],[Quaterly Average]]), 0)</f>
        <v>0</v>
      </c>
      <c r="U389" s="14">
        <f>IF(AND(minMonths &gt;=  MonthSales[[#This Row],[Months Cover (current stock +Production)]], C389  &lt;&gt; "X"), _xlfn.CEILING.MATH(((orderBY -  MonthSales[[#This Row],[Months Cover (current stock +Production)]]) * MonthSales[[#This Row],[Quaterly Average]]),50),0)</f>
        <v>0</v>
      </c>
      <c r="V389" s="60">
        <f t="shared" si="6"/>
        <v>0</v>
      </c>
      <c r="W389" s="21">
        <f>MonthSales[[#This Row],[Suggested Order]]+V389</f>
        <v>0</v>
      </c>
      <c r="X389">
        <f>SUM(MonthSales[[#This Row],[Stock + FBA]:[Incoming]])+MonthSales[[#This Row],[Final Quantity in Order + Manual]]</f>
        <v>50</v>
      </c>
      <c r="Y389" s="62">
        <f>IFERROR(((MonthSales[[#This Row],[Stock + FBA]]+MonthSales[[#This Row],[Incoming]]+MonthSales[[#This Row],[Final Quantity in Order + Manual]])/MonthSales[[#This Row],[Quaterly Average]]), 0)</f>
        <v>0</v>
      </c>
    </row>
    <row r="390" spans="1:25" x14ac:dyDescent="0.25">
      <c r="A390" s="1" t="s">
        <v>397</v>
      </c>
      <c r="B390" s="1" t="s">
        <v>1319</v>
      </c>
      <c r="C390" s="1" t="s">
        <v>8</v>
      </c>
      <c r="D390">
        <v>0.62</v>
      </c>
      <c r="E390">
        <v>12</v>
      </c>
      <c r="F390">
        <v>6</v>
      </c>
      <c r="G390">
        <v>6</v>
      </c>
      <c r="H390">
        <v>8</v>
      </c>
      <c r="I390">
        <v>9</v>
      </c>
      <c r="J390">
        <v>9</v>
      </c>
      <c r="K390">
        <v>8</v>
      </c>
      <c r="L390" s="65">
        <v>9</v>
      </c>
      <c r="M390">
        <v>12</v>
      </c>
      <c r="N390">
        <v>55</v>
      </c>
      <c r="O390">
        <v>41</v>
      </c>
      <c r="P390">
        <v>96</v>
      </c>
      <c r="Q390">
        <v>0</v>
      </c>
      <c r="R390" s="1">
        <f>IF(AND(MonthSales[[#This Row],[Maximum]] &gt; 10, C390 &lt;&gt; "X"), COUNTIF(MonthSales[[#This Row],[6]:[1]], "=0"),0)</f>
        <v>0</v>
      </c>
      <c r="S390" s="13">
        <f>MonthSales[[#This Row],[Final Quantity in Order + Manual]]*MonthSales[[#This Row],[Weight (g)]]</f>
        <v>0</v>
      </c>
      <c r="T390" s="62">
        <f>IFERROR(((MonthSales[[#This Row],[Stock + FBA]]+MonthSales[[#This Row],[Incoming]])/MonthSales[[#This Row],[Quaterly Average]]), 0)</f>
        <v>10.666666666666666</v>
      </c>
      <c r="U390" s="14">
        <f>IF(AND(minMonths &gt;=  MonthSales[[#This Row],[Months Cover (current stock +Production)]], C390  &lt;&gt; "X"), _xlfn.CEILING.MATH(((orderBY -  MonthSales[[#This Row],[Months Cover (current stock +Production)]]) * MonthSales[[#This Row],[Quaterly Average]]),50),0)</f>
        <v>0</v>
      </c>
      <c r="V390" s="60">
        <f t="shared" si="6"/>
        <v>0</v>
      </c>
      <c r="W390" s="21">
        <f>MonthSales[[#This Row],[Suggested Order]]+V390</f>
        <v>0</v>
      </c>
      <c r="X390">
        <f>SUM(MonthSales[[#This Row],[Stock + FBA]:[Incoming]])+MonthSales[[#This Row],[Final Quantity in Order + Manual]]</f>
        <v>96</v>
      </c>
      <c r="Y390" s="62">
        <f>IFERROR(((MonthSales[[#This Row],[Stock + FBA]]+MonthSales[[#This Row],[Incoming]]+MonthSales[[#This Row],[Final Quantity in Order + Manual]])/MonthSales[[#This Row],[Quaterly Average]]), 0)</f>
        <v>10.666666666666666</v>
      </c>
    </row>
    <row r="391" spans="1:25" x14ac:dyDescent="0.25">
      <c r="A391" s="1" t="s">
        <v>398</v>
      </c>
      <c r="B391" s="1" t="s">
        <v>1307</v>
      </c>
      <c r="C391" s="1"/>
      <c r="D391">
        <v>0.81</v>
      </c>
      <c r="E391">
        <v>0</v>
      </c>
      <c r="F391">
        <v>0</v>
      </c>
      <c r="G391">
        <v>0</v>
      </c>
      <c r="H391">
        <v>0</v>
      </c>
      <c r="I391">
        <v>0</v>
      </c>
      <c r="J391">
        <v>0</v>
      </c>
      <c r="K391">
        <v>0</v>
      </c>
      <c r="L391" s="65">
        <v>0</v>
      </c>
      <c r="M391">
        <v>0</v>
      </c>
      <c r="N391">
        <v>25</v>
      </c>
      <c r="O391">
        <v>0</v>
      </c>
      <c r="P391">
        <v>25</v>
      </c>
      <c r="Q391">
        <v>0</v>
      </c>
      <c r="R391" s="1">
        <f>IF(AND(MonthSales[[#This Row],[Maximum]] &gt; 10, C391 &lt;&gt; "X"), COUNTIF(MonthSales[[#This Row],[6]:[1]], "=0"),0)</f>
        <v>0</v>
      </c>
      <c r="S391" s="13">
        <f>MonthSales[[#This Row],[Final Quantity in Order + Manual]]*MonthSales[[#This Row],[Weight (g)]]</f>
        <v>0</v>
      </c>
      <c r="T391" s="62">
        <f>IFERROR(((MonthSales[[#This Row],[Stock + FBA]]+MonthSales[[#This Row],[Incoming]])/MonthSales[[#This Row],[Quaterly Average]]), 0)</f>
        <v>0</v>
      </c>
      <c r="U391" s="14">
        <f>IF(AND(minMonths &gt;=  MonthSales[[#This Row],[Months Cover (current stock +Production)]], C391  &lt;&gt; "X"), _xlfn.CEILING.MATH(((orderBY -  MonthSales[[#This Row],[Months Cover (current stock +Production)]]) * MonthSales[[#This Row],[Quaterly Average]]),50),0)</f>
        <v>0</v>
      </c>
      <c r="V391" s="60">
        <f t="shared" si="6"/>
        <v>0</v>
      </c>
      <c r="W391" s="21">
        <f>MonthSales[[#This Row],[Suggested Order]]+V391</f>
        <v>0</v>
      </c>
      <c r="X391">
        <f>SUM(MonthSales[[#This Row],[Stock + FBA]:[Incoming]])+MonthSales[[#This Row],[Final Quantity in Order + Manual]]</f>
        <v>25</v>
      </c>
      <c r="Y391" s="62">
        <f>IFERROR(((MonthSales[[#This Row],[Stock + FBA]]+MonthSales[[#This Row],[Incoming]]+MonthSales[[#This Row],[Final Quantity in Order + Manual]])/MonthSales[[#This Row],[Quaterly Average]]), 0)</f>
        <v>0</v>
      </c>
    </row>
    <row r="392" spans="1:25" x14ac:dyDescent="0.25">
      <c r="A392" s="1" t="s">
        <v>399</v>
      </c>
      <c r="B392" s="1" t="s">
        <v>1307</v>
      </c>
      <c r="C392" s="1"/>
      <c r="D392">
        <v>0.81</v>
      </c>
      <c r="E392">
        <v>0</v>
      </c>
      <c r="F392">
        <v>0</v>
      </c>
      <c r="G392">
        <v>0</v>
      </c>
      <c r="H392">
        <v>0</v>
      </c>
      <c r="I392">
        <v>0</v>
      </c>
      <c r="J392">
        <v>0</v>
      </c>
      <c r="K392">
        <v>0</v>
      </c>
      <c r="L392" s="65">
        <v>0</v>
      </c>
      <c r="M392">
        <v>0</v>
      </c>
      <c r="N392">
        <v>25</v>
      </c>
      <c r="O392">
        <v>0</v>
      </c>
      <c r="P392">
        <v>25</v>
      </c>
      <c r="Q392">
        <v>0</v>
      </c>
      <c r="R392" s="1">
        <f>IF(AND(MonthSales[[#This Row],[Maximum]] &gt; 10, C392 &lt;&gt; "X"), COUNTIF(MonthSales[[#This Row],[6]:[1]], "=0"),0)</f>
        <v>0</v>
      </c>
      <c r="S392" s="13">
        <f>MonthSales[[#This Row],[Final Quantity in Order + Manual]]*MonthSales[[#This Row],[Weight (g)]]</f>
        <v>0</v>
      </c>
      <c r="T392" s="62">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60">
        <f t="shared" si="6"/>
        <v>0</v>
      </c>
      <c r="W392" s="21">
        <f>MonthSales[[#This Row],[Suggested Order]]+V392</f>
        <v>0</v>
      </c>
      <c r="X392">
        <f>SUM(MonthSales[[#This Row],[Stock + FBA]:[Incoming]])+MonthSales[[#This Row],[Final Quantity in Order + Manual]]</f>
        <v>25</v>
      </c>
      <c r="Y392" s="62">
        <f>IFERROR(((MonthSales[[#This Row],[Stock + FBA]]+MonthSales[[#This Row],[Incoming]]+MonthSales[[#This Row],[Final Quantity in Order + Manual]])/MonthSales[[#This Row],[Quaterly Average]]), 0)</f>
        <v>0</v>
      </c>
    </row>
    <row r="393" spans="1:25" x14ac:dyDescent="0.25">
      <c r="A393" s="1" t="s">
        <v>400</v>
      </c>
      <c r="B393" s="1" t="s">
        <v>1307</v>
      </c>
      <c r="C393" s="1"/>
      <c r="D393">
        <v>0.81</v>
      </c>
      <c r="E393">
        <v>0</v>
      </c>
      <c r="F393">
        <v>0</v>
      </c>
      <c r="G393">
        <v>0</v>
      </c>
      <c r="H393">
        <v>0</v>
      </c>
      <c r="I393">
        <v>0</v>
      </c>
      <c r="J393">
        <v>0</v>
      </c>
      <c r="K393">
        <v>0</v>
      </c>
      <c r="L393" s="65">
        <v>0</v>
      </c>
      <c r="M393">
        <v>0</v>
      </c>
      <c r="N393">
        <v>40</v>
      </c>
      <c r="O393">
        <v>0</v>
      </c>
      <c r="P393">
        <v>40</v>
      </c>
      <c r="Q393">
        <v>0</v>
      </c>
      <c r="R393" s="1">
        <f>IF(AND(MonthSales[[#This Row],[Maximum]] &gt; 10, C393 &lt;&gt; "X"), COUNTIF(MonthSales[[#This Row],[6]:[1]], "=0"),0)</f>
        <v>0</v>
      </c>
      <c r="S393" s="13">
        <f>MonthSales[[#This Row],[Final Quantity in Order + Manual]]*MonthSales[[#This Row],[Weight (g)]]</f>
        <v>0</v>
      </c>
      <c r="T393" s="62">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60">
        <f t="shared" si="6"/>
        <v>0</v>
      </c>
      <c r="W393" s="21">
        <f>MonthSales[[#This Row],[Suggested Order]]+V393</f>
        <v>0</v>
      </c>
      <c r="X393">
        <f>SUM(MonthSales[[#This Row],[Stock + FBA]:[Incoming]])+MonthSales[[#This Row],[Final Quantity in Order + Manual]]</f>
        <v>40</v>
      </c>
      <c r="Y393" s="62">
        <f>IFERROR(((MonthSales[[#This Row],[Stock + FBA]]+MonthSales[[#This Row],[Incoming]]+MonthSales[[#This Row],[Final Quantity in Order + Manual]])/MonthSales[[#This Row],[Quaterly Average]]), 0)</f>
        <v>0</v>
      </c>
    </row>
    <row r="394" spans="1:25" x14ac:dyDescent="0.25">
      <c r="A394" s="1" t="s">
        <v>401</v>
      </c>
      <c r="B394" s="1" t="s">
        <v>1307</v>
      </c>
      <c r="C394" s="1"/>
      <c r="D394">
        <v>0.81</v>
      </c>
      <c r="E394">
        <v>0</v>
      </c>
      <c r="F394">
        <v>0</v>
      </c>
      <c r="G394">
        <v>0</v>
      </c>
      <c r="H394">
        <v>0</v>
      </c>
      <c r="I394">
        <v>0</v>
      </c>
      <c r="J394">
        <v>0</v>
      </c>
      <c r="K394">
        <v>0</v>
      </c>
      <c r="L394" s="65">
        <v>0</v>
      </c>
      <c r="M394">
        <v>0</v>
      </c>
      <c r="N394">
        <v>40</v>
      </c>
      <c r="O394">
        <v>0</v>
      </c>
      <c r="P394">
        <v>40</v>
      </c>
      <c r="Q394">
        <v>0</v>
      </c>
      <c r="R394" s="1">
        <f>IF(AND(MonthSales[[#This Row],[Maximum]] &gt; 10, C394 &lt;&gt; "X"), COUNTIF(MonthSales[[#This Row],[6]:[1]], "=0"),0)</f>
        <v>0</v>
      </c>
      <c r="S394" s="13">
        <f>MonthSales[[#This Row],[Final Quantity in Order + Manual]]*MonthSales[[#This Row],[Weight (g)]]</f>
        <v>0</v>
      </c>
      <c r="T394" s="62">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60">
        <f t="shared" si="6"/>
        <v>0</v>
      </c>
      <c r="W394" s="21">
        <f>MonthSales[[#This Row],[Suggested Order]]+V394</f>
        <v>0</v>
      </c>
      <c r="X394">
        <f>SUM(MonthSales[[#This Row],[Stock + FBA]:[Incoming]])+MonthSales[[#This Row],[Final Quantity in Order + Manual]]</f>
        <v>40</v>
      </c>
      <c r="Y394" s="62">
        <f>IFERROR(((MonthSales[[#This Row],[Stock + FBA]]+MonthSales[[#This Row],[Incoming]]+MonthSales[[#This Row],[Final Quantity in Order + Manual]])/MonthSales[[#This Row],[Quaterly Average]]), 0)</f>
        <v>0</v>
      </c>
    </row>
    <row r="395" spans="1:25" x14ac:dyDescent="0.25">
      <c r="A395" s="1" t="s">
        <v>402</v>
      </c>
      <c r="B395" s="1" t="s">
        <v>1307</v>
      </c>
      <c r="C395" s="1"/>
      <c r="D395">
        <v>0.81</v>
      </c>
      <c r="E395">
        <v>0</v>
      </c>
      <c r="F395">
        <v>0</v>
      </c>
      <c r="G395">
        <v>0</v>
      </c>
      <c r="H395">
        <v>0</v>
      </c>
      <c r="I395">
        <v>0</v>
      </c>
      <c r="J395">
        <v>0</v>
      </c>
      <c r="K395">
        <v>0</v>
      </c>
      <c r="L395" s="65">
        <v>0</v>
      </c>
      <c r="M395">
        <v>0</v>
      </c>
      <c r="N395">
        <v>45</v>
      </c>
      <c r="O395">
        <v>0</v>
      </c>
      <c r="P395">
        <v>45</v>
      </c>
      <c r="Q395">
        <v>0</v>
      </c>
      <c r="R395" s="1">
        <f>IF(AND(MonthSales[[#This Row],[Maximum]] &gt; 10, C395 &lt;&gt; "X"), COUNTIF(MonthSales[[#This Row],[6]:[1]], "=0"),0)</f>
        <v>0</v>
      </c>
      <c r="S395" s="13">
        <f>MonthSales[[#This Row],[Final Quantity in Order + Manual]]*MonthSales[[#This Row],[Weight (g)]]</f>
        <v>0</v>
      </c>
      <c r="T395" s="62">
        <f>IFERROR(((MonthSales[[#This Row],[Stock + FBA]]+MonthSales[[#This Row],[Incoming]])/MonthSales[[#This Row],[Quaterly Average]]), 0)</f>
        <v>0</v>
      </c>
      <c r="U395" s="14">
        <f>IF(AND(minMonths &gt;=  MonthSales[[#This Row],[Months Cover (current stock +Production)]], C395  &lt;&gt; "X"), _xlfn.CEILING.MATH(((orderBY -  MonthSales[[#This Row],[Months Cover (current stock +Production)]]) * MonthSales[[#This Row],[Quaterly Average]]),50),0)</f>
        <v>0</v>
      </c>
      <c r="V395" s="60">
        <f t="shared" si="6"/>
        <v>0</v>
      </c>
      <c r="W395" s="21">
        <f>MonthSales[[#This Row],[Suggested Order]]+V395</f>
        <v>0</v>
      </c>
      <c r="X395">
        <f>SUM(MonthSales[[#This Row],[Stock + FBA]:[Incoming]])+MonthSales[[#This Row],[Final Quantity in Order + Manual]]</f>
        <v>45</v>
      </c>
      <c r="Y395" s="62">
        <f>IFERROR(((MonthSales[[#This Row],[Stock + FBA]]+MonthSales[[#This Row],[Incoming]]+MonthSales[[#This Row],[Final Quantity in Order + Manual]])/MonthSales[[#This Row],[Quaterly Average]]), 0)</f>
        <v>0</v>
      </c>
    </row>
    <row r="396" spans="1:25" x14ac:dyDescent="0.25">
      <c r="A396" s="1" t="s">
        <v>403</v>
      </c>
      <c r="B396" s="1" t="s">
        <v>1307</v>
      </c>
      <c r="C396" s="1"/>
      <c r="D396">
        <v>0.81</v>
      </c>
      <c r="E396">
        <v>0</v>
      </c>
      <c r="F396">
        <v>0</v>
      </c>
      <c r="G396">
        <v>0</v>
      </c>
      <c r="H396">
        <v>0</v>
      </c>
      <c r="I396">
        <v>0</v>
      </c>
      <c r="J396">
        <v>0</v>
      </c>
      <c r="K396">
        <v>0</v>
      </c>
      <c r="L396" s="65">
        <v>0</v>
      </c>
      <c r="M396">
        <v>0</v>
      </c>
      <c r="N396">
        <v>45</v>
      </c>
      <c r="O396">
        <v>0</v>
      </c>
      <c r="P396">
        <v>45</v>
      </c>
      <c r="Q396">
        <v>0</v>
      </c>
      <c r="R396" s="1">
        <f>IF(AND(MonthSales[[#This Row],[Maximum]] &gt; 10, C396 &lt;&gt; "X"), COUNTIF(MonthSales[[#This Row],[6]:[1]], "=0"),0)</f>
        <v>0</v>
      </c>
      <c r="S396" s="13">
        <f>MonthSales[[#This Row],[Final Quantity in Order + Manual]]*MonthSales[[#This Row],[Weight (g)]]</f>
        <v>0</v>
      </c>
      <c r="T396" s="62">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60">
        <f t="shared" si="6"/>
        <v>0</v>
      </c>
      <c r="W396" s="21">
        <f>MonthSales[[#This Row],[Suggested Order]]+V396</f>
        <v>0</v>
      </c>
      <c r="X396">
        <f>SUM(MonthSales[[#This Row],[Stock + FBA]:[Incoming]])+MonthSales[[#This Row],[Final Quantity in Order + Manual]]</f>
        <v>45</v>
      </c>
      <c r="Y396" s="62">
        <f>IFERROR(((MonthSales[[#This Row],[Stock + FBA]]+MonthSales[[#This Row],[Incoming]]+MonthSales[[#This Row],[Final Quantity in Order + Manual]])/MonthSales[[#This Row],[Quaterly Average]]), 0)</f>
        <v>0</v>
      </c>
    </row>
    <row r="397" spans="1:25" x14ac:dyDescent="0.25">
      <c r="A397" s="1" t="s">
        <v>404</v>
      </c>
      <c r="B397" s="1" t="s">
        <v>1307</v>
      </c>
      <c r="C397" s="1"/>
      <c r="D397">
        <v>0.81</v>
      </c>
      <c r="E397">
        <v>0</v>
      </c>
      <c r="F397">
        <v>0</v>
      </c>
      <c r="G397">
        <v>0</v>
      </c>
      <c r="H397">
        <v>0</v>
      </c>
      <c r="I397">
        <v>0</v>
      </c>
      <c r="J397">
        <v>0</v>
      </c>
      <c r="K397">
        <v>0</v>
      </c>
      <c r="L397" s="65">
        <v>0</v>
      </c>
      <c r="M397">
        <v>0</v>
      </c>
      <c r="N397">
        <v>45</v>
      </c>
      <c r="O397">
        <v>0</v>
      </c>
      <c r="P397">
        <v>45</v>
      </c>
      <c r="Q397">
        <v>0</v>
      </c>
      <c r="R397" s="1">
        <f>IF(AND(MonthSales[[#This Row],[Maximum]] &gt; 10, C397 &lt;&gt; "X"), COUNTIF(MonthSales[[#This Row],[6]:[1]], "=0"),0)</f>
        <v>0</v>
      </c>
      <c r="S397" s="13">
        <f>MonthSales[[#This Row],[Final Quantity in Order + Manual]]*MonthSales[[#This Row],[Weight (g)]]</f>
        <v>0</v>
      </c>
      <c r="T397" s="62">
        <f>IFERROR(((MonthSales[[#This Row],[Stock + FBA]]+MonthSales[[#This Row],[Incoming]])/MonthSales[[#This Row],[Quaterly Average]]), 0)</f>
        <v>0</v>
      </c>
      <c r="U397" s="14">
        <f>IF(AND(minMonths &gt;=  MonthSales[[#This Row],[Months Cover (current stock +Production)]], C397  &lt;&gt; "X"), _xlfn.CEILING.MATH(((orderBY -  MonthSales[[#This Row],[Months Cover (current stock +Production)]]) * MonthSales[[#This Row],[Quaterly Average]]),50),0)</f>
        <v>0</v>
      </c>
      <c r="V397" s="60">
        <f t="shared" si="6"/>
        <v>0</v>
      </c>
      <c r="W397" s="21">
        <f>MonthSales[[#This Row],[Suggested Order]]+V397</f>
        <v>0</v>
      </c>
      <c r="X397">
        <f>SUM(MonthSales[[#This Row],[Stock + FBA]:[Incoming]])+MonthSales[[#This Row],[Final Quantity in Order + Manual]]</f>
        <v>45</v>
      </c>
      <c r="Y397" s="62">
        <f>IFERROR(((MonthSales[[#This Row],[Stock + FBA]]+MonthSales[[#This Row],[Incoming]]+MonthSales[[#This Row],[Final Quantity in Order + Manual]])/MonthSales[[#This Row],[Quaterly Average]]), 0)</f>
        <v>0</v>
      </c>
    </row>
    <row r="398" spans="1:25" x14ac:dyDescent="0.25">
      <c r="A398" s="1" t="s">
        <v>405</v>
      </c>
      <c r="B398" s="1" t="s">
        <v>1307</v>
      </c>
      <c r="C398" s="1"/>
      <c r="D398">
        <v>0.81</v>
      </c>
      <c r="E398">
        <v>0</v>
      </c>
      <c r="F398">
        <v>0</v>
      </c>
      <c r="G398">
        <v>0</v>
      </c>
      <c r="H398">
        <v>0</v>
      </c>
      <c r="I398">
        <v>0</v>
      </c>
      <c r="J398">
        <v>0</v>
      </c>
      <c r="K398">
        <v>0</v>
      </c>
      <c r="L398" s="65">
        <v>0</v>
      </c>
      <c r="M398">
        <v>0</v>
      </c>
      <c r="N398">
        <v>45</v>
      </c>
      <c r="O398">
        <v>0</v>
      </c>
      <c r="P398">
        <v>45</v>
      </c>
      <c r="Q398">
        <v>0</v>
      </c>
      <c r="R398" s="1">
        <f>IF(AND(MonthSales[[#This Row],[Maximum]] &gt; 10, C398 &lt;&gt; "X"), COUNTIF(MonthSales[[#This Row],[6]:[1]], "=0"),0)</f>
        <v>0</v>
      </c>
      <c r="S398" s="13">
        <f>MonthSales[[#This Row],[Final Quantity in Order + Manual]]*MonthSales[[#This Row],[Weight (g)]]</f>
        <v>0</v>
      </c>
      <c r="T398" s="62">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60">
        <f t="shared" si="6"/>
        <v>0</v>
      </c>
      <c r="W398" s="21">
        <f>MonthSales[[#This Row],[Suggested Order]]+V398</f>
        <v>0</v>
      </c>
      <c r="X398">
        <f>SUM(MonthSales[[#This Row],[Stock + FBA]:[Incoming]])+MonthSales[[#This Row],[Final Quantity in Order + Manual]]</f>
        <v>45</v>
      </c>
      <c r="Y398" s="62">
        <f>IFERROR(((MonthSales[[#This Row],[Stock + FBA]]+MonthSales[[#This Row],[Incoming]]+MonthSales[[#This Row],[Final Quantity in Order + Manual]])/MonthSales[[#This Row],[Quaterly Average]]), 0)</f>
        <v>0</v>
      </c>
    </row>
    <row r="399" spans="1:25" x14ac:dyDescent="0.25">
      <c r="A399" s="1" t="s">
        <v>406</v>
      </c>
      <c r="B399" s="1" t="s">
        <v>1307</v>
      </c>
      <c r="C399" s="1"/>
      <c r="D399">
        <v>0.81</v>
      </c>
      <c r="E399">
        <v>0</v>
      </c>
      <c r="F399">
        <v>0</v>
      </c>
      <c r="G399">
        <v>0</v>
      </c>
      <c r="H399">
        <v>0</v>
      </c>
      <c r="I399">
        <v>0</v>
      </c>
      <c r="J399">
        <v>0</v>
      </c>
      <c r="K399">
        <v>0</v>
      </c>
      <c r="L399" s="65">
        <v>0</v>
      </c>
      <c r="M399">
        <v>0</v>
      </c>
      <c r="N399">
        <v>50</v>
      </c>
      <c r="O399">
        <v>0</v>
      </c>
      <c r="P399">
        <v>50</v>
      </c>
      <c r="Q399">
        <v>0</v>
      </c>
      <c r="R399" s="1">
        <f>IF(AND(MonthSales[[#This Row],[Maximum]] &gt; 10, C399 &lt;&gt; "X"), COUNTIF(MonthSales[[#This Row],[6]:[1]], "=0"),0)</f>
        <v>0</v>
      </c>
      <c r="S399" s="13">
        <f>MonthSales[[#This Row],[Final Quantity in Order + Manual]]*MonthSales[[#This Row],[Weight (g)]]</f>
        <v>0</v>
      </c>
      <c r="T399" s="62">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60">
        <f t="shared" si="6"/>
        <v>0</v>
      </c>
      <c r="W399" s="21">
        <f>MonthSales[[#This Row],[Suggested Order]]+V399</f>
        <v>0</v>
      </c>
      <c r="X399">
        <f>SUM(MonthSales[[#This Row],[Stock + FBA]:[Incoming]])+MonthSales[[#This Row],[Final Quantity in Order + Manual]]</f>
        <v>50</v>
      </c>
      <c r="Y399" s="62">
        <f>IFERROR(((MonthSales[[#This Row],[Stock + FBA]]+MonthSales[[#This Row],[Incoming]]+MonthSales[[#This Row],[Final Quantity in Order + Manual]])/MonthSales[[#This Row],[Quaterly Average]]), 0)</f>
        <v>0</v>
      </c>
    </row>
    <row r="400" spans="1:25" x14ac:dyDescent="0.25">
      <c r="A400" s="1" t="s">
        <v>407</v>
      </c>
      <c r="B400" s="1" t="s">
        <v>1307</v>
      </c>
      <c r="C400" s="1"/>
      <c r="D400">
        <v>0.81</v>
      </c>
      <c r="E400">
        <v>0</v>
      </c>
      <c r="F400">
        <v>0</v>
      </c>
      <c r="G400">
        <v>0</v>
      </c>
      <c r="H400">
        <v>0</v>
      </c>
      <c r="I400">
        <v>0</v>
      </c>
      <c r="J400">
        <v>0</v>
      </c>
      <c r="K400">
        <v>0</v>
      </c>
      <c r="L400" s="65">
        <v>0</v>
      </c>
      <c r="M400">
        <v>0</v>
      </c>
      <c r="N400">
        <v>50</v>
      </c>
      <c r="O400">
        <v>0</v>
      </c>
      <c r="P400">
        <v>50</v>
      </c>
      <c r="Q400">
        <v>0</v>
      </c>
      <c r="R400" s="1">
        <f>IF(AND(MonthSales[[#This Row],[Maximum]] &gt; 10, C400 &lt;&gt; "X"), COUNTIF(MonthSales[[#This Row],[6]:[1]], "=0"),0)</f>
        <v>0</v>
      </c>
      <c r="S400" s="13">
        <f>MonthSales[[#This Row],[Final Quantity in Order + Manual]]*MonthSales[[#This Row],[Weight (g)]]</f>
        <v>0</v>
      </c>
      <c r="T400" s="62">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60">
        <f t="shared" si="6"/>
        <v>0</v>
      </c>
      <c r="W400" s="21">
        <f>MonthSales[[#This Row],[Suggested Order]]+V400</f>
        <v>0</v>
      </c>
      <c r="X400">
        <f>SUM(MonthSales[[#This Row],[Stock + FBA]:[Incoming]])+MonthSales[[#This Row],[Final Quantity in Order + Manual]]</f>
        <v>50</v>
      </c>
      <c r="Y400" s="62">
        <f>IFERROR(((MonthSales[[#This Row],[Stock + FBA]]+MonthSales[[#This Row],[Incoming]]+MonthSales[[#This Row],[Final Quantity in Order + Manual]])/MonthSales[[#This Row],[Quaterly Average]]), 0)</f>
        <v>0</v>
      </c>
    </row>
    <row r="401" spans="1:25" x14ac:dyDescent="0.25">
      <c r="A401" s="1" t="s">
        <v>408</v>
      </c>
      <c r="B401" s="1" t="s">
        <v>1307</v>
      </c>
      <c r="C401" s="1"/>
      <c r="D401">
        <v>0.81</v>
      </c>
      <c r="E401">
        <v>0</v>
      </c>
      <c r="F401">
        <v>0</v>
      </c>
      <c r="G401">
        <v>0</v>
      </c>
      <c r="H401">
        <v>0</v>
      </c>
      <c r="I401">
        <v>0</v>
      </c>
      <c r="J401">
        <v>0</v>
      </c>
      <c r="K401">
        <v>0</v>
      </c>
      <c r="L401" s="65">
        <v>0</v>
      </c>
      <c r="M401">
        <v>0</v>
      </c>
      <c r="N401">
        <v>50</v>
      </c>
      <c r="O401">
        <v>0</v>
      </c>
      <c r="P401">
        <v>50</v>
      </c>
      <c r="Q401">
        <v>0</v>
      </c>
      <c r="R401" s="1">
        <f>IF(AND(MonthSales[[#This Row],[Maximum]] &gt; 10, C401 &lt;&gt; "X"), COUNTIF(MonthSales[[#This Row],[6]:[1]], "=0"),0)</f>
        <v>0</v>
      </c>
      <c r="S401" s="13">
        <f>MonthSales[[#This Row],[Final Quantity in Order + Manual]]*MonthSales[[#This Row],[Weight (g)]]</f>
        <v>0</v>
      </c>
      <c r="T401" s="62">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60">
        <f t="shared" si="6"/>
        <v>0</v>
      </c>
      <c r="W401" s="21">
        <f>MonthSales[[#This Row],[Suggested Order]]+V401</f>
        <v>0</v>
      </c>
      <c r="X401">
        <f>SUM(MonthSales[[#This Row],[Stock + FBA]:[Incoming]])+MonthSales[[#This Row],[Final Quantity in Order + Manual]]</f>
        <v>50</v>
      </c>
      <c r="Y401" s="62">
        <f>IFERROR(((MonthSales[[#This Row],[Stock + FBA]]+MonthSales[[#This Row],[Incoming]]+MonthSales[[#This Row],[Final Quantity in Order + Manual]])/MonthSales[[#This Row],[Quaterly Average]]), 0)</f>
        <v>0</v>
      </c>
    </row>
    <row r="402" spans="1:25" x14ac:dyDescent="0.25">
      <c r="A402" s="1" t="s">
        <v>409</v>
      </c>
      <c r="B402" s="1" t="s">
        <v>1307</v>
      </c>
      <c r="C402" s="1"/>
      <c r="D402">
        <v>0.81</v>
      </c>
      <c r="E402">
        <v>0</v>
      </c>
      <c r="F402">
        <v>0</v>
      </c>
      <c r="G402">
        <v>0</v>
      </c>
      <c r="H402">
        <v>0</v>
      </c>
      <c r="I402">
        <v>0</v>
      </c>
      <c r="J402">
        <v>0</v>
      </c>
      <c r="K402">
        <v>0</v>
      </c>
      <c r="L402" s="65">
        <v>0</v>
      </c>
      <c r="M402">
        <v>0</v>
      </c>
      <c r="N402">
        <v>25</v>
      </c>
      <c r="O402">
        <v>0</v>
      </c>
      <c r="P402">
        <v>25</v>
      </c>
      <c r="Q402">
        <v>0</v>
      </c>
      <c r="R402" s="1">
        <f>IF(AND(MonthSales[[#This Row],[Maximum]] &gt; 10, C402 &lt;&gt; "X"), COUNTIF(MonthSales[[#This Row],[6]:[1]], "=0"),0)</f>
        <v>0</v>
      </c>
      <c r="S402" s="13">
        <f>MonthSales[[#This Row],[Final Quantity in Order + Manual]]*MonthSales[[#This Row],[Weight (g)]]</f>
        <v>0</v>
      </c>
      <c r="T402" s="62">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60">
        <f t="shared" si="6"/>
        <v>0</v>
      </c>
      <c r="W402" s="21">
        <f>MonthSales[[#This Row],[Suggested Order]]+V402</f>
        <v>0</v>
      </c>
      <c r="X402">
        <f>SUM(MonthSales[[#This Row],[Stock + FBA]:[Incoming]])+MonthSales[[#This Row],[Final Quantity in Order + Manual]]</f>
        <v>25</v>
      </c>
      <c r="Y402" s="62">
        <f>IFERROR(((MonthSales[[#This Row],[Stock + FBA]]+MonthSales[[#This Row],[Incoming]]+MonthSales[[#This Row],[Final Quantity in Order + Manual]])/MonthSales[[#This Row],[Quaterly Average]]), 0)</f>
        <v>0</v>
      </c>
    </row>
    <row r="403" spans="1:25" x14ac:dyDescent="0.25">
      <c r="A403" s="1" t="s">
        <v>410</v>
      </c>
      <c r="B403" s="1" t="s">
        <v>1307</v>
      </c>
      <c r="C403" s="1"/>
      <c r="D403">
        <v>0.81</v>
      </c>
      <c r="E403">
        <v>0</v>
      </c>
      <c r="F403">
        <v>0</v>
      </c>
      <c r="G403">
        <v>0</v>
      </c>
      <c r="H403">
        <v>0</v>
      </c>
      <c r="I403">
        <v>0</v>
      </c>
      <c r="J403">
        <v>0</v>
      </c>
      <c r="K403">
        <v>0</v>
      </c>
      <c r="L403" s="65">
        <v>0</v>
      </c>
      <c r="M403">
        <v>0</v>
      </c>
      <c r="N403">
        <v>25</v>
      </c>
      <c r="O403">
        <v>0</v>
      </c>
      <c r="P403">
        <v>25</v>
      </c>
      <c r="Q403">
        <v>0</v>
      </c>
      <c r="R403" s="1">
        <f>IF(AND(MonthSales[[#This Row],[Maximum]] &gt; 10, C403 &lt;&gt; "X"), COUNTIF(MonthSales[[#This Row],[6]:[1]], "=0"),0)</f>
        <v>0</v>
      </c>
      <c r="S403" s="13">
        <f>MonthSales[[#This Row],[Final Quantity in Order + Manual]]*MonthSales[[#This Row],[Weight (g)]]</f>
        <v>0</v>
      </c>
      <c r="T403" s="62">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60">
        <f t="shared" si="6"/>
        <v>0</v>
      </c>
      <c r="W403" s="21">
        <f>MonthSales[[#This Row],[Suggested Order]]+V403</f>
        <v>0</v>
      </c>
      <c r="X403">
        <f>SUM(MonthSales[[#This Row],[Stock + FBA]:[Incoming]])+MonthSales[[#This Row],[Final Quantity in Order + Manual]]</f>
        <v>25</v>
      </c>
      <c r="Y403" s="62">
        <f>IFERROR(((MonthSales[[#This Row],[Stock + FBA]]+MonthSales[[#This Row],[Incoming]]+MonthSales[[#This Row],[Final Quantity in Order + Manual]])/MonthSales[[#This Row],[Quaterly Average]]), 0)</f>
        <v>0</v>
      </c>
    </row>
    <row r="404" spans="1:25" x14ac:dyDescent="0.25">
      <c r="A404" s="1" t="s">
        <v>411</v>
      </c>
      <c r="B404" s="1" t="s">
        <v>1307</v>
      </c>
      <c r="C404" s="1"/>
      <c r="D404">
        <v>0.81</v>
      </c>
      <c r="E404">
        <v>0</v>
      </c>
      <c r="F404">
        <v>0</v>
      </c>
      <c r="G404">
        <v>0</v>
      </c>
      <c r="H404">
        <v>0</v>
      </c>
      <c r="I404">
        <v>0</v>
      </c>
      <c r="J404">
        <v>0</v>
      </c>
      <c r="K404">
        <v>0</v>
      </c>
      <c r="L404" s="65">
        <v>0</v>
      </c>
      <c r="M404">
        <v>0</v>
      </c>
      <c r="N404">
        <v>20</v>
      </c>
      <c r="O404">
        <v>0</v>
      </c>
      <c r="P404">
        <v>20</v>
      </c>
      <c r="Q404">
        <v>0</v>
      </c>
      <c r="R404" s="1">
        <f>IF(AND(MonthSales[[#This Row],[Maximum]] &gt; 10, C404 &lt;&gt; "X"), COUNTIF(MonthSales[[#This Row],[6]:[1]], "=0"),0)</f>
        <v>0</v>
      </c>
      <c r="S404" s="13">
        <f>MonthSales[[#This Row],[Final Quantity in Order + Manual]]*MonthSales[[#This Row],[Weight (g)]]</f>
        <v>0</v>
      </c>
      <c r="T404" s="62">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60">
        <f t="shared" si="6"/>
        <v>0</v>
      </c>
      <c r="W404" s="21">
        <f>MonthSales[[#This Row],[Suggested Order]]+V404</f>
        <v>0</v>
      </c>
      <c r="X404">
        <f>SUM(MonthSales[[#This Row],[Stock + FBA]:[Incoming]])+MonthSales[[#This Row],[Final Quantity in Order + Manual]]</f>
        <v>20</v>
      </c>
      <c r="Y404" s="62">
        <f>IFERROR(((MonthSales[[#This Row],[Stock + FBA]]+MonthSales[[#This Row],[Incoming]]+MonthSales[[#This Row],[Final Quantity in Order + Manual]])/MonthSales[[#This Row],[Quaterly Average]]), 0)</f>
        <v>0</v>
      </c>
    </row>
    <row r="405" spans="1:25" x14ac:dyDescent="0.25">
      <c r="A405" s="1" t="s">
        <v>412</v>
      </c>
      <c r="B405" s="1" t="s">
        <v>1307</v>
      </c>
      <c r="C405" s="1"/>
      <c r="D405">
        <v>0.81</v>
      </c>
      <c r="E405">
        <v>0</v>
      </c>
      <c r="F405">
        <v>0</v>
      </c>
      <c r="G405">
        <v>0</v>
      </c>
      <c r="H405">
        <v>0</v>
      </c>
      <c r="I405">
        <v>0</v>
      </c>
      <c r="J405">
        <v>0</v>
      </c>
      <c r="K405">
        <v>0</v>
      </c>
      <c r="L405" s="65">
        <v>0</v>
      </c>
      <c r="M405">
        <v>0</v>
      </c>
      <c r="N405">
        <v>10</v>
      </c>
      <c r="O405">
        <v>0</v>
      </c>
      <c r="P405">
        <v>10</v>
      </c>
      <c r="Q405">
        <v>0</v>
      </c>
      <c r="R405" s="1">
        <f>IF(AND(MonthSales[[#This Row],[Maximum]] &gt; 10, C405 &lt;&gt; "X"), COUNTIF(MonthSales[[#This Row],[6]:[1]], "=0"),0)</f>
        <v>0</v>
      </c>
      <c r="S405" s="13">
        <f>MonthSales[[#This Row],[Final Quantity in Order + Manual]]*MonthSales[[#This Row],[Weight (g)]]</f>
        <v>0</v>
      </c>
      <c r="T405" s="62">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60">
        <f t="shared" si="6"/>
        <v>0</v>
      </c>
      <c r="W405" s="21">
        <f>MonthSales[[#This Row],[Suggested Order]]+V405</f>
        <v>0</v>
      </c>
      <c r="X405">
        <f>SUM(MonthSales[[#This Row],[Stock + FBA]:[Incoming]])+MonthSales[[#This Row],[Final Quantity in Order + Manual]]</f>
        <v>10</v>
      </c>
      <c r="Y405" s="62">
        <f>IFERROR(((MonthSales[[#This Row],[Stock + FBA]]+MonthSales[[#This Row],[Incoming]]+MonthSales[[#This Row],[Final Quantity in Order + Manual]])/MonthSales[[#This Row],[Quaterly Average]]), 0)</f>
        <v>0</v>
      </c>
    </row>
    <row r="406" spans="1:25" x14ac:dyDescent="0.25">
      <c r="A406" s="1" t="s">
        <v>413</v>
      </c>
      <c r="B406" s="1" t="s">
        <v>1307</v>
      </c>
      <c r="C406" s="1"/>
      <c r="D406">
        <v>0.81</v>
      </c>
      <c r="E406">
        <v>0</v>
      </c>
      <c r="F406">
        <v>0</v>
      </c>
      <c r="G406">
        <v>0</v>
      </c>
      <c r="H406">
        <v>0</v>
      </c>
      <c r="I406">
        <v>0</v>
      </c>
      <c r="J406">
        <v>0</v>
      </c>
      <c r="K406">
        <v>0</v>
      </c>
      <c r="L406" s="65">
        <v>0</v>
      </c>
      <c r="M406">
        <v>0</v>
      </c>
      <c r="N406">
        <v>5</v>
      </c>
      <c r="O406">
        <v>0</v>
      </c>
      <c r="P406">
        <v>5</v>
      </c>
      <c r="Q406">
        <v>0</v>
      </c>
      <c r="R406" s="1">
        <f>IF(AND(MonthSales[[#This Row],[Maximum]] &gt; 10, C406 &lt;&gt; "X"), COUNTIF(MonthSales[[#This Row],[6]:[1]], "=0"),0)</f>
        <v>0</v>
      </c>
      <c r="S406" s="13">
        <f>MonthSales[[#This Row],[Final Quantity in Order + Manual]]*MonthSales[[#This Row],[Weight (g)]]</f>
        <v>0</v>
      </c>
      <c r="T406" s="62">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60">
        <f t="shared" si="6"/>
        <v>0</v>
      </c>
      <c r="W406" s="21">
        <f>MonthSales[[#This Row],[Suggested Order]]+V406</f>
        <v>0</v>
      </c>
      <c r="X406">
        <f>SUM(MonthSales[[#This Row],[Stock + FBA]:[Incoming]])+MonthSales[[#This Row],[Final Quantity in Order + Manual]]</f>
        <v>5</v>
      </c>
      <c r="Y406" s="62">
        <f>IFERROR(((MonthSales[[#This Row],[Stock + FBA]]+MonthSales[[#This Row],[Incoming]]+MonthSales[[#This Row],[Final Quantity in Order + Manual]])/MonthSales[[#This Row],[Quaterly Average]]), 0)</f>
        <v>0</v>
      </c>
    </row>
    <row r="407" spans="1:25" x14ac:dyDescent="0.25">
      <c r="A407" s="1" t="s">
        <v>414</v>
      </c>
      <c r="B407" s="1" t="s">
        <v>1307</v>
      </c>
      <c r="C407" s="1"/>
      <c r="D407">
        <v>0.81</v>
      </c>
      <c r="E407">
        <v>0</v>
      </c>
      <c r="F407">
        <v>0</v>
      </c>
      <c r="G407">
        <v>0</v>
      </c>
      <c r="H407">
        <v>0</v>
      </c>
      <c r="I407">
        <v>0</v>
      </c>
      <c r="J407">
        <v>0</v>
      </c>
      <c r="K407">
        <v>0</v>
      </c>
      <c r="L407" s="65">
        <v>0</v>
      </c>
      <c r="M407">
        <v>0</v>
      </c>
      <c r="N407">
        <v>5</v>
      </c>
      <c r="O407">
        <v>0</v>
      </c>
      <c r="P407">
        <v>5</v>
      </c>
      <c r="Q407">
        <v>0</v>
      </c>
      <c r="R407" s="1">
        <f>IF(AND(MonthSales[[#This Row],[Maximum]] &gt; 10, C407 &lt;&gt; "X"), COUNTIF(MonthSales[[#This Row],[6]:[1]], "=0"),0)</f>
        <v>0</v>
      </c>
      <c r="S407" s="13">
        <f>MonthSales[[#This Row],[Final Quantity in Order + Manual]]*MonthSales[[#This Row],[Weight (g)]]</f>
        <v>0</v>
      </c>
      <c r="T407" s="62">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60">
        <f t="shared" si="6"/>
        <v>0</v>
      </c>
      <c r="W407" s="21">
        <f>MonthSales[[#This Row],[Suggested Order]]+V407</f>
        <v>0</v>
      </c>
      <c r="X407">
        <f>SUM(MonthSales[[#This Row],[Stock + FBA]:[Incoming]])+MonthSales[[#This Row],[Final Quantity in Order + Manual]]</f>
        <v>5</v>
      </c>
      <c r="Y407" s="62">
        <f>IFERROR(((MonthSales[[#This Row],[Stock + FBA]]+MonthSales[[#This Row],[Incoming]]+MonthSales[[#This Row],[Final Quantity in Order + Manual]])/MonthSales[[#This Row],[Quaterly Average]]), 0)</f>
        <v>0</v>
      </c>
    </row>
    <row r="408" spans="1:25" x14ac:dyDescent="0.25">
      <c r="A408" s="1" t="s">
        <v>415</v>
      </c>
      <c r="B408" s="1" t="s">
        <v>1307</v>
      </c>
      <c r="C408" s="1"/>
      <c r="D408">
        <v>0.81</v>
      </c>
      <c r="E408">
        <v>0</v>
      </c>
      <c r="F408">
        <v>0</v>
      </c>
      <c r="G408">
        <v>0</v>
      </c>
      <c r="H408">
        <v>0</v>
      </c>
      <c r="I408">
        <v>0</v>
      </c>
      <c r="J408">
        <v>0</v>
      </c>
      <c r="K408">
        <v>0</v>
      </c>
      <c r="L408" s="65">
        <v>0</v>
      </c>
      <c r="M408">
        <v>0</v>
      </c>
      <c r="N408">
        <v>5</v>
      </c>
      <c r="O408">
        <v>0</v>
      </c>
      <c r="P408">
        <v>5</v>
      </c>
      <c r="Q408">
        <v>0</v>
      </c>
      <c r="R408" s="1">
        <f>IF(AND(MonthSales[[#This Row],[Maximum]] &gt; 10, C408 &lt;&gt; "X"), COUNTIF(MonthSales[[#This Row],[6]:[1]], "=0"),0)</f>
        <v>0</v>
      </c>
      <c r="S408" s="13">
        <f>MonthSales[[#This Row],[Final Quantity in Order + Manual]]*MonthSales[[#This Row],[Weight (g)]]</f>
        <v>0</v>
      </c>
      <c r="T408" s="62">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60">
        <f t="shared" si="6"/>
        <v>0</v>
      </c>
      <c r="W408" s="21">
        <f>MonthSales[[#This Row],[Suggested Order]]+V408</f>
        <v>0</v>
      </c>
      <c r="X408">
        <f>SUM(MonthSales[[#This Row],[Stock + FBA]:[Incoming]])+MonthSales[[#This Row],[Final Quantity in Order + Manual]]</f>
        <v>5</v>
      </c>
      <c r="Y408" s="62">
        <f>IFERROR(((MonthSales[[#This Row],[Stock + FBA]]+MonthSales[[#This Row],[Incoming]]+MonthSales[[#This Row],[Final Quantity in Order + Manual]])/MonthSales[[#This Row],[Quaterly Average]]), 0)</f>
        <v>0</v>
      </c>
    </row>
    <row r="409" spans="1:25" x14ac:dyDescent="0.25">
      <c r="A409" s="1" t="s">
        <v>416</v>
      </c>
      <c r="B409" s="1" t="s">
        <v>1307</v>
      </c>
      <c r="C409" s="1"/>
      <c r="D409">
        <v>1.62</v>
      </c>
      <c r="E409">
        <v>0</v>
      </c>
      <c r="F409">
        <v>0</v>
      </c>
      <c r="G409">
        <v>0</v>
      </c>
      <c r="H409">
        <v>0</v>
      </c>
      <c r="I409">
        <v>0</v>
      </c>
      <c r="J409">
        <v>0</v>
      </c>
      <c r="K409">
        <v>0</v>
      </c>
      <c r="L409" s="65">
        <v>0</v>
      </c>
      <c r="M409">
        <v>0</v>
      </c>
      <c r="N409">
        <v>10</v>
      </c>
      <c r="O409">
        <v>0</v>
      </c>
      <c r="P409">
        <v>10</v>
      </c>
      <c r="Q409">
        <v>0</v>
      </c>
      <c r="R409" s="1">
        <f>IF(AND(MonthSales[[#This Row],[Maximum]] &gt; 10, C409 &lt;&gt; "X"), COUNTIF(MonthSales[[#This Row],[6]:[1]], "=0"),0)</f>
        <v>0</v>
      </c>
      <c r="S409" s="13">
        <f>MonthSales[[#This Row],[Final Quantity in Order + Manual]]*MonthSales[[#This Row],[Weight (g)]]</f>
        <v>0</v>
      </c>
      <c r="T409" s="62">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60">
        <f t="shared" si="6"/>
        <v>0</v>
      </c>
      <c r="W409" s="21">
        <f>MonthSales[[#This Row],[Suggested Order]]+V409</f>
        <v>0</v>
      </c>
      <c r="X409">
        <f>SUM(MonthSales[[#This Row],[Stock + FBA]:[Incoming]])+MonthSales[[#This Row],[Final Quantity in Order + Manual]]</f>
        <v>10</v>
      </c>
      <c r="Y409" s="62">
        <f>IFERROR(((MonthSales[[#This Row],[Stock + FBA]]+MonthSales[[#This Row],[Incoming]]+MonthSales[[#This Row],[Final Quantity in Order + Manual]])/MonthSales[[#This Row],[Quaterly Average]]), 0)</f>
        <v>0</v>
      </c>
    </row>
    <row r="410" spans="1:25" x14ac:dyDescent="0.25">
      <c r="A410" s="1" t="s">
        <v>417</v>
      </c>
      <c r="B410" s="1" t="s">
        <v>1307</v>
      </c>
      <c r="C410" s="1"/>
      <c r="D410">
        <v>1.62</v>
      </c>
      <c r="E410">
        <v>0</v>
      </c>
      <c r="F410">
        <v>0</v>
      </c>
      <c r="G410">
        <v>0</v>
      </c>
      <c r="H410">
        <v>0</v>
      </c>
      <c r="I410">
        <v>0</v>
      </c>
      <c r="J410">
        <v>0</v>
      </c>
      <c r="K410">
        <v>0</v>
      </c>
      <c r="L410" s="65">
        <v>0</v>
      </c>
      <c r="M410">
        <v>0</v>
      </c>
      <c r="N410">
        <v>10</v>
      </c>
      <c r="O410">
        <v>0</v>
      </c>
      <c r="P410">
        <v>10</v>
      </c>
      <c r="Q410">
        <v>0</v>
      </c>
      <c r="R410" s="1">
        <f>IF(AND(MonthSales[[#This Row],[Maximum]] &gt; 10, C410 &lt;&gt; "X"), COUNTIF(MonthSales[[#This Row],[6]:[1]], "=0"),0)</f>
        <v>0</v>
      </c>
      <c r="S410" s="13">
        <f>MonthSales[[#This Row],[Final Quantity in Order + Manual]]*MonthSales[[#This Row],[Weight (g)]]</f>
        <v>0</v>
      </c>
      <c r="T410" s="62">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60">
        <f t="shared" si="6"/>
        <v>0</v>
      </c>
      <c r="W410" s="21">
        <f>MonthSales[[#This Row],[Suggested Order]]+V410</f>
        <v>0</v>
      </c>
      <c r="X410">
        <f>SUM(MonthSales[[#This Row],[Stock + FBA]:[Incoming]])+MonthSales[[#This Row],[Final Quantity in Order + Manual]]</f>
        <v>10</v>
      </c>
      <c r="Y410" s="62">
        <f>IFERROR(((MonthSales[[#This Row],[Stock + FBA]]+MonthSales[[#This Row],[Incoming]]+MonthSales[[#This Row],[Final Quantity in Order + Manual]])/MonthSales[[#This Row],[Quaterly Average]]), 0)</f>
        <v>0</v>
      </c>
    </row>
    <row r="411" spans="1:25" x14ac:dyDescent="0.25">
      <c r="A411" s="1" t="s">
        <v>418</v>
      </c>
      <c r="B411" s="1" t="s">
        <v>1307</v>
      </c>
      <c r="C411" s="1"/>
      <c r="D411">
        <v>1.62</v>
      </c>
      <c r="E411">
        <v>0</v>
      </c>
      <c r="F411">
        <v>0</v>
      </c>
      <c r="G411">
        <v>0</v>
      </c>
      <c r="H411">
        <v>0</v>
      </c>
      <c r="I411">
        <v>0</v>
      </c>
      <c r="J411">
        <v>0</v>
      </c>
      <c r="K411">
        <v>0</v>
      </c>
      <c r="L411" s="65">
        <v>0</v>
      </c>
      <c r="M411">
        <v>0</v>
      </c>
      <c r="N411">
        <v>15</v>
      </c>
      <c r="O411">
        <v>0</v>
      </c>
      <c r="P411">
        <v>15</v>
      </c>
      <c r="Q411">
        <v>0</v>
      </c>
      <c r="R411" s="1">
        <f>IF(AND(MonthSales[[#This Row],[Maximum]] &gt; 10, C411 &lt;&gt; "X"), COUNTIF(MonthSales[[#This Row],[6]:[1]], "=0"),0)</f>
        <v>0</v>
      </c>
      <c r="S411" s="13">
        <f>MonthSales[[#This Row],[Final Quantity in Order + Manual]]*MonthSales[[#This Row],[Weight (g)]]</f>
        <v>0</v>
      </c>
      <c r="T411" s="62">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60">
        <f t="shared" si="6"/>
        <v>0</v>
      </c>
      <c r="W411" s="21">
        <f>MonthSales[[#This Row],[Suggested Order]]+V411</f>
        <v>0</v>
      </c>
      <c r="X411">
        <f>SUM(MonthSales[[#This Row],[Stock + FBA]:[Incoming]])+MonthSales[[#This Row],[Final Quantity in Order + Manual]]</f>
        <v>15</v>
      </c>
      <c r="Y411" s="62">
        <f>IFERROR(((MonthSales[[#This Row],[Stock + FBA]]+MonthSales[[#This Row],[Incoming]]+MonthSales[[#This Row],[Final Quantity in Order + Manual]])/MonthSales[[#This Row],[Quaterly Average]]), 0)</f>
        <v>0</v>
      </c>
    </row>
    <row r="412" spans="1:25" x14ac:dyDescent="0.25">
      <c r="A412" s="1" t="s">
        <v>419</v>
      </c>
      <c r="B412" s="1" t="s">
        <v>1307</v>
      </c>
      <c r="C412" s="1"/>
      <c r="D412">
        <v>1.62</v>
      </c>
      <c r="E412">
        <v>0</v>
      </c>
      <c r="F412">
        <v>0</v>
      </c>
      <c r="G412">
        <v>0</v>
      </c>
      <c r="H412">
        <v>0</v>
      </c>
      <c r="I412">
        <v>0</v>
      </c>
      <c r="J412">
        <v>0</v>
      </c>
      <c r="K412">
        <v>0</v>
      </c>
      <c r="L412" s="65">
        <v>0</v>
      </c>
      <c r="M412">
        <v>0</v>
      </c>
      <c r="N412">
        <v>15</v>
      </c>
      <c r="O412">
        <v>0</v>
      </c>
      <c r="P412">
        <v>15</v>
      </c>
      <c r="Q412">
        <v>0</v>
      </c>
      <c r="R412" s="1">
        <f>IF(AND(MonthSales[[#This Row],[Maximum]] &gt; 10, C412 &lt;&gt; "X"), COUNTIF(MonthSales[[#This Row],[6]:[1]], "=0"),0)</f>
        <v>0</v>
      </c>
      <c r="S412" s="13">
        <f>MonthSales[[#This Row],[Final Quantity in Order + Manual]]*MonthSales[[#This Row],[Weight (g)]]</f>
        <v>0</v>
      </c>
      <c r="T412" s="62">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60">
        <f t="shared" si="6"/>
        <v>0</v>
      </c>
      <c r="W412" s="21">
        <f>MonthSales[[#This Row],[Suggested Order]]+V412</f>
        <v>0</v>
      </c>
      <c r="X412">
        <f>SUM(MonthSales[[#This Row],[Stock + FBA]:[Incoming]])+MonthSales[[#This Row],[Final Quantity in Order + Manual]]</f>
        <v>15</v>
      </c>
      <c r="Y412" s="62">
        <f>IFERROR(((MonthSales[[#This Row],[Stock + FBA]]+MonthSales[[#This Row],[Incoming]]+MonthSales[[#This Row],[Final Quantity in Order + Manual]])/MonthSales[[#This Row],[Quaterly Average]]), 0)</f>
        <v>0</v>
      </c>
    </row>
    <row r="413" spans="1:25" x14ac:dyDescent="0.25">
      <c r="A413" s="1" t="s">
        <v>420</v>
      </c>
      <c r="B413" s="1" t="s">
        <v>1307</v>
      </c>
      <c r="C413" s="1"/>
      <c r="D413">
        <v>1.62</v>
      </c>
      <c r="E413">
        <v>0</v>
      </c>
      <c r="F413">
        <v>0</v>
      </c>
      <c r="G413">
        <v>0</v>
      </c>
      <c r="H413">
        <v>0</v>
      </c>
      <c r="I413">
        <v>0</v>
      </c>
      <c r="J413">
        <v>0</v>
      </c>
      <c r="K413">
        <v>0</v>
      </c>
      <c r="L413" s="65">
        <v>0</v>
      </c>
      <c r="M413">
        <v>0</v>
      </c>
      <c r="N413">
        <v>20</v>
      </c>
      <c r="O413">
        <v>0</v>
      </c>
      <c r="P413">
        <v>20</v>
      </c>
      <c r="Q413">
        <v>0</v>
      </c>
      <c r="R413" s="1">
        <f>IF(AND(MonthSales[[#This Row],[Maximum]] &gt; 10, C413 &lt;&gt; "X"), COUNTIF(MonthSales[[#This Row],[6]:[1]], "=0"),0)</f>
        <v>0</v>
      </c>
      <c r="S413" s="13">
        <f>MonthSales[[#This Row],[Final Quantity in Order + Manual]]*MonthSales[[#This Row],[Weight (g)]]</f>
        <v>0</v>
      </c>
      <c r="T413" s="62">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60">
        <f t="shared" si="6"/>
        <v>0</v>
      </c>
      <c r="W413" s="21">
        <f>MonthSales[[#This Row],[Suggested Order]]+V413</f>
        <v>0</v>
      </c>
      <c r="X413">
        <f>SUM(MonthSales[[#This Row],[Stock + FBA]:[Incoming]])+MonthSales[[#This Row],[Final Quantity in Order + Manual]]</f>
        <v>20</v>
      </c>
      <c r="Y413" s="62">
        <f>IFERROR(((MonthSales[[#This Row],[Stock + FBA]]+MonthSales[[#This Row],[Incoming]]+MonthSales[[#This Row],[Final Quantity in Order + Manual]])/MonthSales[[#This Row],[Quaterly Average]]), 0)</f>
        <v>0</v>
      </c>
    </row>
    <row r="414" spans="1:25" x14ac:dyDescent="0.25">
      <c r="A414" s="1" t="s">
        <v>421</v>
      </c>
      <c r="B414" s="1" t="s">
        <v>1307</v>
      </c>
      <c r="C414" s="1"/>
      <c r="D414">
        <v>1.62</v>
      </c>
      <c r="E414">
        <v>0</v>
      </c>
      <c r="F414">
        <v>0</v>
      </c>
      <c r="G414">
        <v>0</v>
      </c>
      <c r="H414">
        <v>0</v>
      </c>
      <c r="I414">
        <v>0</v>
      </c>
      <c r="J414">
        <v>0</v>
      </c>
      <c r="K414">
        <v>0</v>
      </c>
      <c r="L414" s="65">
        <v>0</v>
      </c>
      <c r="M414">
        <v>0</v>
      </c>
      <c r="N414">
        <v>20</v>
      </c>
      <c r="O414">
        <v>0</v>
      </c>
      <c r="P414">
        <v>20</v>
      </c>
      <c r="Q414">
        <v>0</v>
      </c>
      <c r="R414" s="1">
        <f>IF(AND(MonthSales[[#This Row],[Maximum]] &gt; 10, C414 &lt;&gt; "X"), COUNTIF(MonthSales[[#This Row],[6]:[1]], "=0"),0)</f>
        <v>0</v>
      </c>
      <c r="S414" s="13">
        <f>MonthSales[[#This Row],[Final Quantity in Order + Manual]]*MonthSales[[#This Row],[Weight (g)]]</f>
        <v>0</v>
      </c>
      <c r="T414" s="62">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60">
        <f t="shared" si="6"/>
        <v>0</v>
      </c>
      <c r="W414" s="21">
        <f>MonthSales[[#This Row],[Suggested Order]]+V414</f>
        <v>0</v>
      </c>
      <c r="X414">
        <f>SUM(MonthSales[[#This Row],[Stock + FBA]:[Incoming]])+MonthSales[[#This Row],[Final Quantity in Order + Manual]]</f>
        <v>20</v>
      </c>
      <c r="Y414" s="62">
        <f>IFERROR(((MonthSales[[#This Row],[Stock + FBA]]+MonthSales[[#This Row],[Incoming]]+MonthSales[[#This Row],[Final Quantity in Order + Manual]])/MonthSales[[#This Row],[Quaterly Average]]), 0)</f>
        <v>0</v>
      </c>
    </row>
    <row r="415" spans="1:25" x14ac:dyDescent="0.25">
      <c r="A415" s="1" t="s">
        <v>422</v>
      </c>
      <c r="B415" s="1" t="s">
        <v>1307</v>
      </c>
      <c r="C415" s="1"/>
      <c r="D415">
        <v>1.62</v>
      </c>
      <c r="E415">
        <v>0</v>
      </c>
      <c r="F415">
        <v>0</v>
      </c>
      <c r="G415">
        <v>0</v>
      </c>
      <c r="H415">
        <v>0</v>
      </c>
      <c r="I415">
        <v>0</v>
      </c>
      <c r="J415">
        <v>0</v>
      </c>
      <c r="K415">
        <v>0</v>
      </c>
      <c r="L415" s="65">
        <v>0</v>
      </c>
      <c r="M415">
        <v>0</v>
      </c>
      <c r="N415">
        <v>20</v>
      </c>
      <c r="O415">
        <v>0</v>
      </c>
      <c r="P415">
        <v>20</v>
      </c>
      <c r="Q415">
        <v>0</v>
      </c>
      <c r="R415" s="1">
        <f>IF(AND(MonthSales[[#This Row],[Maximum]] &gt; 10, C415 &lt;&gt; "X"), COUNTIF(MonthSales[[#This Row],[6]:[1]], "=0"),0)</f>
        <v>0</v>
      </c>
      <c r="S415" s="13">
        <f>MonthSales[[#This Row],[Final Quantity in Order + Manual]]*MonthSales[[#This Row],[Weight (g)]]</f>
        <v>0</v>
      </c>
      <c r="T415" s="62">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60">
        <f t="shared" si="6"/>
        <v>0</v>
      </c>
      <c r="W415" s="21">
        <f>MonthSales[[#This Row],[Suggested Order]]+V415</f>
        <v>0</v>
      </c>
      <c r="X415">
        <f>SUM(MonthSales[[#This Row],[Stock + FBA]:[Incoming]])+MonthSales[[#This Row],[Final Quantity in Order + Manual]]</f>
        <v>20</v>
      </c>
      <c r="Y415" s="62">
        <f>IFERROR(((MonthSales[[#This Row],[Stock + FBA]]+MonthSales[[#This Row],[Incoming]]+MonthSales[[#This Row],[Final Quantity in Order + Manual]])/MonthSales[[#This Row],[Quaterly Average]]), 0)</f>
        <v>0</v>
      </c>
    </row>
    <row r="416" spans="1:25" x14ac:dyDescent="0.25">
      <c r="A416" s="1" t="s">
        <v>423</v>
      </c>
      <c r="B416" s="1" t="s">
        <v>1307</v>
      </c>
      <c r="C416" s="1"/>
      <c r="D416">
        <v>1.62</v>
      </c>
      <c r="E416">
        <v>0</v>
      </c>
      <c r="F416">
        <v>0</v>
      </c>
      <c r="G416">
        <v>0</v>
      </c>
      <c r="H416">
        <v>0</v>
      </c>
      <c r="I416">
        <v>0</v>
      </c>
      <c r="J416">
        <v>0</v>
      </c>
      <c r="K416">
        <v>0</v>
      </c>
      <c r="L416" s="65">
        <v>0</v>
      </c>
      <c r="M416">
        <v>0</v>
      </c>
      <c r="N416">
        <v>20</v>
      </c>
      <c r="O416">
        <v>0</v>
      </c>
      <c r="P416">
        <v>20</v>
      </c>
      <c r="Q416">
        <v>0</v>
      </c>
      <c r="R416" s="1">
        <f>IF(AND(MonthSales[[#This Row],[Maximum]] &gt; 10, C416 &lt;&gt; "X"), COUNTIF(MonthSales[[#This Row],[6]:[1]], "=0"),0)</f>
        <v>0</v>
      </c>
      <c r="S416" s="13">
        <f>MonthSales[[#This Row],[Final Quantity in Order + Manual]]*MonthSales[[#This Row],[Weight (g)]]</f>
        <v>0</v>
      </c>
      <c r="T416" s="62">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60">
        <f t="shared" si="6"/>
        <v>0</v>
      </c>
      <c r="W416" s="21">
        <f>MonthSales[[#This Row],[Suggested Order]]+V416</f>
        <v>0</v>
      </c>
      <c r="X416">
        <f>SUM(MonthSales[[#This Row],[Stock + FBA]:[Incoming]])+MonthSales[[#This Row],[Final Quantity in Order + Manual]]</f>
        <v>20</v>
      </c>
      <c r="Y416" s="62">
        <f>IFERROR(((MonthSales[[#This Row],[Stock + FBA]]+MonthSales[[#This Row],[Incoming]]+MonthSales[[#This Row],[Final Quantity in Order + Manual]])/MonthSales[[#This Row],[Quaterly Average]]), 0)</f>
        <v>0</v>
      </c>
    </row>
    <row r="417" spans="1:25" x14ac:dyDescent="0.25">
      <c r="A417" s="1" t="s">
        <v>424</v>
      </c>
      <c r="B417" s="1" t="s">
        <v>1307</v>
      </c>
      <c r="C417" s="1"/>
      <c r="D417">
        <v>1.62</v>
      </c>
      <c r="E417">
        <v>0</v>
      </c>
      <c r="F417">
        <v>0</v>
      </c>
      <c r="G417">
        <v>0</v>
      </c>
      <c r="H417">
        <v>0</v>
      </c>
      <c r="I417">
        <v>0</v>
      </c>
      <c r="J417">
        <v>0</v>
      </c>
      <c r="K417">
        <v>0</v>
      </c>
      <c r="L417" s="65">
        <v>0</v>
      </c>
      <c r="M417">
        <v>0</v>
      </c>
      <c r="N417">
        <v>20</v>
      </c>
      <c r="O417">
        <v>0</v>
      </c>
      <c r="P417">
        <v>20</v>
      </c>
      <c r="Q417">
        <v>0</v>
      </c>
      <c r="R417" s="1">
        <f>IF(AND(MonthSales[[#This Row],[Maximum]] &gt; 10, C417 &lt;&gt; "X"), COUNTIF(MonthSales[[#This Row],[6]:[1]], "=0"),0)</f>
        <v>0</v>
      </c>
      <c r="S417" s="13">
        <f>MonthSales[[#This Row],[Final Quantity in Order + Manual]]*MonthSales[[#This Row],[Weight (g)]]</f>
        <v>0</v>
      </c>
      <c r="T417" s="62">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60">
        <f t="shared" si="6"/>
        <v>0</v>
      </c>
      <c r="W417" s="21">
        <f>MonthSales[[#This Row],[Suggested Order]]+V417</f>
        <v>0</v>
      </c>
      <c r="X417">
        <f>SUM(MonthSales[[#This Row],[Stock + FBA]:[Incoming]])+MonthSales[[#This Row],[Final Quantity in Order + Manual]]</f>
        <v>20</v>
      </c>
      <c r="Y417" s="62">
        <f>IFERROR(((MonthSales[[#This Row],[Stock + FBA]]+MonthSales[[#This Row],[Incoming]]+MonthSales[[#This Row],[Final Quantity in Order + Manual]])/MonthSales[[#This Row],[Quaterly Average]]), 0)</f>
        <v>0</v>
      </c>
    </row>
    <row r="418" spans="1:25" x14ac:dyDescent="0.25">
      <c r="A418" s="1" t="s">
        <v>425</v>
      </c>
      <c r="B418" s="1" t="s">
        <v>1307</v>
      </c>
      <c r="C418" s="1"/>
      <c r="D418">
        <v>1.62</v>
      </c>
      <c r="E418">
        <v>0</v>
      </c>
      <c r="F418">
        <v>0</v>
      </c>
      <c r="G418">
        <v>0</v>
      </c>
      <c r="H418">
        <v>0</v>
      </c>
      <c r="I418">
        <v>0</v>
      </c>
      <c r="J418">
        <v>0</v>
      </c>
      <c r="K418">
        <v>0</v>
      </c>
      <c r="L418" s="65">
        <v>0</v>
      </c>
      <c r="M418">
        <v>0</v>
      </c>
      <c r="N418">
        <v>20</v>
      </c>
      <c r="O418">
        <v>0</v>
      </c>
      <c r="P418">
        <v>20</v>
      </c>
      <c r="Q418">
        <v>0</v>
      </c>
      <c r="R418" s="1">
        <f>IF(AND(MonthSales[[#This Row],[Maximum]] &gt; 10, C418 &lt;&gt; "X"), COUNTIF(MonthSales[[#This Row],[6]:[1]], "=0"),0)</f>
        <v>0</v>
      </c>
      <c r="S418" s="13">
        <f>MonthSales[[#This Row],[Final Quantity in Order + Manual]]*MonthSales[[#This Row],[Weight (g)]]</f>
        <v>0</v>
      </c>
      <c r="T418" s="62">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60">
        <f t="shared" si="6"/>
        <v>0</v>
      </c>
      <c r="W418" s="21">
        <f>MonthSales[[#This Row],[Suggested Order]]+V418</f>
        <v>0</v>
      </c>
      <c r="X418">
        <f>SUM(MonthSales[[#This Row],[Stock + FBA]:[Incoming]])+MonthSales[[#This Row],[Final Quantity in Order + Manual]]</f>
        <v>20</v>
      </c>
      <c r="Y418" s="62">
        <f>IFERROR(((MonthSales[[#This Row],[Stock + FBA]]+MonthSales[[#This Row],[Incoming]]+MonthSales[[#This Row],[Final Quantity in Order + Manual]])/MonthSales[[#This Row],[Quaterly Average]]), 0)</f>
        <v>0</v>
      </c>
    </row>
    <row r="419" spans="1:25" x14ac:dyDescent="0.25">
      <c r="A419" s="1" t="s">
        <v>426</v>
      </c>
      <c r="B419" s="1" t="s">
        <v>1307</v>
      </c>
      <c r="C419" s="1"/>
      <c r="D419">
        <v>1.62</v>
      </c>
      <c r="E419">
        <v>0</v>
      </c>
      <c r="F419">
        <v>0</v>
      </c>
      <c r="G419">
        <v>0</v>
      </c>
      <c r="H419">
        <v>0</v>
      </c>
      <c r="I419">
        <v>0</v>
      </c>
      <c r="J419">
        <v>0</v>
      </c>
      <c r="K419">
        <v>0</v>
      </c>
      <c r="L419" s="65">
        <v>0</v>
      </c>
      <c r="M419">
        <v>0</v>
      </c>
      <c r="N419">
        <v>20</v>
      </c>
      <c r="O419">
        <v>0</v>
      </c>
      <c r="P419">
        <v>20</v>
      </c>
      <c r="Q419">
        <v>0</v>
      </c>
      <c r="R419" s="1">
        <f>IF(AND(MonthSales[[#This Row],[Maximum]] &gt; 10, C419 &lt;&gt; "X"), COUNTIF(MonthSales[[#This Row],[6]:[1]], "=0"),0)</f>
        <v>0</v>
      </c>
      <c r="S419" s="13">
        <f>MonthSales[[#This Row],[Final Quantity in Order + Manual]]*MonthSales[[#This Row],[Weight (g)]]</f>
        <v>0</v>
      </c>
      <c r="T419" s="62">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60">
        <f t="shared" si="6"/>
        <v>0</v>
      </c>
      <c r="W419" s="21">
        <f>MonthSales[[#This Row],[Suggested Order]]+V419</f>
        <v>0</v>
      </c>
      <c r="X419">
        <f>SUM(MonthSales[[#This Row],[Stock + FBA]:[Incoming]])+MonthSales[[#This Row],[Final Quantity in Order + Manual]]</f>
        <v>20</v>
      </c>
      <c r="Y419" s="62">
        <f>IFERROR(((MonthSales[[#This Row],[Stock + FBA]]+MonthSales[[#This Row],[Incoming]]+MonthSales[[#This Row],[Final Quantity in Order + Manual]])/MonthSales[[#This Row],[Quaterly Average]]), 0)</f>
        <v>0</v>
      </c>
    </row>
    <row r="420" spans="1:25" x14ac:dyDescent="0.25">
      <c r="A420" s="1" t="s">
        <v>427</v>
      </c>
      <c r="B420" s="1" t="s">
        <v>1307</v>
      </c>
      <c r="C420" s="1"/>
      <c r="D420">
        <v>1.62</v>
      </c>
      <c r="E420">
        <v>0</v>
      </c>
      <c r="F420">
        <v>0</v>
      </c>
      <c r="G420">
        <v>0</v>
      </c>
      <c r="H420">
        <v>0</v>
      </c>
      <c r="I420">
        <v>0</v>
      </c>
      <c r="J420">
        <v>0</v>
      </c>
      <c r="K420">
        <v>0</v>
      </c>
      <c r="L420" s="65">
        <v>0</v>
      </c>
      <c r="M420">
        <v>0</v>
      </c>
      <c r="N420">
        <v>20</v>
      </c>
      <c r="O420">
        <v>0</v>
      </c>
      <c r="P420">
        <v>20</v>
      </c>
      <c r="Q420">
        <v>0</v>
      </c>
      <c r="R420" s="1">
        <f>IF(AND(MonthSales[[#This Row],[Maximum]] &gt; 10, C420 &lt;&gt; "X"), COUNTIF(MonthSales[[#This Row],[6]:[1]], "=0"),0)</f>
        <v>0</v>
      </c>
      <c r="S420" s="13">
        <f>MonthSales[[#This Row],[Final Quantity in Order + Manual]]*MonthSales[[#This Row],[Weight (g)]]</f>
        <v>0</v>
      </c>
      <c r="T420" s="62">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60">
        <f t="shared" si="6"/>
        <v>0</v>
      </c>
      <c r="W420" s="21">
        <f>MonthSales[[#This Row],[Suggested Order]]+V420</f>
        <v>0</v>
      </c>
      <c r="X420">
        <f>SUM(MonthSales[[#This Row],[Stock + FBA]:[Incoming]])+MonthSales[[#This Row],[Final Quantity in Order + Manual]]</f>
        <v>20</v>
      </c>
      <c r="Y420" s="62">
        <f>IFERROR(((MonthSales[[#This Row],[Stock + FBA]]+MonthSales[[#This Row],[Incoming]]+MonthSales[[#This Row],[Final Quantity in Order + Manual]])/MonthSales[[#This Row],[Quaterly Average]]), 0)</f>
        <v>0</v>
      </c>
    </row>
    <row r="421" spans="1:25" x14ac:dyDescent="0.25">
      <c r="A421" s="1" t="s">
        <v>428</v>
      </c>
      <c r="B421" s="1" t="s">
        <v>1307</v>
      </c>
      <c r="C421" s="1"/>
      <c r="D421">
        <v>1.62</v>
      </c>
      <c r="E421">
        <v>0</v>
      </c>
      <c r="F421">
        <v>0</v>
      </c>
      <c r="G421">
        <v>0</v>
      </c>
      <c r="H421">
        <v>0</v>
      </c>
      <c r="I421">
        <v>0</v>
      </c>
      <c r="J421">
        <v>0</v>
      </c>
      <c r="K421">
        <v>0</v>
      </c>
      <c r="L421" s="65">
        <v>0</v>
      </c>
      <c r="M421">
        <v>0</v>
      </c>
      <c r="N421">
        <v>20</v>
      </c>
      <c r="O421">
        <v>0</v>
      </c>
      <c r="P421">
        <v>20</v>
      </c>
      <c r="Q421">
        <v>0</v>
      </c>
      <c r="R421" s="1">
        <f>IF(AND(MonthSales[[#This Row],[Maximum]] &gt; 10, C421 &lt;&gt; "X"), COUNTIF(MonthSales[[#This Row],[6]:[1]], "=0"),0)</f>
        <v>0</v>
      </c>
      <c r="S421" s="13">
        <f>MonthSales[[#This Row],[Final Quantity in Order + Manual]]*MonthSales[[#This Row],[Weight (g)]]</f>
        <v>0</v>
      </c>
      <c r="T421" s="62">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60">
        <f t="shared" si="6"/>
        <v>0</v>
      </c>
      <c r="W421" s="21">
        <f>MonthSales[[#This Row],[Suggested Order]]+V421</f>
        <v>0</v>
      </c>
      <c r="X421">
        <f>SUM(MonthSales[[#This Row],[Stock + FBA]:[Incoming]])+MonthSales[[#This Row],[Final Quantity in Order + Manual]]</f>
        <v>20</v>
      </c>
      <c r="Y421" s="62">
        <f>IFERROR(((MonthSales[[#This Row],[Stock + FBA]]+MonthSales[[#This Row],[Incoming]]+MonthSales[[#This Row],[Final Quantity in Order + Manual]])/MonthSales[[#This Row],[Quaterly Average]]), 0)</f>
        <v>0</v>
      </c>
    </row>
    <row r="422" spans="1:25" x14ac:dyDescent="0.25">
      <c r="A422" s="1" t="s">
        <v>429</v>
      </c>
      <c r="B422" s="1" t="s">
        <v>1307</v>
      </c>
      <c r="C422" s="1"/>
      <c r="D422">
        <v>1.62</v>
      </c>
      <c r="E422">
        <v>0</v>
      </c>
      <c r="F422">
        <v>0</v>
      </c>
      <c r="G422">
        <v>0</v>
      </c>
      <c r="H422">
        <v>0</v>
      </c>
      <c r="I422">
        <v>0</v>
      </c>
      <c r="J422">
        <v>0</v>
      </c>
      <c r="K422">
        <v>0</v>
      </c>
      <c r="L422" s="65">
        <v>0</v>
      </c>
      <c r="M422">
        <v>0</v>
      </c>
      <c r="N422">
        <v>20</v>
      </c>
      <c r="O422">
        <v>0</v>
      </c>
      <c r="P422">
        <v>20</v>
      </c>
      <c r="Q422">
        <v>0</v>
      </c>
      <c r="R422" s="1">
        <f>IF(AND(MonthSales[[#This Row],[Maximum]] &gt; 10, C422 &lt;&gt; "X"), COUNTIF(MonthSales[[#This Row],[6]:[1]], "=0"),0)</f>
        <v>0</v>
      </c>
      <c r="S422" s="13">
        <f>MonthSales[[#This Row],[Final Quantity in Order + Manual]]*MonthSales[[#This Row],[Weight (g)]]</f>
        <v>0</v>
      </c>
      <c r="T422" s="62">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60">
        <f t="shared" si="6"/>
        <v>0</v>
      </c>
      <c r="W422" s="21">
        <f>MonthSales[[#This Row],[Suggested Order]]+V422</f>
        <v>0</v>
      </c>
      <c r="X422">
        <f>SUM(MonthSales[[#This Row],[Stock + FBA]:[Incoming]])+MonthSales[[#This Row],[Final Quantity in Order + Manual]]</f>
        <v>20</v>
      </c>
      <c r="Y422" s="62">
        <f>IFERROR(((MonthSales[[#This Row],[Stock + FBA]]+MonthSales[[#This Row],[Incoming]]+MonthSales[[#This Row],[Final Quantity in Order + Manual]])/MonthSales[[#This Row],[Quaterly Average]]), 0)</f>
        <v>0</v>
      </c>
    </row>
    <row r="423" spans="1:25" x14ac:dyDescent="0.25">
      <c r="A423" s="1" t="s">
        <v>430</v>
      </c>
      <c r="B423" s="1" t="s">
        <v>1307</v>
      </c>
      <c r="C423" s="1"/>
      <c r="D423">
        <v>1.62</v>
      </c>
      <c r="E423">
        <v>0</v>
      </c>
      <c r="F423">
        <v>0</v>
      </c>
      <c r="G423">
        <v>0</v>
      </c>
      <c r="H423">
        <v>0</v>
      </c>
      <c r="I423">
        <v>0</v>
      </c>
      <c r="J423">
        <v>0</v>
      </c>
      <c r="K423">
        <v>0</v>
      </c>
      <c r="L423" s="65">
        <v>0</v>
      </c>
      <c r="M423">
        <v>0</v>
      </c>
      <c r="N423">
        <v>20</v>
      </c>
      <c r="O423">
        <v>0</v>
      </c>
      <c r="P423">
        <v>20</v>
      </c>
      <c r="Q423">
        <v>0</v>
      </c>
      <c r="R423" s="1">
        <f>IF(AND(MonthSales[[#This Row],[Maximum]] &gt; 10, C423 &lt;&gt; "X"), COUNTIF(MonthSales[[#This Row],[6]:[1]], "=0"),0)</f>
        <v>0</v>
      </c>
      <c r="S423" s="13">
        <f>MonthSales[[#This Row],[Final Quantity in Order + Manual]]*MonthSales[[#This Row],[Weight (g)]]</f>
        <v>0</v>
      </c>
      <c r="T423" s="62">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60">
        <f t="shared" si="6"/>
        <v>0</v>
      </c>
      <c r="W423" s="21">
        <f>MonthSales[[#This Row],[Suggested Order]]+V423</f>
        <v>0</v>
      </c>
      <c r="X423">
        <f>SUM(MonthSales[[#This Row],[Stock + FBA]:[Incoming]])+MonthSales[[#This Row],[Final Quantity in Order + Manual]]</f>
        <v>20</v>
      </c>
      <c r="Y423" s="62">
        <f>IFERROR(((MonthSales[[#This Row],[Stock + FBA]]+MonthSales[[#This Row],[Incoming]]+MonthSales[[#This Row],[Final Quantity in Order + Manual]])/MonthSales[[#This Row],[Quaterly Average]]), 0)</f>
        <v>0</v>
      </c>
    </row>
    <row r="424" spans="1:25" x14ac:dyDescent="0.25">
      <c r="A424" s="1" t="s">
        <v>431</v>
      </c>
      <c r="B424" s="1" t="s">
        <v>1307</v>
      </c>
      <c r="C424" s="1"/>
      <c r="D424">
        <v>1.62</v>
      </c>
      <c r="E424">
        <v>0</v>
      </c>
      <c r="F424">
        <v>0</v>
      </c>
      <c r="G424">
        <v>0</v>
      </c>
      <c r="H424">
        <v>0</v>
      </c>
      <c r="I424">
        <v>0</v>
      </c>
      <c r="J424">
        <v>0</v>
      </c>
      <c r="K424">
        <v>0</v>
      </c>
      <c r="L424" s="65">
        <v>0</v>
      </c>
      <c r="M424">
        <v>0</v>
      </c>
      <c r="N424">
        <v>20</v>
      </c>
      <c r="O424">
        <v>0</v>
      </c>
      <c r="P424">
        <v>20</v>
      </c>
      <c r="Q424">
        <v>0</v>
      </c>
      <c r="R424" s="1">
        <f>IF(AND(MonthSales[[#This Row],[Maximum]] &gt; 10, C424 &lt;&gt; "X"), COUNTIF(MonthSales[[#This Row],[6]:[1]], "=0"),0)</f>
        <v>0</v>
      </c>
      <c r="S424" s="13">
        <f>MonthSales[[#This Row],[Final Quantity in Order + Manual]]*MonthSales[[#This Row],[Weight (g)]]</f>
        <v>0</v>
      </c>
      <c r="T424" s="62">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60">
        <f t="shared" si="6"/>
        <v>0</v>
      </c>
      <c r="W424" s="21">
        <f>MonthSales[[#This Row],[Suggested Order]]+V424</f>
        <v>0</v>
      </c>
      <c r="X424">
        <f>SUM(MonthSales[[#This Row],[Stock + FBA]:[Incoming]])+MonthSales[[#This Row],[Final Quantity in Order + Manual]]</f>
        <v>20</v>
      </c>
      <c r="Y424" s="62">
        <f>IFERROR(((MonthSales[[#This Row],[Stock + FBA]]+MonthSales[[#This Row],[Incoming]]+MonthSales[[#This Row],[Final Quantity in Order + Manual]])/MonthSales[[#This Row],[Quaterly Average]]), 0)</f>
        <v>0</v>
      </c>
    </row>
    <row r="425" spans="1:25" x14ac:dyDescent="0.25">
      <c r="A425" s="1" t="s">
        <v>432</v>
      </c>
      <c r="B425" s="1" t="s">
        <v>1307</v>
      </c>
      <c r="C425" s="1"/>
      <c r="D425">
        <v>1.62</v>
      </c>
      <c r="E425">
        <v>0</v>
      </c>
      <c r="F425">
        <v>0</v>
      </c>
      <c r="G425">
        <v>0</v>
      </c>
      <c r="H425">
        <v>0</v>
      </c>
      <c r="I425">
        <v>0</v>
      </c>
      <c r="J425">
        <v>0</v>
      </c>
      <c r="K425">
        <v>0</v>
      </c>
      <c r="L425" s="65">
        <v>0</v>
      </c>
      <c r="M425">
        <v>0</v>
      </c>
      <c r="N425">
        <v>10</v>
      </c>
      <c r="O425">
        <v>0</v>
      </c>
      <c r="P425">
        <v>10</v>
      </c>
      <c r="Q425">
        <v>0</v>
      </c>
      <c r="R425" s="1">
        <f>IF(AND(MonthSales[[#This Row],[Maximum]] &gt; 10, C425 &lt;&gt; "X"), COUNTIF(MonthSales[[#This Row],[6]:[1]], "=0"),0)</f>
        <v>0</v>
      </c>
      <c r="S425" s="13">
        <f>MonthSales[[#This Row],[Final Quantity in Order + Manual]]*MonthSales[[#This Row],[Weight (g)]]</f>
        <v>0</v>
      </c>
      <c r="T425" s="62">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60">
        <f t="shared" si="6"/>
        <v>0</v>
      </c>
      <c r="W425" s="21">
        <f>MonthSales[[#This Row],[Suggested Order]]+V425</f>
        <v>0</v>
      </c>
      <c r="X425">
        <f>SUM(MonthSales[[#This Row],[Stock + FBA]:[Incoming]])+MonthSales[[#This Row],[Final Quantity in Order + Manual]]</f>
        <v>10</v>
      </c>
      <c r="Y425" s="62">
        <f>IFERROR(((MonthSales[[#This Row],[Stock + FBA]]+MonthSales[[#This Row],[Incoming]]+MonthSales[[#This Row],[Final Quantity in Order + Manual]])/MonthSales[[#This Row],[Quaterly Average]]), 0)</f>
        <v>0</v>
      </c>
    </row>
    <row r="426" spans="1:25" x14ac:dyDescent="0.25">
      <c r="A426" s="1" t="s">
        <v>433</v>
      </c>
      <c r="B426" s="1" t="s">
        <v>1307</v>
      </c>
      <c r="C426" s="1"/>
      <c r="D426">
        <v>1.62</v>
      </c>
      <c r="E426">
        <v>0</v>
      </c>
      <c r="F426">
        <v>0</v>
      </c>
      <c r="G426">
        <v>0</v>
      </c>
      <c r="H426">
        <v>0</v>
      </c>
      <c r="I426">
        <v>0</v>
      </c>
      <c r="J426">
        <v>0</v>
      </c>
      <c r="K426">
        <v>0</v>
      </c>
      <c r="L426" s="65">
        <v>0</v>
      </c>
      <c r="M426">
        <v>0</v>
      </c>
      <c r="N426">
        <v>10</v>
      </c>
      <c r="O426">
        <v>0</v>
      </c>
      <c r="P426">
        <v>10</v>
      </c>
      <c r="Q426">
        <v>0</v>
      </c>
      <c r="R426" s="1">
        <f>IF(AND(MonthSales[[#This Row],[Maximum]] &gt; 10, C426 &lt;&gt; "X"), COUNTIF(MonthSales[[#This Row],[6]:[1]], "=0"),0)</f>
        <v>0</v>
      </c>
      <c r="S426" s="13">
        <f>MonthSales[[#This Row],[Final Quantity in Order + Manual]]*MonthSales[[#This Row],[Weight (g)]]</f>
        <v>0</v>
      </c>
      <c r="T426" s="62">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60">
        <f t="shared" si="6"/>
        <v>0</v>
      </c>
      <c r="W426" s="21">
        <f>MonthSales[[#This Row],[Suggested Order]]+V426</f>
        <v>0</v>
      </c>
      <c r="X426">
        <f>SUM(MonthSales[[#This Row],[Stock + FBA]:[Incoming]])+MonthSales[[#This Row],[Final Quantity in Order + Manual]]</f>
        <v>10</v>
      </c>
      <c r="Y426" s="62">
        <f>IFERROR(((MonthSales[[#This Row],[Stock + FBA]]+MonthSales[[#This Row],[Incoming]]+MonthSales[[#This Row],[Final Quantity in Order + Manual]])/MonthSales[[#This Row],[Quaterly Average]]), 0)</f>
        <v>0</v>
      </c>
    </row>
    <row r="427" spans="1:25" x14ac:dyDescent="0.25">
      <c r="A427" s="1" t="s">
        <v>434</v>
      </c>
      <c r="B427" s="1" t="s">
        <v>1307</v>
      </c>
      <c r="C427" s="1"/>
      <c r="D427">
        <v>1.89</v>
      </c>
      <c r="E427">
        <v>0</v>
      </c>
      <c r="F427">
        <v>0</v>
      </c>
      <c r="G427">
        <v>0</v>
      </c>
      <c r="H427">
        <v>0</v>
      </c>
      <c r="I427">
        <v>0</v>
      </c>
      <c r="J427">
        <v>0</v>
      </c>
      <c r="K427">
        <v>0</v>
      </c>
      <c r="L427" s="65">
        <v>0</v>
      </c>
      <c r="M427">
        <v>0</v>
      </c>
      <c r="N427">
        <v>5</v>
      </c>
      <c r="O427">
        <v>0</v>
      </c>
      <c r="P427">
        <v>5</v>
      </c>
      <c r="Q427">
        <v>0</v>
      </c>
      <c r="R427" s="1">
        <f>IF(AND(MonthSales[[#This Row],[Maximum]] &gt; 10, C427 &lt;&gt; "X"), COUNTIF(MonthSales[[#This Row],[6]:[1]], "=0"),0)</f>
        <v>0</v>
      </c>
      <c r="S427" s="13">
        <f>MonthSales[[#This Row],[Final Quantity in Order + Manual]]*MonthSales[[#This Row],[Weight (g)]]</f>
        <v>0</v>
      </c>
      <c r="T427" s="62">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60">
        <f t="shared" si="6"/>
        <v>0</v>
      </c>
      <c r="W427" s="21">
        <f>MonthSales[[#This Row],[Suggested Order]]+V427</f>
        <v>0</v>
      </c>
      <c r="X427">
        <f>SUM(MonthSales[[#This Row],[Stock + FBA]:[Incoming]])+MonthSales[[#This Row],[Final Quantity in Order + Manual]]</f>
        <v>5</v>
      </c>
      <c r="Y427" s="62">
        <f>IFERROR(((MonthSales[[#This Row],[Stock + FBA]]+MonthSales[[#This Row],[Incoming]]+MonthSales[[#This Row],[Final Quantity in Order + Manual]])/MonthSales[[#This Row],[Quaterly Average]]), 0)</f>
        <v>0</v>
      </c>
    </row>
    <row r="428" spans="1:25" x14ac:dyDescent="0.25">
      <c r="A428" s="1" t="s">
        <v>435</v>
      </c>
      <c r="B428" s="1" t="s">
        <v>1307</v>
      </c>
      <c r="C428" s="1"/>
      <c r="D428">
        <v>1.89</v>
      </c>
      <c r="E428">
        <v>0</v>
      </c>
      <c r="F428">
        <v>0</v>
      </c>
      <c r="G428">
        <v>0</v>
      </c>
      <c r="H428">
        <v>0</v>
      </c>
      <c r="I428">
        <v>0</v>
      </c>
      <c r="J428">
        <v>0</v>
      </c>
      <c r="K428">
        <v>0</v>
      </c>
      <c r="L428" s="65">
        <v>0</v>
      </c>
      <c r="M428">
        <v>0</v>
      </c>
      <c r="N428">
        <v>5</v>
      </c>
      <c r="O428">
        <v>0</v>
      </c>
      <c r="P428">
        <v>5</v>
      </c>
      <c r="Q428">
        <v>0</v>
      </c>
      <c r="R428" s="1">
        <f>IF(AND(MonthSales[[#This Row],[Maximum]] &gt; 10, C428 &lt;&gt; "X"), COUNTIF(MonthSales[[#This Row],[6]:[1]], "=0"),0)</f>
        <v>0</v>
      </c>
      <c r="S428" s="13">
        <f>MonthSales[[#This Row],[Final Quantity in Order + Manual]]*MonthSales[[#This Row],[Weight (g)]]</f>
        <v>0</v>
      </c>
      <c r="T428" s="62">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60">
        <f t="shared" si="6"/>
        <v>0</v>
      </c>
      <c r="W428" s="21">
        <f>MonthSales[[#This Row],[Suggested Order]]+V428</f>
        <v>0</v>
      </c>
      <c r="X428">
        <f>SUM(MonthSales[[#This Row],[Stock + FBA]:[Incoming]])+MonthSales[[#This Row],[Final Quantity in Order + Manual]]</f>
        <v>5</v>
      </c>
      <c r="Y428" s="62">
        <f>IFERROR(((MonthSales[[#This Row],[Stock + FBA]]+MonthSales[[#This Row],[Incoming]]+MonthSales[[#This Row],[Final Quantity in Order + Manual]])/MonthSales[[#This Row],[Quaterly Average]]), 0)</f>
        <v>0</v>
      </c>
    </row>
    <row r="429" spans="1:25" x14ac:dyDescent="0.25">
      <c r="A429" s="1" t="s">
        <v>436</v>
      </c>
      <c r="B429" s="1" t="s">
        <v>1307</v>
      </c>
      <c r="C429" s="1"/>
      <c r="D429">
        <v>1.89</v>
      </c>
      <c r="E429">
        <v>0</v>
      </c>
      <c r="F429">
        <v>0</v>
      </c>
      <c r="G429">
        <v>0</v>
      </c>
      <c r="H429">
        <v>0</v>
      </c>
      <c r="I429">
        <v>0</v>
      </c>
      <c r="J429">
        <v>0</v>
      </c>
      <c r="K429">
        <v>0</v>
      </c>
      <c r="L429" s="65">
        <v>0</v>
      </c>
      <c r="M429">
        <v>0</v>
      </c>
      <c r="N429">
        <v>10</v>
      </c>
      <c r="O429">
        <v>0</v>
      </c>
      <c r="P429">
        <v>10</v>
      </c>
      <c r="Q429">
        <v>0</v>
      </c>
      <c r="R429" s="1">
        <f>IF(AND(MonthSales[[#This Row],[Maximum]] &gt; 10, C429 &lt;&gt; "X"), COUNTIF(MonthSales[[#This Row],[6]:[1]], "=0"),0)</f>
        <v>0</v>
      </c>
      <c r="S429" s="13">
        <f>MonthSales[[#This Row],[Final Quantity in Order + Manual]]*MonthSales[[#This Row],[Weight (g)]]</f>
        <v>0</v>
      </c>
      <c r="T429" s="62">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60">
        <f t="shared" si="6"/>
        <v>0</v>
      </c>
      <c r="W429" s="21">
        <f>MonthSales[[#This Row],[Suggested Order]]+V429</f>
        <v>0</v>
      </c>
      <c r="X429">
        <f>SUM(MonthSales[[#This Row],[Stock + FBA]:[Incoming]])+MonthSales[[#This Row],[Final Quantity in Order + Manual]]</f>
        <v>10</v>
      </c>
      <c r="Y429" s="62">
        <f>IFERROR(((MonthSales[[#This Row],[Stock + FBA]]+MonthSales[[#This Row],[Incoming]]+MonthSales[[#This Row],[Final Quantity in Order + Manual]])/MonthSales[[#This Row],[Quaterly Average]]), 0)</f>
        <v>0</v>
      </c>
    </row>
    <row r="430" spans="1:25" x14ac:dyDescent="0.25">
      <c r="A430" s="1" t="s">
        <v>437</v>
      </c>
      <c r="B430" s="1" t="s">
        <v>1307</v>
      </c>
      <c r="C430" s="1"/>
      <c r="D430">
        <v>1.89</v>
      </c>
      <c r="E430">
        <v>0</v>
      </c>
      <c r="F430">
        <v>0</v>
      </c>
      <c r="G430">
        <v>0</v>
      </c>
      <c r="H430">
        <v>0</v>
      </c>
      <c r="I430">
        <v>0</v>
      </c>
      <c r="J430">
        <v>0</v>
      </c>
      <c r="K430">
        <v>0</v>
      </c>
      <c r="L430" s="65">
        <v>0</v>
      </c>
      <c r="M430">
        <v>0</v>
      </c>
      <c r="N430">
        <v>10</v>
      </c>
      <c r="O430">
        <v>0</v>
      </c>
      <c r="P430">
        <v>10</v>
      </c>
      <c r="Q430">
        <v>0</v>
      </c>
      <c r="R430" s="1">
        <f>IF(AND(MonthSales[[#This Row],[Maximum]] &gt; 10, C430 &lt;&gt; "X"), COUNTIF(MonthSales[[#This Row],[6]:[1]], "=0"),0)</f>
        <v>0</v>
      </c>
      <c r="S430" s="13">
        <f>MonthSales[[#This Row],[Final Quantity in Order + Manual]]*MonthSales[[#This Row],[Weight (g)]]</f>
        <v>0</v>
      </c>
      <c r="T430" s="62">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60">
        <f t="shared" si="6"/>
        <v>0</v>
      </c>
      <c r="W430" s="21">
        <f>MonthSales[[#This Row],[Suggested Order]]+V430</f>
        <v>0</v>
      </c>
      <c r="X430">
        <f>SUM(MonthSales[[#This Row],[Stock + FBA]:[Incoming]])+MonthSales[[#This Row],[Final Quantity in Order + Manual]]</f>
        <v>10</v>
      </c>
      <c r="Y430" s="62">
        <f>IFERROR(((MonthSales[[#This Row],[Stock + FBA]]+MonthSales[[#This Row],[Incoming]]+MonthSales[[#This Row],[Final Quantity in Order + Manual]])/MonthSales[[#This Row],[Quaterly Average]]), 0)</f>
        <v>0</v>
      </c>
    </row>
    <row r="431" spans="1:25" x14ac:dyDescent="0.25">
      <c r="A431" s="1" t="s">
        <v>438</v>
      </c>
      <c r="B431" s="1" t="s">
        <v>1307</v>
      </c>
      <c r="C431" s="1"/>
      <c r="D431">
        <v>1.89</v>
      </c>
      <c r="E431">
        <v>0</v>
      </c>
      <c r="F431">
        <v>0</v>
      </c>
      <c r="G431">
        <v>0</v>
      </c>
      <c r="H431">
        <v>0</v>
      </c>
      <c r="I431">
        <v>0</v>
      </c>
      <c r="J431">
        <v>0</v>
      </c>
      <c r="K431">
        <v>0</v>
      </c>
      <c r="L431" s="65">
        <v>0</v>
      </c>
      <c r="M431">
        <v>0</v>
      </c>
      <c r="N431">
        <v>20</v>
      </c>
      <c r="O431">
        <v>0</v>
      </c>
      <c r="P431">
        <v>20</v>
      </c>
      <c r="Q431">
        <v>0</v>
      </c>
      <c r="R431" s="1">
        <f>IF(AND(MonthSales[[#This Row],[Maximum]] &gt; 10, C431 &lt;&gt; "X"), COUNTIF(MonthSales[[#This Row],[6]:[1]], "=0"),0)</f>
        <v>0</v>
      </c>
      <c r="S431" s="13">
        <f>MonthSales[[#This Row],[Final Quantity in Order + Manual]]*MonthSales[[#This Row],[Weight (g)]]</f>
        <v>0</v>
      </c>
      <c r="T431" s="62">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60">
        <f t="shared" si="6"/>
        <v>0</v>
      </c>
      <c r="W431" s="21">
        <f>MonthSales[[#This Row],[Suggested Order]]+V431</f>
        <v>0</v>
      </c>
      <c r="X431">
        <f>SUM(MonthSales[[#This Row],[Stock + FBA]:[Incoming]])+MonthSales[[#This Row],[Final Quantity in Order + Manual]]</f>
        <v>20</v>
      </c>
      <c r="Y431" s="62">
        <f>IFERROR(((MonthSales[[#This Row],[Stock + FBA]]+MonthSales[[#This Row],[Incoming]]+MonthSales[[#This Row],[Final Quantity in Order + Manual]])/MonthSales[[#This Row],[Quaterly Average]]), 0)</f>
        <v>0</v>
      </c>
    </row>
    <row r="432" spans="1:25" x14ac:dyDescent="0.25">
      <c r="A432" s="1" t="s">
        <v>439</v>
      </c>
      <c r="B432" s="1" t="s">
        <v>1307</v>
      </c>
      <c r="C432" s="1"/>
      <c r="D432">
        <v>1.89</v>
      </c>
      <c r="E432">
        <v>0</v>
      </c>
      <c r="F432">
        <v>0</v>
      </c>
      <c r="G432">
        <v>0</v>
      </c>
      <c r="H432">
        <v>0</v>
      </c>
      <c r="I432">
        <v>0</v>
      </c>
      <c r="J432">
        <v>0</v>
      </c>
      <c r="K432">
        <v>0</v>
      </c>
      <c r="L432" s="65">
        <v>0</v>
      </c>
      <c r="M432">
        <v>0</v>
      </c>
      <c r="N432">
        <v>20</v>
      </c>
      <c r="O432">
        <v>0</v>
      </c>
      <c r="P432">
        <v>20</v>
      </c>
      <c r="Q432">
        <v>0</v>
      </c>
      <c r="R432" s="1">
        <f>IF(AND(MonthSales[[#This Row],[Maximum]] &gt; 10, C432 &lt;&gt; "X"), COUNTIF(MonthSales[[#This Row],[6]:[1]], "=0"),0)</f>
        <v>0</v>
      </c>
      <c r="S432" s="13">
        <f>MonthSales[[#This Row],[Final Quantity in Order + Manual]]*MonthSales[[#This Row],[Weight (g)]]</f>
        <v>0</v>
      </c>
      <c r="T432" s="62">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60">
        <f t="shared" si="6"/>
        <v>0</v>
      </c>
      <c r="W432" s="21">
        <f>MonthSales[[#This Row],[Suggested Order]]+V432</f>
        <v>0</v>
      </c>
      <c r="X432">
        <f>SUM(MonthSales[[#This Row],[Stock + FBA]:[Incoming]])+MonthSales[[#This Row],[Final Quantity in Order + Manual]]</f>
        <v>20</v>
      </c>
      <c r="Y432" s="62">
        <f>IFERROR(((MonthSales[[#This Row],[Stock + FBA]]+MonthSales[[#This Row],[Incoming]]+MonthSales[[#This Row],[Final Quantity in Order + Manual]])/MonthSales[[#This Row],[Quaterly Average]]), 0)</f>
        <v>0</v>
      </c>
    </row>
    <row r="433" spans="1:25" x14ac:dyDescent="0.25">
      <c r="A433" s="1" t="s">
        <v>440</v>
      </c>
      <c r="B433" s="1" t="s">
        <v>1307</v>
      </c>
      <c r="C433" s="1"/>
      <c r="D433">
        <v>1.89</v>
      </c>
      <c r="E433">
        <v>0</v>
      </c>
      <c r="F433">
        <v>0</v>
      </c>
      <c r="G433">
        <v>0</v>
      </c>
      <c r="H433">
        <v>0</v>
      </c>
      <c r="I433">
        <v>0</v>
      </c>
      <c r="J433">
        <v>0</v>
      </c>
      <c r="K433">
        <v>0</v>
      </c>
      <c r="L433" s="65">
        <v>0</v>
      </c>
      <c r="M433">
        <v>0</v>
      </c>
      <c r="N433">
        <v>20</v>
      </c>
      <c r="O433">
        <v>0</v>
      </c>
      <c r="P433">
        <v>20</v>
      </c>
      <c r="Q433">
        <v>0</v>
      </c>
      <c r="R433" s="1">
        <f>IF(AND(MonthSales[[#This Row],[Maximum]] &gt; 10, C433 &lt;&gt; "X"), COUNTIF(MonthSales[[#This Row],[6]:[1]], "=0"),0)</f>
        <v>0</v>
      </c>
      <c r="S433" s="13">
        <f>MonthSales[[#This Row],[Final Quantity in Order + Manual]]*MonthSales[[#This Row],[Weight (g)]]</f>
        <v>0</v>
      </c>
      <c r="T433" s="62">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60">
        <f t="shared" si="6"/>
        <v>0</v>
      </c>
      <c r="W433" s="21">
        <f>MonthSales[[#This Row],[Suggested Order]]+V433</f>
        <v>0</v>
      </c>
      <c r="X433">
        <f>SUM(MonthSales[[#This Row],[Stock + FBA]:[Incoming]])+MonthSales[[#This Row],[Final Quantity in Order + Manual]]</f>
        <v>20</v>
      </c>
      <c r="Y433" s="62">
        <f>IFERROR(((MonthSales[[#This Row],[Stock + FBA]]+MonthSales[[#This Row],[Incoming]]+MonthSales[[#This Row],[Final Quantity in Order + Manual]])/MonthSales[[#This Row],[Quaterly Average]]), 0)</f>
        <v>0</v>
      </c>
    </row>
    <row r="434" spans="1:25" x14ac:dyDescent="0.25">
      <c r="A434" s="1" t="s">
        <v>441</v>
      </c>
      <c r="B434" s="1" t="s">
        <v>1307</v>
      </c>
      <c r="C434" s="1"/>
      <c r="D434">
        <v>1.89</v>
      </c>
      <c r="E434">
        <v>0</v>
      </c>
      <c r="F434">
        <v>0</v>
      </c>
      <c r="G434">
        <v>0</v>
      </c>
      <c r="H434">
        <v>0</v>
      </c>
      <c r="I434">
        <v>0</v>
      </c>
      <c r="J434">
        <v>0</v>
      </c>
      <c r="K434">
        <v>0</v>
      </c>
      <c r="L434" s="65">
        <v>0</v>
      </c>
      <c r="M434">
        <v>0</v>
      </c>
      <c r="N434">
        <v>20</v>
      </c>
      <c r="O434">
        <v>0</v>
      </c>
      <c r="P434">
        <v>20</v>
      </c>
      <c r="Q434">
        <v>0</v>
      </c>
      <c r="R434" s="1">
        <f>IF(AND(MonthSales[[#This Row],[Maximum]] &gt; 10, C434 &lt;&gt; "X"), COUNTIF(MonthSales[[#This Row],[6]:[1]], "=0"),0)</f>
        <v>0</v>
      </c>
      <c r="S434" s="13">
        <f>MonthSales[[#This Row],[Final Quantity in Order + Manual]]*MonthSales[[#This Row],[Weight (g)]]</f>
        <v>0</v>
      </c>
      <c r="T434" s="62">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60">
        <f t="shared" si="6"/>
        <v>0</v>
      </c>
      <c r="W434" s="21">
        <f>MonthSales[[#This Row],[Suggested Order]]+V434</f>
        <v>0</v>
      </c>
      <c r="X434">
        <f>SUM(MonthSales[[#This Row],[Stock + FBA]:[Incoming]])+MonthSales[[#This Row],[Final Quantity in Order + Manual]]</f>
        <v>20</v>
      </c>
      <c r="Y434" s="62">
        <f>IFERROR(((MonthSales[[#This Row],[Stock + FBA]]+MonthSales[[#This Row],[Incoming]]+MonthSales[[#This Row],[Final Quantity in Order + Manual]])/MonthSales[[#This Row],[Quaterly Average]]), 0)</f>
        <v>0</v>
      </c>
    </row>
    <row r="435" spans="1:25" x14ac:dyDescent="0.25">
      <c r="A435" s="1" t="s">
        <v>442</v>
      </c>
      <c r="B435" s="1" t="s">
        <v>1307</v>
      </c>
      <c r="C435" s="1"/>
      <c r="D435">
        <v>1.89</v>
      </c>
      <c r="E435">
        <v>0</v>
      </c>
      <c r="F435">
        <v>0</v>
      </c>
      <c r="G435">
        <v>0</v>
      </c>
      <c r="H435">
        <v>0</v>
      </c>
      <c r="I435">
        <v>0</v>
      </c>
      <c r="J435">
        <v>0</v>
      </c>
      <c r="K435">
        <v>0</v>
      </c>
      <c r="L435" s="65">
        <v>0</v>
      </c>
      <c r="M435">
        <v>0</v>
      </c>
      <c r="N435">
        <v>20</v>
      </c>
      <c r="O435">
        <v>0</v>
      </c>
      <c r="P435">
        <v>20</v>
      </c>
      <c r="Q435">
        <v>0</v>
      </c>
      <c r="R435" s="1">
        <f>IF(AND(MonthSales[[#This Row],[Maximum]] &gt; 10, C435 &lt;&gt; "X"), COUNTIF(MonthSales[[#This Row],[6]:[1]], "=0"),0)</f>
        <v>0</v>
      </c>
      <c r="S435" s="13">
        <f>MonthSales[[#This Row],[Final Quantity in Order + Manual]]*MonthSales[[#This Row],[Weight (g)]]</f>
        <v>0</v>
      </c>
      <c r="T435" s="62">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60">
        <f t="shared" si="6"/>
        <v>0</v>
      </c>
      <c r="W435" s="21">
        <f>MonthSales[[#This Row],[Suggested Order]]+V435</f>
        <v>0</v>
      </c>
      <c r="X435">
        <f>SUM(MonthSales[[#This Row],[Stock + FBA]:[Incoming]])+MonthSales[[#This Row],[Final Quantity in Order + Manual]]</f>
        <v>20</v>
      </c>
      <c r="Y435" s="62">
        <f>IFERROR(((MonthSales[[#This Row],[Stock + FBA]]+MonthSales[[#This Row],[Incoming]]+MonthSales[[#This Row],[Final Quantity in Order + Manual]])/MonthSales[[#This Row],[Quaterly Average]]), 0)</f>
        <v>0</v>
      </c>
    </row>
    <row r="436" spans="1:25" x14ac:dyDescent="0.25">
      <c r="A436" s="1" t="s">
        <v>443</v>
      </c>
      <c r="B436" s="1" t="s">
        <v>1307</v>
      </c>
      <c r="C436" s="1"/>
      <c r="D436">
        <v>1.89</v>
      </c>
      <c r="E436">
        <v>0</v>
      </c>
      <c r="F436">
        <v>0</v>
      </c>
      <c r="G436">
        <v>0</v>
      </c>
      <c r="H436">
        <v>0</v>
      </c>
      <c r="I436">
        <v>0</v>
      </c>
      <c r="J436">
        <v>0</v>
      </c>
      <c r="K436">
        <v>0</v>
      </c>
      <c r="L436" s="65">
        <v>0</v>
      </c>
      <c r="M436">
        <v>0</v>
      </c>
      <c r="N436">
        <v>20</v>
      </c>
      <c r="O436">
        <v>0</v>
      </c>
      <c r="P436">
        <v>20</v>
      </c>
      <c r="Q436">
        <v>0</v>
      </c>
      <c r="R436" s="1">
        <f>IF(AND(MonthSales[[#This Row],[Maximum]] &gt; 10, C436 &lt;&gt; "X"), COUNTIF(MonthSales[[#This Row],[6]:[1]], "=0"),0)</f>
        <v>0</v>
      </c>
      <c r="S436" s="13">
        <f>MonthSales[[#This Row],[Final Quantity in Order + Manual]]*MonthSales[[#This Row],[Weight (g)]]</f>
        <v>0</v>
      </c>
      <c r="T436" s="62">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60">
        <f t="shared" si="6"/>
        <v>0</v>
      </c>
      <c r="W436" s="21">
        <f>MonthSales[[#This Row],[Suggested Order]]+V436</f>
        <v>0</v>
      </c>
      <c r="X436">
        <f>SUM(MonthSales[[#This Row],[Stock + FBA]:[Incoming]])+MonthSales[[#This Row],[Final Quantity in Order + Manual]]</f>
        <v>20</v>
      </c>
      <c r="Y436" s="62">
        <f>IFERROR(((MonthSales[[#This Row],[Stock + FBA]]+MonthSales[[#This Row],[Incoming]]+MonthSales[[#This Row],[Final Quantity in Order + Manual]])/MonthSales[[#This Row],[Quaterly Average]]), 0)</f>
        <v>0</v>
      </c>
    </row>
    <row r="437" spans="1:25" x14ac:dyDescent="0.25">
      <c r="A437" s="1" t="s">
        <v>444</v>
      </c>
      <c r="B437" s="1" t="s">
        <v>1307</v>
      </c>
      <c r="C437" s="1"/>
      <c r="D437">
        <v>1.89</v>
      </c>
      <c r="E437">
        <v>0</v>
      </c>
      <c r="F437">
        <v>0</v>
      </c>
      <c r="G437">
        <v>0</v>
      </c>
      <c r="H437">
        <v>0</v>
      </c>
      <c r="I437">
        <v>0</v>
      </c>
      <c r="J437">
        <v>0</v>
      </c>
      <c r="K437">
        <v>0</v>
      </c>
      <c r="L437" s="65">
        <v>0</v>
      </c>
      <c r="M437">
        <v>0</v>
      </c>
      <c r="N437">
        <v>20</v>
      </c>
      <c r="O437">
        <v>0</v>
      </c>
      <c r="P437">
        <v>20</v>
      </c>
      <c r="Q437">
        <v>0</v>
      </c>
      <c r="R437" s="1">
        <f>IF(AND(MonthSales[[#This Row],[Maximum]] &gt; 10, C437 &lt;&gt; "X"), COUNTIF(MonthSales[[#This Row],[6]:[1]], "=0"),0)</f>
        <v>0</v>
      </c>
      <c r="S437" s="13">
        <f>MonthSales[[#This Row],[Final Quantity in Order + Manual]]*MonthSales[[#This Row],[Weight (g)]]</f>
        <v>0</v>
      </c>
      <c r="T437" s="62">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60">
        <f t="shared" si="6"/>
        <v>0</v>
      </c>
      <c r="W437" s="21">
        <f>MonthSales[[#This Row],[Suggested Order]]+V437</f>
        <v>0</v>
      </c>
      <c r="X437">
        <f>SUM(MonthSales[[#This Row],[Stock + FBA]:[Incoming]])+MonthSales[[#This Row],[Final Quantity in Order + Manual]]</f>
        <v>20</v>
      </c>
      <c r="Y437" s="62">
        <f>IFERROR(((MonthSales[[#This Row],[Stock + FBA]]+MonthSales[[#This Row],[Incoming]]+MonthSales[[#This Row],[Final Quantity in Order + Manual]])/MonthSales[[#This Row],[Quaterly Average]]), 0)</f>
        <v>0</v>
      </c>
    </row>
    <row r="438" spans="1:25" x14ac:dyDescent="0.25">
      <c r="A438" s="1" t="s">
        <v>445</v>
      </c>
      <c r="B438" s="1" t="s">
        <v>1307</v>
      </c>
      <c r="C438" s="1"/>
      <c r="D438">
        <v>1.89</v>
      </c>
      <c r="E438">
        <v>0</v>
      </c>
      <c r="F438">
        <v>0</v>
      </c>
      <c r="G438">
        <v>0</v>
      </c>
      <c r="H438">
        <v>0</v>
      </c>
      <c r="I438">
        <v>0</v>
      </c>
      <c r="J438">
        <v>0</v>
      </c>
      <c r="K438">
        <v>0</v>
      </c>
      <c r="L438" s="65">
        <v>0</v>
      </c>
      <c r="M438">
        <v>0</v>
      </c>
      <c r="N438">
        <v>20</v>
      </c>
      <c r="O438">
        <v>0</v>
      </c>
      <c r="P438">
        <v>20</v>
      </c>
      <c r="Q438">
        <v>0</v>
      </c>
      <c r="R438" s="1">
        <f>IF(AND(MonthSales[[#This Row],[Maximum]] &gt; 10, C438 &lt;&gt; "X"), COUNTIF(MonthSales[[#This Row],[6]:[1]], "=0"),0)</f>
        <v>0</v>
      </c>
      <c r="S438" s="13">
        <f>MonthSales[[#This Row],[Final Quantity in Order + Manual]]*MonthSales[[#This Row],[Weight (g)]]</f>
        <v>0</v>
      </c>
      <c r="T438" s="62">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60">
        <f t="shared" si="6"/>
        <v>0</v>
      </c>
      <c r="W438" s="21">
        <f>MonthSales[[#This Row],[Suggested Order]]+V438</f>
        <v>0</v>
      </c>
      <c r="X438">
        <f>SUM(MonthSales[[#This Row],[Stock + FBA]:[Incoming]])+MonthSales[[#This Row],[Final Quantity in Order + Manual]]</f>
        <v>20</v>
      </c>
      <c r="Y438" s="62">
        <f>IFERROR(((MonthSales[[#This Row],[Stock + FBA]]+MonthSales[[#This Row],[Incoming]]+MonthSales[[#This Row],[Final Quantity in Order + Manual]])/MonthSales[[#This Row],[Quaterly Average]]), 0)</f>
        <v>0</v>
      </c>
    </row>
    <row r="439" spans="1:25" x14ac:dyDescent="0.25">
      <c r="A439" s="1" t="s">
        <v>446</v>
      </c>
      <c r="B439" s="1" t="s">
        <v>1307</v>
      </c>
      <c r="C439" s="1"/>
      <c r="D439">
        <v>1.89</v>
      </c>
      <c r="E439">
        <v>0</v>
      </c>
      <c r="F439">
        <v>0</v>
      </c>
      <c r="G439">
        <v>0</v>
      </c>
      <c r="H439">
        <v>0</v>
      </c>
      <c r="I439">
        <v>0</v>
      </c>
      <c r="J439">
        <v>0</v>
      </c>
      <c r="K439">
        <v>0</v>
      </c>
      <c r="L439" s="65">
        <v>0</v>
      </c>
      <c r="M439">
        <v>0</v>
      </c>
      <c r="N439">
        <v>20</v>
      </c>
      <c r="O439">
        <v>0</v>
      </c>
      <c r="P439">
        <v>20</v>
      </c>
      <c r="Q439">
        <v>0</v>
      </c>
      <c r="R439" s="1">
        <f>IF(AND(MonthSales[[#This Row],[Maximum]] &gt; 10, C439 &lt;&gt; "X"), COUNTIF(MonthSales[[#This Row],[6]:[1]], "=0"),0)</f>
        <v>0</v>
      </c>
      <c r="S439" s="13">
        <f>MonthSales[[#This Row],[Final Quantity in Order + Manual]]*MonthSales[[#This Row],[Weight (g)]]</f>
        <v>0</v>
      </c>
      <c r="T439" s="62">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60">
        <f t="shared" si="6"/>
        <v>0</v>
      </c>
      <c r="W439" s="21">
        <f>MonthSales[[#This Row],[Suggested Order]]+V439</f>
        <v>0</v>
      </c>
      <c r="X439">
        <f>SUM(MonthSales[[#This Row],[Stock + FBA]:[Incoming]])+MonthSales[[#This Row],[Final Quantity in Order + Manual]]</f>
        <v>20</v>
      </c>
      <c r="Y439" s="62">
        <f>IFERROR(((MonthSales[[#This Row],[Stock + FBA]]+MonthSales[[#This Row],[Incoming]]+MonthSales[[#This Row],[Final Quantity in Order + Manual]])/MonthSales[[#This Row],[Quaterly Average]]), 0)</f>
        <v>0</v>
      </c>
    </row>
    <row r="440" spans="1:25" x14ac:dyDescent="0.25">
      <c r="A440" s="1" t="s">
        <v>447</v>
      </c>
      <c r="B440" s="1" t="s">
        <v>1307</v>
      </c>
      <c r="C440" s="1"/>
      <c r="D440">
        <v>1.89</v>
      </c>
      <c r="E440">
        <v>0</v>
      </c>
      <c r="F440">
        <v>0</v>
      </c>
      <c r="G440">
        <v>0</v>
      </c>
      <c r="H440">
        <v>0</v>
      </c>
      <c r="I440">
        <v>0</v>
      </c>
      <c r="J440">
        <v>0</v>
      </c>
      <c r="K440">
        <v>0</v>
      </c>
      <c r="L440" s="65">
        <v>0</v>
      </c>
      <c r="M440">
        <v>0</v>
      </c>
      <c r="N440">
        <v>20</v>
      </c>
      <c r="O440">
        <v>0</v>
      </c>
      <c r="P440">
        <v>20</v>
      </c>
      <c r="Q440">
        <v>0</v>
      </c>
      <c r="R440" s="1">
        <f>IF(AND(MonthSales[[#This Row],[Maximum]] &gt; 10, C440 &lt;&gt; "X"), COUNTIF(MonthSales[[#This Row],[6]:[1]], "=0"),0)</f>
        <v>0</v>
      </c>
      <c r="S440" s="13">
        <f>MonthSales[[#This Row],[Final Quantity in Order + Manual]]*MonthSales[[#This Row],[Weight (g)]]</f>
        <v>0</v>
      </c>
      <c r="T440" s="62">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60">
        <f t="shared" si="6"/>
        <v>0</v>
      </c>
      <c r="W440" s="21">
        <f>MonthSales[[#This Row],[Suggested Order]]+V440</f>
        <v>0</v>
      </c>
      <c r="X440">
        <f>SUM(MonthSales[[#This Row],[Stock + FBA]:[Incoming]])+MonthSales[[#This Row],[Final Quantity in Order + Manual]]</f>
        <v>20</v>
      </c>
      <c r="Y440" s="62">
        <f>IFERROR(((MonthSales[[#This Row],[Stock + FBA]]+MonthSales[[#This Row],[Incoming]]+MonthSales[[#This Row],[Final Quantity in Order + Manual]])/MonthSales[[#This Row],[Quaterly Average]]), 0)</f>
        <v>0</v>
      </c>
    </row>
    <row r="441" spans="1:25" x14ac:dyDescent="0.25">
      <c r="A441" s="1" t="s">
        <v>448</v>
      </c>
      <c r="B441" s="1" t="s">
        <v>1307</v>
      </c>
      <c r="C441" s="1"/>
      <c r="D441">
        <v>1.89</v>
      </c>
      <c r="E441">
        <v>0</v>
      </c>
      <c r="F441">
        <v>0</v>
      </c>
      <c r="G441">
        <v>0</v>
      </c>
      <c r="H441">
        <v>0</v>
      </c>
      <c r="I441">
        <v>0</v>
      </c>
      <c r="J441">
        <v>0</v>
      </c>
      <c r="K441">
        <v>0</v>
      </c>
      <c r="L441" s="65">
        <v>0</v>
      </c>
      <c r="M441">
        <v>0</v>
      </c>
      <c r="N441">
        <v>20</v>
      </c>
      <c r="O441">
        <v>0</v>
      </c>
      <c r="P441">
        <v>20</v>
      </c>
      <c r="Q441">
        <v>0</v>
      </c>
      <c r="R441" s="1">
        <f>IF(AND(MonthSales[[#This Row],[Maximum]] &gt; 10, C441 &lt;&gt; "X"), COUNTIF(MonthSales[[#This Row],[6]:[1]], "=0"),0)</f>
        <v>0</v>
      </c>
      <c r="S441" s="13">
        <f>MonthSales[[#This Row],[Final Quantity in Order + Manual]]*MonthSales[[#This Row],[Weight (g)]]</f>
        <v>0</v>
      </c>
      <c r="T441" s="62">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60">
        <f t="shared" si="6"/>
        <v>0</v>
      </c>
      <c r="W441" s="21">
        <f>MonthSales[[#This Row],[Suggested Order]]+V441</f>
        <v>0</v>
      </c>
      <c r="X441">
        <f>SUM(MonthSales[[#This Row],[Stock + FBA]:[Incoming]])+MonthSales[[#This Row],[Final Quantity in Order + Manual]]</f>
        <v>20</v>
      </c>
      <c r="Y441" s="62">
        <f>IFERROR(((MonthSales[[#This Row],[Stock + FBA]]+MonthSales[[#This Row],[Incoming]]+MonthSales[[#This Row],[Final Quantity in Order + Manual]])/MonthSales[[#This Row],[Quaterly Average]]), 0)</f>
        <v>0</v>
      </c>
    </row>
    <row r="442" spans="1:25" x14ac:dyDescent="0.25">
      <c r="A442" s="1" t="s">
        <v>449</v>
      </c>
      <c r="B442" s="1" t="s">
        <v>1307</v>
      </c>
      <c r="C442" s="1"/>
      <c r="D442">
        <v>1.89</v>
      </c>
      <c r="E442">
        <v>0</v>
      </c>
      <c r="F442">
        <v>0</v>
      </c>
      <c r="G442">
        <v>0</v>
      </c>
      <c r="H442">
        <v>0</v>
      </c>
      <c r="I442">
        <v>0</v>
      </c>
      <c r="J442">
        <v>0</v>
      </c>
      <c r="K442">
        <v>0</v>
      </c>
      <c r="L442" s="65">
        <v>0</v>
      </c>
      <c r="M442">
        <v>0</v>
      </c>
      <c r="N442">
        <v>10</v>
      </c>
      <c r="O442">
        <v>0</v>
      </c>
      <c r="P442">
        <v>10</v>
      </c>
      <c r="Q442">
        <v>0</v>
      </c>
      <c r="R442" s="1">
        <f>IF(AND(MonthSales[[#This Row],[Maximum]] &gt; 10, C442 &lt;&gt; "X"), COUNTIF(MonthSales[[#This Row],[6]:[1]], "=0"),0)</f>
        <v>0</v>
      </c>
      <c r="S442" s="13">
        <f>MonthSales[[#This Row],[Final Quantity in Order + Manual]]*MonthSales[[#This Row],[Weight (g)]]</f>
        <v>0</v>
      </c>
      <c r="T442" s="62">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60">
        <f t="shared" si="6"/>
        <v>0</v>
      </c>
      <c r="W442" s="21">
        <f>MonthSales[[#This Row],[Suggested Order]]+V442</f>
        <v>0</v>
      </c>
      <c r="X442">
        <f>SUM(MonthSales[[#This Row],[Stock + FBA]:[Incoming]])+MonthSales[[#This Row],[Final Quantity in Order + Manual]]</f>
        <v>10</v>
      </c>
      <c r="Y442" s="62">
        <f>IFERROR(((MonthSales[[#This Row],[Stock + FBA]]+MonthSales[[#This Row],[Incoming]]+MonthSales[[#This Row],[Final Quantity in Order + Manual]])/MonthSales[[#This Row],[Quaterly Average]]), 0)</f>
        <v>0</v>
      </c>
    </row>
    <row r="443" spans="1:25" x14ac:dyDescent="0.25">
      <c r="A443" s="1" t="s">
        <v>450</v>
      </c>
      <c r="B443" s="1" t="s">
        <v>1307</v>
      </c>
      <c r="C443" s="1"/>
      <c r="D443">
        <v>1.89</v>
      </c>
      <c r="E443">
        <v>0</v>
      </c>
      <c r="F443">
        <v>0</v>
      </c>
      <c r="G443">
        <v>0</v>
      </c>
      <c r="H443">
        <v>0</v>
      </c>
      <c r="I443">
        <v>0</v>
      </c>
      <c r="J443">
        <v>0</v>
      </c>
      <c r="K443">
        <v>0</v>
      </c>
      <c r="L443" s="65">
        <v>0</v>
      </c>
      <c r="M443">
        <v>0</v>
      </c>
      <c r="N443">
        <v>5</v>
      </c>
      <c r="O443">
        <v>0</v>
      </c>
      <c r="P443">
        <v>5</v>
      </c>
      <c r="Q443">
        <v>0</v>
      </c>
      <c r="R443" s="1">
        <f>IF(AND(MonthSales[[#This Row],[Maximum]] &gt; 10, C443 &lt;&gt; "X"), COUNTIF(MonthSales[[#This Row],[6]:[1]], "=0"),0)</f>
        <v>0</v>
      </c>
      <c r="S443" s="13">
        <f>MonthSales[[#This Row],[Final Quantity in Order + Manual]]*MonthSales[[#This Row],[Weight (g)]]</f>
        <v>0</v>
      </c>
      <c r="T443" s="62">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60">
        <f t="shared" si="6"/>
        <v>0</v>
      </c>
      <c r="W443" s="21">
        <f>MonthSales[[#This Row],[Suggested Order]]+V443</f>
        <v>0</v>
      </c>
      <c r="X443">
        <f>SUM(MonthSales[[#This Row],[Stock + FBA]:[Incoming]])+MonthSales[[#This Row],[Final Quantity in Order + Manual]]</f>
        <v>5</v>
      </c>
      <c r="Y443" s="62">
        <f>IFERROR(((MonthSales[[#This Row],[Stock + FBA]]+MonthSales[[#This Row],[Incoming]]+MonthSales[[#This Row],[Final Quantity in Order + Manual]])/MonthSales[[#This Row],[Quaterly Average]]), 0)</f>
        <v>0</v>
      </c>
    </row>
    <row r="444" spans="1:25" x14ac:dyDescent="0.25">
      <c r="A444" s="1" t="s">
        <v>451</v>
      </c>
      <c r="B444" s="1" t="s">
        <v>1307</v>
      </c>
      <c r="C444" s="1"/>
      <c r="D444">
        <v>1.89</v>
      </c>
      <c r="E444">
        <v>0</v>
      </c>
      <c r="F444">
        <v>0</v>
      </c>
      <c r="G444">
        <v>0</v>
      </c>
      <c r="H444">
        <v>0</v>
      </c>
      <c r="I444">
        <v>0</v>
      </c>
      <c r="J444">
        <v>0</v>
      </c>
      <c r="K444">
        <v>0</v>
      </c>
      <c r="L444" s="65">
        <v>0</v>
      </c>
      <c r="M444">
        <v>0</v>
      </c>
      <c r="N444">
        <v>5</v>
      </c>
      <c r="O444">
        <v>0</v>
      </c>
      <c r="P444">
        <v>5</v>
      </c>
      <c r="Q444">
        <v>0</v>
      </c>
      <c r="R444" s="1">
        <f>IF(AND(MonthSales[[#This Row],[Maximum]] &gt; 10, C444 &lt;&gt; "X"), COUNTIF(MonthSales[[#This Row],[6]:[1]], "=0"),0)</f>
        <v>0</v>
      </c>
      <c r="S444" s="13">
        <f>MonthSales[[#This Row],[Final Quantity in Order + Manual]]*MonthSales[[#This Row],[Weight (g)]]</f>
        <v>0</v>
      </c>
      <c r="T444" s="62">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60">
        <f t="shared" si="6"/>
        <v>0</v>
      </c>
      <c r="W444" s="21">
        <f>MonthSales[[#This Row],[Suggested Order]]+V444</f>
        <v>0</v>
      </c>
      <c r="X444">
        <f>SUM(MonthSales[[#This Row],[Stock + FBA]:[Incoming]])+MonthSales[[#This Row],[Final Quantity in Order + Manual]]</f>
        <v>5</v>
      </c>
      <c r="Y444" s="62">
        <f>IFERROR(((MonthSales[[#This Row],[Stock + FBA]]+MonthSales[[#This Row],[Incoming]]+MonthSales[[#This Row],[Final Quantity in Order + Manual]])/MonthSales[[#This Row],[Quaterly Average]]), 0)</f>
        <v>0</v>
      </c>
    </row>
    <row r="445" spans="1:25" x14ac:dyDescent="0.25">
      <c r="A445" s="1" t="s">
        <v>452</v>
      </c>
      <c r="B445" s="1" t="s">
        <v>1368</v>
      </c>
      <c r="C445" s="1" t="s">
        <v>13</v>
      </c>
      <c r="D445">
        <v>2.42</v>
      </c>
      <c r="E445">
        <v>0</v>
      </c>
      <c r="F445">
        <v>1</v>
      </c>
      <c r="G445">
        <v>0</v>
      </c>
      <c r="H445">
        <v>0</v>
      </c>
      <c r="I445">
        <v>0</v>
      </c>
      <c r="J445">
        <v>0</v>
      </c>
      <c r="K445">
        <v>1</v>
      </c>
      <c r="L445" s="65">
        <v>0</v>
      </c>
      <c r="M445">
        <v>1</v>
      </c>
      <c r="N445">
        <v>74</v>
      </c>
      <c r="O445">
        <v>0</v>
      </c>
      <c r="P445">
        <v>74</v>
      </c>
      <c r="Q445">
        <v>0</v>
      </c>
      <c r="R445" s="1">
        <f>IF(AND(MonthSales[[#This Row],[Maximum]] &gt; 10, C445 &lt;&gt; "X"), COUNTIF(MonthSales[[#This Row],[6]:[1]], "=0"),0)</f>
        <v>0</v>
      </c>
      <c r="S445" s="13">
        <f>MonthSales[[#This Row],[Final Quantity in Order + Manual]]*MonthSales[[#This Row],[Weight (g)]]</f>
        <v>0</v>
      </c>
      <c r="T445" s="62">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60">
        <f t="shared" si="6"/>
        <v>0</v>
      </c>
      <c r="W445" s="21">
        <f>MonthSales[[#This Row],[Suggested Order]]+V445</f>
        <v>0</v>
      </c>
      <c r="X445">
        <f>SUM(MonthSales[[#This Row],[Stock + FBA]:[Incoming]])+MonthSales[[#This Row],[Final Quantity in Order + Manual]]</f>
        <v>74</v>
      </c>
      <c r="Y445" s="62">
        <f>IFERROR(((MonthSales[[#This Row],[Stock + FBA]]+MonthSales[[#This Row],[Incoming]]+MonthSales[[#This Row],[Final Quantity in Order + Manual]])/MonthSales[[#This Row],[Quaterly Average]]), 0)</f>
        <v>0</v>
      </c>
    </row>
    <row r="446" spans="1:25" x14ac:dyDescent="0.25">
      <c r="A446" s="1" t="s">
        <v>453</v>
      </c>
      <c r="B446" s="1" t="s">
        <v>1368</v>
      </c>
      <c r="C446" s="1" t="s">
        <v>13</v>
      </c>
      <c r="D446">
        <v>1.6</v>
      </c>
      <c r="E446">
        <v>0</v>
      </c>
      <c r="F446">
        <v>0</v>
      </c>
      <c r="G446">
        <v>0</v>
      </c>
      <c r="H446">
        <v>2</v>
      </c>
      <c r="I446">
        <v>1</v>
      </c>
      <c r="J446">
        <v>0</v>
      </c>
      <c r="K446">
        <v>2</v>
      </c>
      <c r="L446" s="65">
        <v>2</v>
      </c>
      <c r="M446">
        <v>2</v>
      </c>
      <c r="N446">
        <v>61</v>
      </c>
      <c r="O446">
        <v>0</v>
      </c>
      <c r="P446">
        <v>61</v>
      </c>
      <c r="Q446">
        <v>0</v>
      </c>
      <c r="R446" s="1">
        <f>IF(AND(MonthSales[[#This Row],[Maximum]] &gt; 10, C446 &lt;&gt; "X"), COUNTIF(MonthSales[[#This Row],[6]:[1]], "=0"),0)</f>
        <v>0</v>
      </c>
      <c r="S446" s="13">
        <f>MonthSales[[#This Row],[Final Quantity in Order + Manual]]*MonthSales[[#This Row],[Weight (g)]]</f>
        <v>0</v>
      </c>
      <c r="T446" s="62">
        <f>IFERROR(((MonthSales[[#This Row],[Stock + FBA]]+MonthSales[[#This Row],[Incoming]])/MonthSales[[#This Row],[Quaterly Average]]), 0)</f>
        <v>30.5</v>
      </c>
      <c r="U446" s="14">
        <f>IF(AND(minMonths &gt;=  MonthSales[[#This Row],[Months Cover (current stock +Production)]], C446  &lt;&gt; "X"), _xlfn.CEILING.MATH(((orderBY -  MonthSales[[#This Row],[Months Cover (current stock +Production)]]) * MonthSales[[#This Row],[Quaterly Average]]),50),0)</f>
        <v>0</v>
      </c>
      <c r="V446" s="60">
        <f t="shared" si="6"/>
        <v>0</v>
      </c>
      <c r="W446" s="21">
        <f>MonthSales[[#This Row],[Suggested Order]]+V446</f>
        <v>0</v>
      </c>
      <c r="X446">
        <f>SUM(MonthSales[[#This Row],[Stock + FBA]:[Incoming]])+MonthSales[[#This Row],[Final Quantity in Order + Manual]]</f>
        <v>61</v>
      </c>
      <c r="Y446" s="62">
        <f>IFERROR(((MonthSales[[#This Row],[Stock + FBA]]+MonthSales[[#This Row],[Incoming]]+MonthSales[[#This Row],[Final Quantity in Order + Manual]])/MonthSales[[#This Row],[Quaterly Average]]), 0)</f>
        <v>30.5</v>
      </c>
    </row>
    <row r="447" spans="1:25" x14ac:dyDescent="0.25">
      <c r="A447" s="1" t="s">
        <v>454</v>
      </c>
      <c r="B447" s="1" t="s">
        <v>1368</v>
      </c>
      <c r="C447" s="1" t="s">
        <v>13</v>
      </c>
      <c r="D447">
        <v>1.55</v>
      </c>
      <c r="E447">
        <v>0</v>
      </c>
      <c r="F447">
        <v>1</v>
      </c>
      <c r="G447">
        <v>0</v>
      </c>
      <c r="H447">
        <v>2</v>
      </c>
      <c r="I447">
        <v>0</v>
      </c>
      <c r="J447">
        <v>1</v>
      </c>
      <c r="K447">
        <v>1</v>
      </c>
      <c r="L447" s="65">
        <v>1</v>
      </c>
      <c r="M447">
        <v>2</v>
      </c>
      <c r="N447">
        <v>169</v>
      </c>
      <c r="O447">
        <v>0</v>
      </c>
      <c r="P447">
        <v>169</v>
      </c>
      <c r="Q447">
        <v>0</v>
      </c>
      <c r="R447" s="1">
        <f>IF(AND(MonthSales[[#This Row],[Maximum]] &gt; 10, C447 &lt;&gt; "X"), COUNTIF(MonthSales[[#This Row],[6]:[1]], "=0"),0)</f>
        <v>0</v>
      </c>
      <c r="S447" s="13">
        <f>MonthSales[[#This Row],[Final Quantity in Order + Manual]]*MonthSales[[#This Row],[Weight (g)]]</f>
        <v>0</v>
      </c>
      <c r="T447" s="62">
        <f>IFERROR(((MonthSales[[#This Row],[Stock + FBA]]+MonthSales[[#This Row],[Incoming]])/MonthSales[[#This Row],[Quaterly Average]]), 0)</f>
        <v>169</v>
      </c>
      <c r="U447" s="14">
        <f>IF(AND(minMonths &gt;=  MonthSales[[#This Row],[Months Cover (current stock +Production)]], C447  &lt;&gt; "X"), _xlfn.CEILING.MATH(((orderBY -  MonthSales[[#This Row],[Months Cover (current stock +Production)]]) * MonthSales[[#This Row],[Quaterly Average]]),50),0)</f>
        <v>0</v>
      </c>
      <c r="V447" s="60">
        <f t="shared" si="6"/>
        <v>0</v>
      </c>
      <c r="W447" s="21">
        <f>MonthSales[[#This Row],[Suggested Order]]+V447</f>
        <v>0</v>
      </c>
      <c r="X447">
        <f>SUM(MonthSales[[#This Row],[Stock + FBA]:[Incoming]])+MonthSales[[#This Row],[Final Quantity in Order + Manual]]</f>
        <v>169</v>
      </c>
      <c r="Y447" s="62">
        <f>IFERROR(((MonthSales[[#This Row],[Stock + FBA]]+MonthSales[[#This Row],[Incoming]]+MonthSales[[#This Row],[Final Quantity in Order + Manual]])/MonthSales[[#This Row],[Quaterly Average]]), 0)</f>
        <v>169</v>
      </c>
    </row>
    <row r="448" spans="1:25" x14ac:dyDescent="0.25">
      <c r="A448" s="1" t="s">
        <v>455</v>
      </c>
      <c r="B448" s="1" t="s">
        <v>1368</v>
      </c>
      <c r="C448" s="1" t="s">
        <v>13</v>
      </c>
      <c r="D448">
        <v>1.26</v>
      </c>
      <c r="E448">
        <v>19</v>
      </c>
      <c r="F448">
        <v>18</v>
      </c>
      <c r="G448">
        <v>21</v>
      </c>
      <c r="H448">
        <v>68</v>
      </c>
      <c r="I448">
        <v>2</v>
      </c>
      <c r="J448">
        <v>0</v>
      </c>
      <c r="K448">
        <v>26</v>
      </c>
      <c r="L448" s="65">
        <v>35</v>
      </c>
      <c r="M448">
        <v>68</v>
      </c>
      <c r="N448">
        <v>1</v>
      </c>
      <c r="O448">
        <v>0</v>
      </c>
      <c r="P448">
        <v>1</v>
      </c>
      <c r="Q448">
        <v>0</v>
      </c>
      <c r="R448" s="1">
        <f>IF(AND(MonthSales[[#This Row],[Maximum]] &gt; 10, C448 &lt;&gt; "X"), COUNTIF(MonthSales[[#This Row],[6]:[1]], "=0"),0)</f>
        <v>0</v>
      </c>
      <c r="S448" s="13">
        <f>MonthSales[[#This Row],[Final Quantity in Order + Manual]]*MonthSales[[#This Row],[Weight (g)]]</f>
        <v>0</v>
      </c>
      <c r="T448" s="62">
        <f>IFERROR(((MonthSales[[#This Row],[Stock + FBA]]+MonthSales[[#This Row],[Incoming]])/MonthSales[[#This Row],[Quaterly Average]]), 0)</f>
        <v>2.8571428571428571E-2</v>
      </c>
      <c r="U448" s="14">
        <f>IF(AND(minMonths &gt;=  MonthSales[[#This Row],[Months Cover (current stock +Production)]], C448  &lt;&gt; "X"), _xlfn.CEILING.MATH(((orderBY -  MonthSales[[#This Row],[Months Cover (current stock +Production)]]) * MonthSales[[#This Row],[Quaterly Average]]),50),0)</f>
        <v>0</v>
      </c>
      <c r="V448" s="60">
        <f t="shared" si="6"/>
        <v>0</v>
      </c>
      <c r="W448" s="21">
        <f>MonthSales[[#This Row],[Suggested Order]]+V448</f>
        <v>0</v>
      </c>
      <c r="X448">
        <f>SUM(MonthSales[[#This Row],[Stock + FBA]:[Incoming]])+MonthSales[[#This Row],[Final Quantity in Order + Manual]]</f>
        <v>1</v>
      </c>
      <c r="Y448" s="62">
        <f>IFERROR(((MonthSales[[#This Row],[Stock + FBA]]+MonthSales[[#This Row],[Incoming]]+MonthSales[[#This Row],[Final Quantity in Order + Manual]])/MonthSales[[#This Row],[Quaterly Average]]), 0)</f>
        <v>2.8571428571428571E-2</v>
      </c>
    </row>
    <row r="449" spans="1:25" x14ac:dyDescent="0.25">
      <c r="A449" s="1" t="s">
        <v>456</v>
      </c>
      <c r="B449" s="1" t="s">
        <v>1368</v>
      </c>
      <c r="C449" s="1" t="s">
        <v>13</v>
      </c>
      <c r="D449">
        <v>1.22</v>
      </c>
      <c r="E449">
        <v>0</v>
      </c>
      <c r="F449">
        <v>0</v>
      </c>
      <c r="G449">
        <v>0</v>
      </c>
      <c r="H449">
        <v>0</v>
      </c>
      <c r="I449">
        <v>0</v>
      </c>
      <c r="J449">
        <v>0</v>
      </c>
      <c r="K449">
        <v>0</v>
      </c>
      <c r="L449" s="65">
        <v>0</v>
      </c>
      <c r="M449">
        <v>0</v>
      </c>
      <c r="N449">
        <v>0</v>
      </c>
      <c r="O449">
        <v>0</v>
      </c>
      <c r="P449">
        <v>0</v>
      </c>
      <c r="Q449">
        <v>0</v>
      </c>
      <c r="R449" s="1">
        <f>IF(AND(MonthSales[[#This Row],[Maximum]] &gt; 10, C449 &lt;&gt; "X"), COUNTIF(MonthSales[[#This Row],[6]:[1]], "=0"),0)</f>
        <v>0</v>
      </c>
      <c r="S449" s="13">
        <f>MonthSales[[#This Row],[Final Quantity in Order + Manual]]*MonthSales[[#This Row],[Weight (g)]]</f>
        <v>0</v>
      </c>
      <c r="T449" s="62">
        <f>IFERROR(((MonthSales[[#This Row],[Stock + FBA]]+MonthSales[[#This Row],[Incoming]])/MonthSales[[#This Row],[Quaterly Average]]), 0)</f>
        <v>0</v>
      </c>
      <c r="U449" s="14">
        <f>IF(AND(minMonths &gt;=  MonthSales[[#This Row],[Months Cover (current stock +Production)]], C449  &lt;&gt; "X"), _xlfn.CEILING.MATH(((orderBY -  MonthSales[[#This Row],[Months Cover (current stock +Production)]]) * MonthSales[[#This Row],[Quaterly Average]]),50),0)</f>
        <v>0</v>
      </c>
      <c r="V449" s="60">
        <f t="shared" si="6"/>
        <v>0</v>
      </c>
      <c r="W449" s="21">
        <f>MonthSales[[#This Row],[Suggested Order]]+V449</f>
        <v>0</v>
      </c>
      <c r="X449">
        <f>SUM(MonthSales[[#This Row],[Stock + FBA]:[Incoming]])+MonthSales[[#This Row],[Final Quantity in Order + Manual]]</f>
        <v>0</v>
      </c>
      <c r="Y449" s="62">
        <f>IFERROR(((MonthSales[[#This Row],[Stock + FBA]]+MonthSales[[#This Row],[Incoming]]+MonthSales[[#This Row],[Final Quantity in Order + Manual]])/MonthSales[[#This Row],[Quaterly Average]]), 0)</f>
        <v>0</v>
      </c>
    </row>
    <row r="450" spans="1:25" x14ac:dyDescent="0.25">
      <c r="A450" s="1" t="s">
        <v>457</v>
      </c>
      <c r="B450" s="1" t="s">
        <v>1368</v>
      </c>
      <c r="C450" s="1" t="s">
        <v>13</v>
      </c>
      <c r="D450">
        <v>1.07</v>
      </c>
      <c r="E450">
        <v>0</v>
      </c>
      <c r="F450">
        <v>0</v>
      </c>
      <c r="G450">
        <v>0</v>
      </c>
      <c r="H450">
        <v>0</v>
      </c>
      <c r="I450">
        <v>0</v>
      </c>
      <c r="J450">
        <v>0</v>
      </c>
      <c r="K450">
        <v>0</v>
      </c>
      <c r="L450" s="65">
        <v>0</v>
      </c>
      <c r="M450">
        <v>0</v>
      </c>
      <c r="N450">
        <v>0</v>
      </c>
      <c r="O450">
        <v>0</v>
      </c>
      <c r="P450">
        <v>0</v>
      </c>
      <c r="Q450">
        <v>0</v>
      </c>
      <c r="R450" s="1">
        <f>IF(AND(MonthSales[[#This Row],[Maximum]] &gt; 10, C450 &lt;&gt; "X"), COUNTIF(MonthSales[[#This Row],[6]:[1]], "=0"),0)</f>
        <v>0</v>
      </c>
      <c r="S450" s="13">
        <f>MonthSales[[#This Row],[Final Quantity in Order + Manual]]*MonthSales[[#This Row],[Weight (g)]]</f>
        <v>0</v>
      </c>
      <c r="T450" s="62">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60">
        <f t="shared" ref="V450:V513" si="7">AA450</f>
        <v>0</v>
      </c>
      <c r="W450" s="21">
        <f>MonthSales[[#This Row],[Suggested Order]]+V450</f>
        <v>0</v>
      </c>
      <c r="X450">
        <f>SUM(MonthSales[[#This Row],[Stock + FBA]:[Incoming]])+MonthSales[[#This Row],[Final Quantity in Order + Manual]]</f>
        <v>0</v>
      </c>
      <c r="Y450" s="62">
        <f>IFERROR(((MonthSales[[#This Row],[Stock + FBA]]+MonthSales[[#This Row],[Incoming]]+MonthSales[[#This Row],[Final Quantity in Order + Manual]])/MonthSales[[#This Row],[Quaterly Average]]), 0)</f>
        <v>0</v>
      </c>
    </row>
    <row r="451" spans="1:25" x14ac:dyDescent="0.25">
      <c r="A451" s="1" t="s">
        <v>458</v>
      </c>
      <c r="B451" s="1" t="s">
        <v>1368</v>
      </c>
      <c r="C451" s="1" t="s">
        <v>13</v>
      </c>
      <c r="D451">
        <v>2.42</v>
      </c>
      <c r="E451">
        <v>0</v>
      </c>
      <c r="F451">
        <v>1</v>
      </c>
      <c r="G451">
        <v>0</v>
      </c>
      <c r="H451">
        <v>0</v>
      </c>
      <c r="I451">
        <v>0</v>
      </c>
      <c r="J451">
        <v>0</v>
      </c>
      <c r="K451">
        <v>1</v>
      </c>
      <c r="L451" s="65">
        <v>0</v>
      </c>
      <c r="M451">
        <v>1</v>
      </c>
      <c r="N451">
        <v>74</v>
      </c>
      <c r="O451">
        <v>5</v>
      </c>
      <c r="P451">
        <v>79</v>
      </c>
      <c r="Q451">
        <v>0</v>
      </c>
      <c r="R451" s="1">
        <f>IF(AND(MonthSales[[#This Row],[Maximum]] &gt; 10, C451 &lt;&gt; "X"), COUNTIF(MonthSales[[#This Row],[6]:[1]], "=0"),0)</f>
        <v>0</v>
      </c>
      <c r="S451" s="13">
        <f>MonthSales[[#This Row],[Final Quantity in Order + Manual]]*MonthSales[[#This Row],[Weight (g)]]</f>
        <v>0</v>
      </c>
      <c r="T451" s="62">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60">
        <f t="shared" si="7"/>
        <v>0</v>
      </c>
      <c r="W451" s="21">
        <f>MonthSales[[#This Row],[Suggested Order]]+V451</f>
        <v>0</v>
      </c>
      <c r="X451">
        <f>SUM(MonthSales[[#This Row],[Stock + FBA]:[Incoming]])+MonthSales[[#This Row],[Final Quantity in Order + Manual]]</f>
        <v>79</v>
      </c>
      <c r="Y451" s="62">
        <f>IFERROR(((MonthSales[[#This Row],[Stock + FBA]]+MonthSales[[#This Row],[Incoming]]+MonthSales[[#This Row],[Final Quantity in Order + Manual]])/MonthSales[[#This Row],[Quaterly Average]]), 0)</f>
        <v>0</v>
      </c>
    </row>
    <row r="452" spans="1:25" x14ac:dyDescent="0.25">
      <c r="A452" s="1" t="s">
        <v>459</v>
      </c>
      <c r="B452" s="1" t="s">
        <v>1368</v>
      </c>
      <c r="C452" s="1" t="s">
        <v>13</v>
      </c>
      <c r="D452">
        <v>1.6</v>
      </c>
      <c r="E452">
        <v>0</v>
      </c>
      <c r="F452">
        <v>0</v>
      </c>
      <c r="G452">
        <v>0</v>
      </c>
      <c r="H452">
        <v>2</v>
      </c>
      <c r="I452">
        <v>1</v>
      </c>
      <c r="J452">
        <v>0</v>
      </c>
      <c r="K452">
        <v>2</v>
      </c>
      <c r="L452" s="65">
        <v>2</v>
      </c>
      <c r="M452">
        <v>2</v>
      </c>
      <c r="N452">
        <v>61</v>
      </c>
      <c r="O452">
        <v>13</v>
      </c>
      <c r="P452">
        <v>74</v>
      </c>
      <c r="Q452">
        <v>0</v>
      </c>
      <c r="R452" s="1">
        <f>IF(AND(MonthSales[[#This Row],[Maximum]] &gt; 10, C452 &lt;&gt; "X"), COUNTIF(MonthSales[[#This Row],[6]:[1]], "=0"),0)</f>
        <v>0</v>
      </c>
      <c r="S452" s="13">
        <f>MonthSales[[#This Row],[Final Quantity in Order + Manual]]*MonthSales[[#This Row],[Weight (g)]]</f>
        <v>0</v>
      </c>
      <c r="T452" s="62">
        <f>IFERROR(((MonthSales[[#This Row],[Stock + FBA]]+MonthSales[[#This Row],[Incoming]])/MonthSales[[#This Row],[Quaterly Average]]), 0)</f>
        <v>37</v>
      </c>
      <c r="U452" s="14">
        <f>IF(AND(minMonths &gt;=  MonthSales[[#This Row],[Months Cover (current stock +Production)]], C452  &lt;&gt; "X"), _xlfn.CEILING.MATH(((orderBY -  MonthSales[[#This Row],[Months Cover (current stock +Production)]]) * MonthSales[[#This Row],[Quaterly Average]]),50),0)</f>
        <v>0</v>
      </c>
      <c r="V452" s="60">
        <f t="shared" si="7"/>
        <v>0</v>
      </c>
      <c r="W452" s="21">
        <f>MonthSales[[#This Row],[Suggested Order]]+V452</f>
        <v>0</v>
      </c>
      <c r="X452">
        <f>SUM(MonthSales[[#This Row],[Stock + FBA]:[Incoming]])+MonthSales[[#This Row],[Final Quantity in Order + Manual]]</f>
        <v>74</v>
      </c>
      <c r="Y452" s="62">
        <f>IFERROR(((MonthSales[[#This Row],[Stock + FBA]]+MonthSales[[#This Row],[Incoming]]+MonthSales[[#This Row],[Final Quantity in Order + Manual]])/MonthSales[[#This Row],[Quaterly Average]]), 0)</f>
        <v>37</v>
      </c>
    </row>
    <row r="453" spans="1:25" x14ac:dyDescent="0.25">
      <c r="A453" s="1" t="s">
        <v>460</v>
      </c>
      <c r="B453" s="1" t="s">
        <v>1368</v>
      </c>
      <c r="C453" s="1" t="s">
        <v>13</v>
      </c>
      <c r="D453">
        <v>1.55</v>
      </c>
      <c r="E453">
        <v>0</v>
      </c>
      <c r="F453">
        <v>1</v>
      </c>
      <c r="G453">
        <v>0</v>
      </c>
      <c r="H453">
        <v>2</v>
      </c>
      <c r="I453">
        <v>0</v>
      </c>
      <c r="J453">
        <v>1</v>
      </c>
      <c r="K453">
        <v>1</v>
      </c>
      <c r="L453" s="65">
        <v>1</v>
      </c>
      <c r="M453">
        <v>2</v>
      </c>
      <c r="N453">
        <v>169</v>
      </c>
      <c r="O453">
        <v>14</v>
      </c>
      <c r="P453">
        <v>183</v>
      </c>
      <c r="Q453">
        <v>0</v>
      </c>
      <c r="R453" s="1">
        <f>IF(AND(MonthSales[[#This Row],[Maximum]] &gt; 10, C453 &lt;&gt; "X"), COUNTIF(MonthSales[[#This Row],[6]:[1]], "=0"),0)</f>
        <v>0</v>
      </c>
      <c r="S453" s="13">
        <f>MonthSales[[#This Row],[Final Quantity in Order + Manual]]*MonthSales[[#This Row],[Weight (g)]]</f>
        <v>0</v>
      </c>
      <c r="T453" s="62">
        <f>IFERROR(((MonthSales[[#This Row],[Stock + FBA]]+MonthSales[[#This Row],[Incoming]])/MonthSales[[#This Row],[Quaterly Average]]), 0)</f>
        <v>183</v>
      </c>
      <c r="U453" s="14">
        <f>IF(AND(minMonths &gt;=  MonthSales[[#This Row],[Months Cover (current stock +Production)]], C453  &lt;&gt; "X"), _xlfn.CEILING.MATH(((orderBY -  MonthSales[[#This Row],[Months Cover (current stock +Production)]]) * MonthSales[[#This Row],[Quaterly Average]]),50),0)</f>
        <v>0</v>
      </c>
      <c r="V453" s="60">
        <f t="shared" si="7"/>
        <v>0</v>
      </c>
      <c r="W453" s="21">
        <f>MonthSales[[#This Row],[Suggested Order]]+V453</f>
        <v>0</v>
      </c>
      <c r="X453">
        <f>SUM(MonthSales[[#This Row],[Stock + FBA]:[Incoming]])+MonthSales[[#This Row],[Final Quantity in Order + Manual]]</f>
        <v>183</v>
      </c>
      <c r="Y453" s="62">
        <f>IFERROR(((MonthSales[[#This Row],[Stock + FBA]]+MonthSales[[#This Row],[Incoming]]+MonthSales[[#This Row],[Final Quantity in Order + Manual]])/MonthSales[[#This Row],[Quaterly Average]]), 0)</f>
        <v>183</v>
      </c>
    </row>
    <row r="454" spans="1:25" x14ac:dyDescent="0.25">
      <c r="A454" s="1" t="s">
        <v>461</v>
      </c>
      <c r="B454" s="1" t="s">
        <v>1316</v>
      </c>
      <c r="C454" s="1" t="s">
        <v>8</v>
      </c>
      <c r="D454">
        <v>1.1100000000000001</v>
      </c>
      <c r="E454">
        <v>364</v>
      </c>
      <c r="F454">
        <v>301</v>
      </c>
      <c r="G454">
        <v>256</v>
      </c>
      <c r="H454">
        <v>267</v>
      </c>
      <c r="I454">
        <v>200</v>
      </c>
      <c r="J454">
        <v>276</v>
      </c>
      <c r="K454">
        <v>277</v>
      </c>
      <c r="L454" s="65">
        <v>248</v>
      </c>
      <c r="M454">
        <v>364</v>
      </c>
      <c r="N454">
        <v>57</v>
      </c>
      <c r="O454">
        <v>666</v>
      </c>
      <c r="P454">
        <v>723</v>
      </c>
      <c r="Q454">
        <v>3700</v>
      </c>
      <c r="R454" s="1">
        <f>IF(AND(MonthSales[[#This Row],[Maximum]] &gt; 10, C454 &lt;&gt; "X"), COUNTIF(MonthSales[[#This Row],[6]:[1]], "=0"),0)</f>
        <v>0</v>
      </c>
      <c r="S454" s="13">
        <f>MonthSales[[#This Row],[Final Quantity in Order + Manual]]*MonthSales[[#This Row],[Weight (g)]]</f>
        <v>0</v>
      </c>
      <c r="T454" s="62">
        <f>IFERROR(((MonthSales[[#This Row],[Stock + FBA]]+MonthSales[[#This Row],[Incoming]])/MonthSales[[#This Row],[Quaterly Average]]), 0)</f>
        <v>17.83467741935484</v>
      </c>
      <c r="U454" s="14">
        <f>IF(AND(minMonths &gt;=  MonthSales[[#This Row],[Months Cover (current stock +Production)]], C454  &lt;&gt; "X"), _xlfn.CEILING.MATH(((orderBY -  MonthSales[[#This Row],[Months Cover (current stock +Production)]]) * MonthSales[[#This Row],[Quaterly Average]]),50),0)</f>
        <v>0</v>
      </c>
      <c r="V454" s="60">
        <f t="shared" si="7"/>
        <v>0</v>
      </c>
      <c r="W454" s="21">
        <f>MonthSales[[#This Row],[Suggested Order]]+V454</f>
        <v>0</v>
      </c>
      <c r="X454">
        <f>SUM(MonthSales[[#This Row],[Stock + FBA]:[Incoming]])+MonthSales[[#This Row],[Final Quantity in Order + Manual]]</f>
        <v>4423</v>
      </c>
      <c r="Y454" s="62">
        <f>IFERROR(((MonthSales[[#This Row],[Stock + FBA]]+MonthSales[[#This Row],[Incoming]]+MonthSales[[#This Row],[Final Quantity in Order + Manual]])/MonthSales[[#This Row],[Quaterly Average]]), 0)</f>
        <v>17.83467741935484</v>
      </c>
    </row>
    <row r="455" spans="1:25" x14ac:dyDescent="0.25">
      <c r="A455" s="1" t="s">
        <v>462</v>
      </c>
      <c r="B455" s="1" t="s">
        <v>1316</v>
      </c>
      <c r="C455" s="1" t="s">
        <v>13</v>
      </c>
      <c r="D455">
        <v>0.25</v>
      </c>
      <c r="E455">
        <v>0</v>
      </c>
      <c r="F455">
        <v>0</v>
      </c>
      <c r="G455">
        <v>0</v>
      </c>
      <c r="H455">
        <v>0</v>
      </c>
      <c r="I455">
        <v>0</v>
      </c>
      <c r="J455">
        <v>0</v>
      </c>
      <c r="K455">
        <v>0</v>
      </c>
      <c r="L455" s="65">
        <v>0</v>
      </c>
      <c r="M455">
        <v>0</v>
      </c>
      <c r="N455">
        <v>0</v>
      </c>
      <c r="O455">
        <v>0</v>
      </c>
      <c r="P455">
        <v>0</v>
      </c>
      <c r="Q455">
        <v>0</v>
      </c>
      <c r="R455" s="1">
        <f>IF(AND(MonthSales[[#This Row],[Maximum]] &gt; 10, C455 &lt;&gt; "X"), COUNTIF(MonthSales[[#This Row],[6]:[1]], "=0"),0)</f>
        <v>0</v>
      </c>
      <c r="S455" s="13">
        <f>MonthSales[[#This Row],[Final Quantity in Order + Manual]]*MonthSales[[#This Row],[Weight (g)]]</f>
        <v>0</v>
      </c>
      <c r="T455" s="62">
        <f>IFERROR(((MonthSales[[#This Row],[Stock + FBA]]+MonthSales[[#This Row],[Incoming]])/MonthSales[[#This Row],[Quaterly Average]]), 0)</f>
        <v>0</v>
      </c>
      <c r="U455" s="14">
        <f>IF(AND(minMonths &gt;=  MonthSales[[#This Row],[Months Cover (current stock +Production)]], C455  &lt;&gt; "X"), _xlfn.CEILING.MATH(((orderBY -  MonthSales[[#This Row],[Months Cover (current stock +Production)]]) * MonthSales[[#This Row],[Quaterly Average]]),50),0)</f>
        <v>0</v>
      </c>
      <c r="V455" s="60">
        <f t="shared" si="7"/>
        <v>0</v>
      </c>
      <c r="W455" s="21">
        <f>MonthSales[[#This Row],[Suggested Order]]+V455</f>
        <v>0</v>
      </c>
      <c r="X455">
        <f>SUM(MonthSales[[#This Row],[Stock + FBA]:[Incoming]])+MonthSales[[#This Row],[Final Quantity in Order + Manual]]</f>
        <v>0</v>
      </c>
      <c r="Y455" s="62">
        <f>IFERROR(((MonthSales[[#This Row],[Stock + FBA]]+MonthSales[[#This Row],[Incoming]]+MonthSales[[#This Row],[Final Quantity in Order + Manual]])/MonthSales[[#This Row],[Quaterly Average]]), 0)</f>
        <v>0</v>
      </c>
    </row>
    <row r="456" spans="1:25" x14ac:dyDescent="0.25">
      <c r="A456" s="1" t="s">
        <v>463</v>
      </c>
      <c r="B456" s="1" t="s">
        <v>1316</v>
      </c>
      <c r="C456" s="1" t="s">
        <v>13</v>
      </c>
      <c r="D456">
        <v>0.35</v>
      </c>
      <c r="E456">
        <v>0</v>
      </c>
      <c r="F456">
        <v>0</v>
      </c>
      <c r="G456">
        <v>0</v>
      </c>
      <c r="H456">
        <v>0</v>
      </c>
      <c r="I456">
        <v>0</v>
      </c>
      <c r="J456">
        <v>0</v>
      </c>
      <c r="K456">
        <v>0</v>
      </c>
      <c r="L456" s="65">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62">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60">
        <f t="shared" si="7"/>
        <v>0</v>
      </c>
      <c r="W456" s="21">
        <f>MonthSales[[#This Row],[Suggested Order]]+V456</f>
        <v>0</v>
      </c>
      <c r="X456">
        <f>SUM(MonthSales[[#This Row],[Stock + FBA]:[Incoming]])+MonthSales[[#This Row],[Final Quantity in Order + Manual]]</f>
        <v>0</v>
      </c>
      <c r="Y456" s="62">
        <f>IFERROR(((MonthSales[[#This Row],[Stock + FBA]]+MonthSales[[#This Row],[Incoming]]+MonthSales[[#This Row],[Final Quantity in Order + Manual]])/MonthSales[[#This Row],[Quaterly Average]]), 0)</f>
        <v>0</v>
      </c>
    </row>
    <row r="457" spans="1:25" x14ac:dyDescent="0.25">
      <c r="A457" s="1" t="s">
        <v>464</v>
      </c>
      <c r="B457" s="1" t="s">
        <v>1316</v>
      </c>
      <c r="C457" s="1" t="s">
        <v>13</v>
      </c>
      <c r="D457">
        <v>0.46</v>
      </c>
      <c r="E457">
        <v>0</v>
      </c>
      <c r="F457">
        <v>0</v>
      </c>
      <c r="G457">
        <v>0</v>
      </c>
      <c r="H457">
        <v>0</v>
      </c>
      <c r="I457">
        <v>0</v>
      </c>
      <c r="J457">
        <v>0</v>
      </c>
      <c r="K457">
        <v>0</v>
      </c>
      <c r="L457" s="65">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62">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60">
        <f t="shared" si="7"/>
        <v>0</v>
      </c>
      <c r="W457" s="21">
        <f>MonthSales[[#This Row],[Suggested Order]]+V457</f>
        <v>0</v>
      </c>
      <c r="X457">
        <f>SUM(MonthSales[[#This Row],[Stock + FBA]:[Incoming]])+MonthSales[[#This Row],[Final Quantity in Order + Manual]]</f>
        <v>0</v>
      </c>
      <c r="Y457" s="62">
        <f>IFERROR(((MonthSales[[#This Row],[Stock + FBA]]+MonthSales[[#This Row],[Incoming]]+MonthSales[[#This Row],[Final Quantity in Order + Manual]])/MonthSales[[#This Row],[Quaterly Average]]), 0)</f>
        <v>0</v>
      </c>
    </row>
    <row r="458" spans="1:25" x14ac:dyDescent="0.25">
      <c r="A458" s="1" t="s">
        <v>465</v>
      </c>
      <c r="B458" s="1" t="s">
        <v>1316</v>
      </c>
      <c r="C458" s="1" t="s">
        <v>13</v>
      </c>
      <c r="D458">
        <v>1.2</v>
      </c>
      <c r="E458">
        <v>0</v>
      </c>
      <c r="F458">
        <v>0</v>
      </c>
      <c r="G458">
        <v>0</v>
      </c>
      <c r="H458">
        <v>0</v>
      </c>
      <c r="I458">
        <v>0</v>
      </c>
      <c r="J458">
        <v>0</v>
      </c>
      <c r="K458">
        <v>0</v>
      </c>
      <c r="L458" s="65">
        <v>0</v>
      </c>
      <c r="M458">
        <v>0</v>
      </c>
      <c r="N458">
        <v>0</v>
      </c>
      <c r="O458">
        <v>0</v>
      </c>
      <c r="P458">
        <v>0</v>
      </c>
      <c r="Q458">
        <v>0</v>
      </c>
      <c r="R458" s="1">
        <f>IF(AND(MonthSales[[#This Row],[Maximum]] &gt; 10, C458 &lt;&gt; "X"), COUNTIF(MonthSales[[#This Row],[6]:[1]], "=0"),0)</f>
        <v>0</v>
      </c>
      <c r="S458" s="13">
        <f>MonthSales[[#This Row],[Final Quantity in Order + Manual]]*MonthSales[[#This Row],[Weight (g)]]</f>
        <v>0</v>
      </c>
      <c r="T458" s="62">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60">
        <f t="shared" si="7"/>
        <v>0</v>
      </c>
      <c r="W458" s="21">
        <f>MonthSales[[#This Row],[Suggested Order]]+V458</f>
        <v>0</v>
      </c>
      <c r="X458">
        <f>SUM(MonthSales[[#This Row],[Stock + FBA]:[Incoming]])+MonthSales[[#This Row],[Final Quantity in Order + Manual]]</f>
        <v>0</v>
      </c>
      <c r="Y458" s="62">
        <f>IFERROR(((MonthSales[[#This Row],[Stock + FBA]]+MonthSales[[#This Row],[Incoming]]+MonthSales[[#This Row],[Final Quantity in Order + Manual]])/MonthSales[[#This Row],[Quaterly Average]]), 0)</f>
        <v>0</v>
      </c>
    </row>
    <row r="459" spans="1:25" x14ac:dyDescent="0.25">
      <c r="A459" s="1" t="s">
        <v>466</v>
      </c>
      <c r="B459" s="1" t="s">
        <v>1316</v>
      </c>
      <c r="C459" s="1" t="s">
        <v>13</v>
      </c>
      <c r="D459">
        <v>2.16</v>
      </c>
      <c r="E459">
        <v>0</v>
      </c>
      <c r="F459">
        <v>0</v>
      </c>
      <c r="G459">
        <v>0</v>
      </c>
      <c r="H459">
        <v>0</v>
      </c>
      <c r="I459">
        <v>0</v>
      </c>
      <c r="J459">
        <v>0</v>
      </c>
      <c r="K459">
        <v>0</v>
      </c>
      <c r="L459" s="65">
        <v>0</v>
      </c>
      <c r="M459">
        <v>0</v>
      </c>
      <c r="N459">
        <v>0</v>
      </c>
      <c r="O459">
        <v>0</v>
      </c>
      <c r="P459">
        <v>0</v>
      </c>
      <c r="Q459">
        <v>0</v>
      </c>
      <c r="R459" s="1">
        <f>IF(AND(MonthSales[[#This Row],[Maximum]] &gt; 10, C459 &lt;&gt; "X"), COUNTIF(MonthSales[[#This Row],[6]:[1]], "=0"),0)</f>
        <v>0</v>
      </c>
      <c r="S459" s="13">
        <f>MonthSales[[#This Row],[Final Quantity in Order + Manual]]*MonthSales[[#This Row],[Weight (g)]]</f>
        <v>0</v>
      </c>
      <c r="T459" s="62">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60">
        <f t="shared" si="7"/>
        <v>0</v>
      </c>
      <c r="W459" s="21">
        <f>MonthSales[[#This Row],[Suggested Order]]+V459</f>
        <v>0</v>
      </c>
      <c r="X459">
        <f>SUM(MonthSales[[#This Row],[Stock + FBA]:[Incoming]])+MonthSales[[#This Row],[Final Quantity in Order + Manual]]</f>
        <v>0</v>
      </c>
      <c r="Y459" s="62">
        <f>IFERROR(((MonthSales[[#This Row],[Stock + FBA]]+MonthSales[[#This Row],[Incoming]]+MonthSales[[#This Row],[Final Quantity in Order + Manual]])/MonthSales[[#This Row],[Quaterly Average]]), 0)</f>
        <v>0</v>
      </c>
    </row>
    <row r="460" spans="1:25" x14ac:dyDescent="0.25">
      <c r="A460" s="1" t="s">
        <v>467</v>
      </c>
      <c r="B460" s="1" t="s">
        <v>1316</v>
      </c>
      <c r="C460" s="1" t="s">
        <v>13</v>
      </c>
      <c r="D460">
        <v>3.1</v>
      </c>
      <c r="E460">
        <v>0</v>
      </c>
      <c r="F460">
        <v>0</v>
      </c>
      <c r="G460">
        <v>0</v>
      </c>
      <c r="H460">
        <v>0</v>
      </c>
      <c r="I460">
        <v>0</v>
      </c>
      <c r="J460">
        <v>0</v>
      </c>
      <c r="K460">
        <v>0</v>
      </c>
      <c r="L460" s="65">
        <v>0</v>
      </c>
      <c r="M460">
        <v>0</v>
      </c>
      <c r="N460">
        <v>0</v>
      </c>
      <c r="O460">
        <v>0</v>
      </c>
      <c r="P460">
        <v>0</v>
      </c>
      <c r="Q460">
        <v>0</v>
      </c>
      <c r="R460" s="1">
        <f>IF(AND(MonthSales[[#This Row],[Maximum]] &gt; 10, C460 &lt;&gt; "X"), COUNTIF(MonthSales[[#This Row],[6]:[1]], "=0"),0)</f>
        <v>0</v>
      </c>
      <c r="S460" s="13">
        <f>MonthSales[[#This Row],[Final Quantity in Order + Manual]]*MonthSales[[#This Row],[Weight (g)]]</f>
        <v>0</v>
      </c>
      <c r="T460" s="62">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60">
        <f t="shared" si="7"/>
        <v>0</v>
      </c>
      <c r="W460" s="21">
        <f>MonthSales[[#This Row],[Suggested Order]]+V460</f>
        <v>0</v>
      </c>
      <c r="X460">
        <f>SUM(MonthSales[[#This Row],[Stock + FBA]:[Incoming]])+MonthSales[[#This Row],[Final Quantity in Order + Manual]]</f>
        <v>0</v>
      </c>
      <c r="Y460" s="62">
        <f>IFERROR(((MonthSales[[#This Row],[Stock + FBA]]+MonthSales[[#This Row],[Incoming]]+MonthSales[[#This Row],[Final Quantity in Order + Manual]])/MonthSales[[#This Row],[Quaterly Average]]), 0)</f>
        <v>0</v>
      </c>
    </row>
    <row r="461" spans="1:25" x14ac:dyDescent="0.25">
      <c r="A461" s="1" t="s">
        <v>468</v>
      </c>
      <c r="B461" s="1" t="s">
        <v>1316</v>
      </c>
      <c r="C461" s="1" t="s">
        <v>13</v>
      </c>
      <c r="D461">
        <v>4.29</v>
      </c>
      <c r="E461">
        <v>0</v>
      </c>
      <c r="F461">
        <v>0</v>
      </c>
      <c r="G461">
        <v>0</v>
      </c>
      <c r="H461">
        <v>0</v>
      </c>
      <c r="I461">
        <v>0</v>
      </c>
      <c r="J461">
        <v>0</v>
      </c>
      <c r="K461">
        <v>0</v>
      </c>
      <c r="L461" s="65">
        <v>0</v>
      </c>
      <c r="M461">
        <v>0</v>
      </c>
      <c r="N461">
        <v>0</v>
      </c>
      <c r="O461">
        <v>0</v>
      </c>
      <c r="P461">
        <v>0</v>
      </c>
      <c r="Q461">
        <v>0</v>
      </c>
      <c r="R461" s="1">
        <f>IF(AND(MonthSales[[#This Row],[Maximum]] &gt; 10, C461 &lt;&gt; "X"), COUNTIF(MonthSales[[#This Row],[6]:[1]], "=0"),0)</f>
        <v>0</v>
      </c>
      <c r="S461" s="13">
        <f>MonthSales[[#This Row],[Final Quantity in Order + Manual]]*MonthSales[[#This Row],[Weight (g)]]</f>
        <v>0</v>
      </c>
      <c r="T461" s="62">
        <f>IFERROR(((MonthSales[[#This Row],[Stock + FBA]]+MonthSales[[#This Row],[Incoming]])/MonthSales[[#This Row],[Quaterly Average]]), 0)</f>
        <v>0</v>
      </c>
      <c r="U461" s="14">
        <f>IF(AND(minMonths &gt;=  MonthSales[[#This Row],[Months Cover (current stock +Production)]], C461  &lt;&gt; "X"), _xlfn.CEILING.MATH(((orderBY -  MonthSales[[#This Row],[Months Cover (current stock +Production)]]) * MonthSales[[#This Row],[Quaterly Average]]),50),0)</f>
        <v>0</v>
      </c>
      <c r="V461" s="60">
        <f t="shared" si="7"/>
        <v>0</v>
      </c>
      <c r="W461" s="21">
        <f>MonthSales[[#This Row],[Suggested Order]]+V461</f>
        <v>0</v>
      </c>
      <c r="X461">
        <f>SUM(MonthSales[[#This Row],[Stock + FBA]:[Incoming]])+MonthSales[[#This Row],[Final Quantity in Order + Manual]]</f>
        <v>0</v>
      </c>
      <c r="Y461" s="62">
        <f>IFERROR(((MonthSales[[#This Row],[Stock + FBA]]+MonthSales[[#This Row],[Incoming]]+MonthSales[[#This Row],[Final Quantity in Order + Manual]])/MonthSales[[#This Row],[Quaterly Average]]), 0)</f>
        <v>0</v>
      </c>
    </row>
    <row r="462" spans="1:25" x14ac:dyDescent="0.25">
      <c r="A462" s="1" t="s">
        <v>469</v>
      </c>
      <c r="B462" s="1" t="s">
        <v>1316</v>
      </c>
      <c r="C462" s="1" t="s">
        <v>13</v>
      </c>
      <c r="D462">
        <v>5.94</v>
      </c>
      <c r="E462">
        <v>0</v>
      </c>
      <c r="F462">
        <v>0</v>
      </c>
      <c r="G462">
        <v>0</v>
      </c>
      <c r="H462">
        <v>0</v>
      </c>
      <c r="I462">
        <v>0</v>
      </c>
      <c r="J462">
        <v>0</v>
      </c>
      <c r="K462">
        <v>0</v>
      </c>
      <c r="L462" s="65">
        <v>0</v>
      </c>
      <c r="M462">
        <v>0</v>
      </c>
      <c r="N462">
        <v>0</v>
      </c>
      <c r="O462">
        <v>0</v>
      </c>
      <c r="P462">
        <v>0</v>
      </c>
      <c r="Q462">
        <v>0</v>
      </c>
      <c r="R462" s="1">
        <f>IF(AND(MonthSales[[#This Row],[Maximum]] &gt; 10, C462 &lt;&gt; "X"), COUNTIF(MonthSales[[#This Row],[6]:[1]], "=0"),0)</f>
        <v>0</v>
      </c>
      <c r="S462" s="13">
        <f>MonthSales[[#This Row],[Final Quantity in Order + Manual]]*MonthSales[[#This Row],[Weight (g)]]</f>
        <v>0</v>
      </c>
      <c r="T462" s="62">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60">
        <f t="shared" si="7"/>
        <v>0</v>
      </c>
      <c r="W462" s="21">
        <f>MonthSales[[#This Row],[Suggested Order]]+V462</f>
        <v>0</v>
      </c>
      <c r="X462">
        <f>SUM(MonthSales[[#This Row],[Stock + FBA]:[Incoming]])+MonthSales[[#This Row],[Final Quantity in Order + Manual]]</f>
        <v>0</v>
      </c>
      <c r="Y462" s="62">
        <f>IFERROR(((MonthSales[[#This Row],[Stock + FBA]]+MonthSales[[#This Row],[Incoming]]+MonthSales[[#This Row],[Final Quantity in Order + Manual]])/MonthSales[[#This Row],[Quaterly Average]]), 0)</f>
        <v>0</v>
      </c>
    </row>
    <row r="463" spans="1:25" x14ac:dyDescent="0.25">
      <c r="A463" s="1" t="s">
        <v>470</v>
      </c>
      <c r="B463" s="1" t="s">
        <v>1316</v>
      </c>
      <c r="C463" s="1" t="s">
        <v>13</v>
      </c>
      <c r="D463">
        <v>6.73</v>
      </c>
      <c r="E463">
        <v>0</v>
      </c>
      <c r="F463">
        <v>0</v>
      </c>
      <c r="G463">
        <v>0</v>
      </c>
      <c r="H463">
        <v>0</v>
      </c>
      <c r="I463">
        <v>0</v>
      </c>
      <c r="J463">
        <v>0</v>
      </c>
      <c r="K463">
        <v>0</v>
      </c>
      <c r="L463" s="65">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62">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60">
        <f t="shared" si="7"/>
        <v>0</v>
      </c>
      <c r="W463" s="21">
        <f>MonthSales[[#This Row],[Suggested Order]]+V463</f>
        <v>0</v>
      </c>
      <c r="X463">
        <f>SUM(MonthSales[[#This Row],[Stock + FBA]:[Incoming]])+MonthSales[[#This Row],[Final Quantity in Order + Manual]]</f>
        <v>0</v>
      </c>
      <c r="Y463" s="62">
        <f>IFERROR(((MonthSales[[#This Row],[Stock + FBA]]+MonthSales[[#This Row],[Incoming]]+MonthSales[[#This Row],[Final Quantity in Order + Manual]])/MonthSales[[#This Row],[Quaterly Average]]), 0)</f>
        <v>0</v>
      </c>
    </row>
    <row r="464" spans="1:25" x14ac:dyDescent="0.25">
      <c r="A464" s="1" t="s">
        <v>471</v>
      </c>
      <c r="B464" s="1" t="s">
        <v>1316</v>
      </c>
      <c r="C464" s="1" t="s">
        <v>8</v>
      </c>
      <c r="D464">
        <v>2.75</v>
      </c>
      <c r="E464">
        <v>11</v>
      </c>
      <c r="F464">
        <v>0</v>
      </c>
      <c r="G464">
        <v>1</v>
      </c>
      <c r="H464">
        <v>30</v>
      </c>
      <c r="I464">
        <v>37</v>
      </c>
      <c r="J464">
        <v>54</v>
      </c>
      <c r="K464">
        <v>27</v>
      </c>
      <c r="L464" s="65">
        <v>40</v>
      </c>
      <c r="M464">
        <v>54</v>
      </c>
      <c r="N464">
        <v>124</v>
      </c>
      <c r="O464">
        <v>107</v>
      </c>
      <c r="P464">
        <v>231</v>
      </c>
      <c r="Q464">
        <v>0</v>
      </c>
      <c r="R464" s="1">
        <f>IF(AND(MonthSales[[#This Row],[Maximum]] &gt; 10, C464 &lt;&gt; "X"), COUNTIF(MonthSales[[#This Row],[6]:[1]], "=0"),0)</f>
        <v>1</v>
      </c>
      <c r="S464" s="13">
        <f>MonthSales[[#This Row],[Final Quantity in Order + Manual]]*MonthSales[[#This Row],[Weight (g)]]</f>
        <v>0</v>
      </c>
      <c r="T464" s="62">
        <f>IFERROR(((MonthSales[[#This Row],[Stock + FBA]]+MonthSales[[#This Row],[Incoming]])/MonthSales[[#This Row],[Quaterly Average]]), 0)</f>
        <v>5.7750000000000004</v>
      </c>
      <c r="U464" s="14">
        <f>IF(AND(minMonths &gt;=  MonthSales[[#This Row],[Months Cover (current stock +Production)]], C464  &lt;&gt; "X"), _xlfn.CEILING.MATH(((orderBY -  MonthSales[[#This Row],[Months Cover (current stock +Production)]]) * MonthSales[[#This Row],[Quaterly Average]]),50),0)</f>
        <v>0</v>
      </c>
      <c r="V464" s="60">
        <f t="shared" si="7"/>
        <v>0</v>
      </c>
      <c r="W464" s="21">
        <f>MonthSales[[#This Row],[Suggested Order]]+V464</f>
        <v>0</v>
      </c>
      <c r="X464">
        <f>SUM(MonthSales[[#This Row],[Stock + FBA]:[Incoming]])+MonthSales[[#This Row],[Final Quantity in Order + Manual]]</f>
        <v>231</v>
      </c>
      <c r="Y464" s="62">
        <f>IFERROR(((MonthSales[[#This Row],[Stock + FBA]]+MonthSales[[#This Row],[Incoming]]+MonthSales[[#This Row],[Final Quantity in Order + Manual]])/MonthSales[[#This Row],[Quaterly Average]]), 0)</f>
        <v>5.7750000000000004</v>
      </c>
    </row>
    <row r="465" spans="1:25" x14ac:dyDescent="0.25">
      <c r="A465" s="1" t="s">
        <v>472</v>
      </c>
      <c r="B465" s="1" t="s">
        <v>1316</v>
      </c>
      <c r="C465" s="1" t="s">
        <v>8</v>
      </c>
      <c r="D465">
        <v>1.1100000000000001</v>
      </c>
      <c r="E465">
        <v>171</v>
      </c>
      <c r="F465">
        <v>133</v>
      </c>
      <c r="G465">
        <v>78</v>
      </c>
      <c r="H465">
        <v>111</v>
      </c>
      <c r="I465">
        <v>137</v>
      </c>
      <c r="J465">
        <v>167</v>
      </c>
      <c r="K465">
        <v>133</v>
      </c>
      <c r="L465" s="65">
        <v>138</v>
      </c>
      <c r="M465">
        <v>171</v>
      </c>
      <c r="N465">
        <v>5</v>
      </c>
      <c r="O465">
        <v>202</v>
      </c>
      <c r="P465">
        <v>207</v>
      </c>
      <c r="Q465">
        <v>1900</v>
      </c>
      <c r="R465" s="1">
        <f>IF(AND(MonthSales[[#This Row],[Maximum]] &gt; 10, C465 &lt;&gt; "X"), COUNTIF(MonthSales[[#This Row],[6]:[1]], "=0"),0)</f>
        <v>0</v>
      </c>
      <c r="S465" s="13">
        <f>MonthSales[[#This Row],[Final Quantity in Order + Manual]]*MonthSales[[#This Row],[Weight (g)]]</f>
        <v>0</v>
      </c>
      <c r="T465" s="62">
        <f>IFERROR(((MonthSales[[#This Row],[Stock + FBA]]+MonthSales[[#This Row],[Incoming]])/MonthSales[[#This Row],[Quaterly Average]]), 0)</f>
        <v>15.268115942028986</v>
      </c>
      <c r="U465" s="14">
        <f>IF(AND(minMonths &gt;=  MonthSales[[#This Row],[Months Cover (current stock +Production)]], C465  &lt;&gt; "X"), _xlfn.CEILING.MATH(((orderBY -  MonthSales[[#This Row],[Months Cover (current stock +Production)]]) * MonthSales[[#This Row],[Quaterly Average]]),50),0)</f>
        <v>0</v>
      </c>
      <c r="V465" s="60">
        <f t="shared" si="7"/>
        <v>0</v>
      </c>
      <c r="W465" s="21">
        <f>MonthSales[[#This Row],[Suggested Order]]+V465</f>
        <v>0</v>
      </c>
      <c r="X465">
        <f>SUM(MonthSales[[#This Row],[Stock + FBA]:[Incoming]])+MonthSales[[#This Row],[Final Quantity in Order + Manual]]</f>
        <v>2107</v>
      </c>
      <c r="Y465" s="62">
        <f>IFERROR(((MonthSales[[#This Row],[Stock + FBA]]+MonthSales[[#This Row],[Incoming]]+MonthSales[[#This Row],[Final Quantity in Order + Manual]])/MonthSales[[#This Row],[Quaterly Average]]), 0)</f>
        <v>15.268115942028986</v>
      </c>
    </row>
    <row r="466" spans="1:25" x14ac:dyDescent="0.25">
      <c r="A466" s="1" t="s">
        <v>473</v>
      </c>
      <c r="B466" s="1" t="s">
        <v>1316</v>
      </c>
      <c r="C466" s="1" t="s">
        <v>13</v>
      </c>
      <c r="D466">
        <v>0.24</v>
      </c>
      <c r="E466">
        <v>0</v>
      </c>
      <c r="F466">
        <v>0</v>
      </c>
      <c r="G466">
        <v>0</v>
      </c>
      <c r="H466">
        <v>0</v>
      </c>
      <c r="I466">
        <v>0</v>
      </c>
      <c r="J466">
        <v>0</v>
      </c>
      <c r="K466">
        <v>0</v>
      </c>
      <c r="L466" s="65">
        <v>0</v>
      </c>
      <c r="M466">
        <v>0</v>
      </c>
      <c r="N466">
        <v>0</v>
      </c>
      <c r="O466">
        <v>0</v>
      </c>
      <c r="P466">
        <v>0</v>
      </c>
      <c r="Q466">
        <v>0</v>
      </c>
      <c r="R466" s="1">
        <f>IF(AND(MonthSales[[#This Row],[Maximum]] &gt; 10, C466 &lt;&gt; "X"), COUNTIF(MonthSales[[#This Row],[6]:[1]], "=0"),0)</f>
        <v>0</v>
      </c>
      <c r="S466" s="13">
        <f>MonthSales[[#This Row],[Final Quantity in Order + Manual]]*MonthSales[[#This Row],[Weight (g)]]</f>
        <v>0</v>
      </c>
      <c r="T466" s="62">
        <f>IFERROR(((MonthSales[[#This Row],[Stock + FBA]]+MonthSales[[#This Row],[Incoming]])/MonthSales[[#This Row],[Quaterly Average]]), 0)</f>
        <v>0</v>
      </c>
      <c r="U466" s="14">
        <f>IF(AND(minMonths &gt;=  MonthSales[[#This Row],[Months Cover (current stock +Production)]], C466  &lt;&gt; "X"), _xlfn.CEILING.MATH(((orderBY -  MonthSales[[#This Row],[Months Cover (current stock +Production)]]) * MonthSales[[#This Row],[Quaterly Average]]),50),0)</f>
        <v>0</v>
      </c>
      <c r="V466" s="60">
        <f t="shared" si="7"/>
        <v>0</v>
      </c>
      <c r="W466" s="21">
        <f>MonthSales[[#This Row],[Suggested Order]]+V466</f>
        <v>0</v>
      </c>
      <c r="X466">
        <f>SUM(MonthSales[[#This Row],[Stock + FBA]:[Incoming]])+MonthSales[[#This Row],[Final Quantity in Order + Manual]]</f>
        <v>0</v>
      </c>
      <c r="Y466" s="62">
        <f>IFERROR(((MonthSales[[#This Row],[Stock + FBA]]+MonthSales[[#This Row],[Incoming]]+MonthSales[[#This Row],[Final Quantity in Order + Manual]])/MonthSales[[#This Row],[Quaterly Average]]), 0)</f>
        <v>0</v>
      </c>
    </row>
    <row r="467" spans="1:25" x14ac:dyDescent="0.25">
      <c r="A467" s="1" t="s">
        <v>474</v>
      </c>
      <c r="B467" s="1" t="s">
        <v>1316</v>
      </c>
      <c r="C467" s="1" t="s">
        <v>13</v>
      </c>
      <c r="D467">
        <v>0.35</v>
      </c>
      <c r="E467">
        <v>0</v>
      </c>
      <c r="F467">
        <v>0</v>
      </c>
      <c r="G467">
        <v>0</v>
      </c>
      <c r="H467">
        <v>0</v>
      </c>
      <c r="I467">
        <v>0</v>
      </c>
      <c r="J467">
        <v>0</v>
      </c>
      <c r="K467">
        <v>0</v>
      </c>
      <c r="L467" s="65">
        <v>0</v>
      </c>
      <c r="M467">
        <v>0</v>
      </c>
      <c r="N467">
        <v>0</v>
      </c>
      <c r="O467">
        <v>0</v>
      </c>
      <c r="P467">
        <v>0</v>
      </c>
      <c r="Q467">
        <v>0</v>
      </c>
      <c r="R467" s="1">
        <f>IF(AND(MonthSales[[#This Row],[Maximum]] &gt; 10, C467 &lt;&gt; "X"), COUNTIF(MonthSales[[#This Row],[6]:[1]], "=0"),0)</f>
        <v>0</v>
      </c>
      <c r="S467" s="13">
        <f>MonthSales[[#This Row],[Final Quantity in Order + Manual]]*MonthSales[[#This Row],[Weight (g)]]</f>
        <v>0</v>
      </c>
      <c r="T467" s="62">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60">
        <f t="shared" si="7"/>
        <v>0</v>
      </c>
      <c r="W467" s="21">
        <f>MonthSales[[#This Row],[Suggested Order]]+V467</f>
        <v>0</v>
      </c>
      <c r="X467">
        <f>SUM(MonthSales[[#This Row],[Stock + FBA]:[Incoming]])+MonthSales[[#This Row],[Final Quantity in Order + Manual]]</f>
        <v>0</v>
      </c>
      <c r="Y467" s="62">
        <f>IFERROR(((MonthSales[[#This Row],[Stock + FBA]]+MonthSales[[#This Row],[Incoming]]+MonthSales[[#This Row],[Final Quantity in Order + Manual]])/MonthSales[[#This Row],[Quaterly Average]]), 0)</f>
        <v>0</v>
      </c>
    </row>
    <row r="468" spans="1:25" x14ac:dyDescent="0.25">
      <c r="A468" s="1" t="s">
        <v>475</v>
      </c>
      <c r="B468" s="1" t="s">
        <v>1316</v>
      </c>
      <c r="C468" s="1" t="s">
        <v>13</v>
      </c>
      <c r="D468">
        <v>0.45</v>
      </c>
      <c r="E468">
        <v>0</v>
      </c>
      <c r="F468">
        <v>0</v>
      </c>
      <c r="G468">
        <v>0</v>
      </c>
      <c r="H468">
        <v>0</v>
      </c>
      <c r="I468">
        <v>0</v>
      </c>
      <c r="J468">
        <v>0</v>
      </c>
      <c r="K468">
        <v>0</v>
      </c>
      <c r="L468" s="65">
        <v>0</v>
      </c>
      <c r="M468">
        <v>0</v>
      </c>
      <c r="N468">
        <v>0</v>
      </c>
      <c r="O468">
        <v>0</v>
      </c>
      <c r="P468">
        <v>0</v>
      </c>
      <c r="Q468">
        <v>0</v>
      </c>
      <c r="R468" s="1">
        <f>IF(AND(MonthSales[[#This Row],[Maximum]] &gt; 10, C468 &lt;&gt; "X"), COUNTIF(MonthSales[[#This Row],[6]:[1]], "=0"),0)</f>
        <v>0</v>
      </c>
      <c r="S468" s="13">
        <f>MonthSales[[#This Row],[Final Quantity in Order + Manual]]*MonthSales[[#This Row],[Weight (g)]]</f>
        <v>0</v>
      </c>
      <c r="T468" s="62">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60">
        <f t="shared" si="7"/>
        <v>0</v>
      </c>
      <c r="W468" s="21">
        <f>MonthSales[[#This Row],[Suggested Order]]+V468</f>
        <v>0</v>
      </c>
      <c r="X468">
        <f>SUM(MonthSales[[#This Row],[Stock + FBA]:[Incoming]])+MonthSales[[#This Row],[Final Quantity in Order + Manual]]</f>
        <v>0</v>
      </c>
      <c r="Y468" s="62">
        <f>IFERROR(((MonthSales[[#This Row],[Stock + FBA]]+MonthSales[[#This Row],[Incoming]]+MonthSales[[#This Row],[Final Quantity in Order + Manual]])/MonthSales[[#This Row],[Quaterly Average]]), 0)</f>
        <v>0</v>
      </c>
    </row>
    <row r="469" spans="1:25" x14ac:dyDescent="0.25">
      <c r="A469" s="1" t="s">
        <v>476</v>
      </c>
      <c r="B469" s="1" t="s">
        <v>1316</v>
      </c>
      <c r="C469" s="1" t="s">
        <v>13</v>
      </c>
      <c r="D469">
        <v>1.2</v>
      </c>
      <c r="E469">
        <v>0</v>
      </c>
      <c r="F469">
        <v>0</v>
      </c>
      <c r="G469">
        <v>0</v>
      </c>
      <c r="H469">
        <v>0</v>
      </c>
      <c r="I469">
        <v>0</v>
      </c>
      <c r="J469">
        <v>0</v>
      </c>
      <c r="K469">
        <v>0</v>
      </c>
      <c r="L469" s="65">
        <v>0</v>
      </c>
      <c r="M469">
        <v>0</v>
      </c>
      <c r="N469">
        <v>0</v>
      </c>
      <c r="O469">
        <v>0</v>
      </c>
      <c r="P469">
        <v>0</v>
      </c>
      <c r="Q469">
        <v>0</v>
      </c>
      <c r="R469" s="1">
        <f>IF(AND(MonthSales[[#This Row],[Maximum]] &gt; 10, C469 &lt;&gt; "X"), COUNTIF(MonthSales[[#This Row],[6]:[1]], "=0"),0)</f>
        <v>0</v>
      </c>
      <c r="S469" s="13">
        <f>MonthSales[[#This Row],[Final Quantity in Order + Manual]]*MonthSales[[#This Row],[Weight (g)]]</f>
        <v>0</v>
      </c>
      <c r="T469" s="62">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60">
        <f t="shared" si="7"/>
        <v>0</v>
      </c>
      <c r="W469" s="21">
        <f>MonthSales[[#This Row],[Suggested Order]]+V469</f>
        <v>0</v>
      </c>
      <c r="X469">
        <f>SUM(MonthSales[[#This Row],[Stock + FBA]:[Incoming]])+MonthSales[[#This Row],[Final Quantity in Order + Manual]]</f>
        <v>0</v>
      </c>
      <c r="Y469" s="62">
        <f>IFERROR(((MonthSales[[#This Row],[Stock + FBA]]+MonthSales[[#This Row],[Incoming]]+MonthSales[[#This Row],[Final Quantity in Order + Manual]])/MonthSales[[#This Row],[Quaterly Average]]), 0)</f>
        <v>0</v>
      </c>
    </row>
    <row r="470" spans="1:25" x14ac:dyDescent="0.25">
      <c r="A470" s="1" t="s">
        <v>477</v>
      </c>
      <c r="B470" s="1" t="s">
        <v>1316</v>
      </c>
      <c r="C470" s="1" t="s">
        <v>13</v>
      </c>
      <c r="D470">
        <v>2.16</v>
      </c>
      <c r="E470">
        <v>0</v>
      </c>
      <c r="F470">
        <v>0</v>
      </c>
      <c r="G470">
        <v>0</v>
      </c>
      <c r="H470">
        <v>0</v>
      </c>
      <c r="I470">
        <v>0</v>
      </c>
      <c r="J470">
        <v>0</v>
      </c>
      <c r="K470">
        <v>0</v>
      </c>
      <c r="L470" s="65">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62">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60">
        <f t="shared" si="7"/>
        <v>0</v>
      </c>
      <c r="W470" s="21">
        <f>MonthSales[[#This Row],[Suggested Order]]+V470</f>
        <v>0</v>
      </c>
      <c r="X470">
        <f>SUM(MonthSales[[#This Row],[Stock + FBA]:[Incoming]])+MonthSales[[#This Row],[Final Quantity in Order + Manual]]</f>
        <v>0</v>
      </c>
      <c r="Y470" s="62">
        <f>IFERROR(((MonthSales[[#This Row],[Stock + FBA]]+MonthSales[[#This Row],[Incoming]]+MonthSales[[#This Row],[Final Quantity in Order + Manual]])/MonthSales[[#This Row],[Quaterly Average]]), 0)</f>
        <v>0</v>
      </c>
    </row>
    <row r="471" spans="1:25" x14ac:dyDescent="0.25">
      <c r="A471" s="1" t="s">
        <v>478</v>
      </c>
      <c r="B471" s="1" t="s">
        <v>1316</v>
      </c>
      <c r="C471" s="1" t="s">
        <v>13</v>
      </c>
      <c r="D471">
        <v>3.1</v>
      </c>
      <c r="E471">
        <v>0</v>
      </c>
      <c r="F471">
        <v>0</v>
      </c>
      <c r="G471">
        <v>0</v>
      </c>
      <c r="H471">
        <v>0</v>
      </c>
      <c r="I471">
        <v>0</v>
      </c>
      <c r="J471">
        <v>0</v>
      </c>
      <c r="K471">
        <v>0</v>
      </c>
      <c r="L471" s="65">
        <v>0</v>
      </c>
      <c r="M471">
        <v>0</v>
      </c>
      <c r="N471">
        <v>0</v>
      </c>
      <c r="O471">
        <v>0</v>
      </c>
      <c r="P471">
        <v>0</v>
      </c>
      <c r="Q471">
        <v>0</v>
      </c>
      <c r="R471" s="1">
        <f>IF(AND(MonthSales[[#This Row],[Maximum]] &gt; 10, C471 &lt;&gt; "X"), COUNTIF(MonthSales[[#This Row],[6]:[1]], "=0"),0)</f>
        <v>0</v>
      </c>
      <c r="S471" s="13">
        <f>MonthSales[[#This Row],[Final Quantity in Order + Manual]]*MonthSales[[#This Row],[Weight (g)]]</f>
        <v>0</v>
      </c>
      <c r="T471" s="62">
        <f>IFERROR(((MonthSales[[#This Row],[Stock + FBA]]+MonthSales[[#This Row],[Incoming]])/MonthSales[[#This Row],[Quaterly Average]]), 0)</f>
        <v>0</v>
      </c>
      <c r="U471" s="14">
        <f>IF(AND(minMonths &gt;=  MonthSales[[#This Row],[Months Cover (current stock +Production)]], C471  &lt;&gt; "X"), _xlfn.CEILING.MATH(((orderBY -  MonthSales[[#This Row],[Months Cover (current stock +Production)]]) * MonthSales[[#This Row],[Quaterly Average]]),50),0)</f>
        <v>0</v>
      </c>
      <c r="V471" s="60">
        <f t="shared" si="7"/>
        <v>0</v>
      </c>
      <c r="W471" s="21">
        <f>MonthSales[[#This Row],[Suggested Order]]+V471</f>
        <v>0</v>
      </c>
      <c r="X471">
        <f>SUM(MonthSales[[#This Row],[Stock + FBA]:[Incoming]])+MonthSales[[#This Row],[Final Quantity in Order + Manual]]</f>
        <v>0</v>
      </c>
      <c r="Y471" s="62">
        <f>IFERROR(((MonthSales[[#This Row],[Stock + FBA]]+MonthSales[[#This Row],[Incoming]]+MonthSales[[#This Row],[Final Quantity in Order + Manual]])/MonthSales[[#This Row],[Quaterly Average]]), 0)</f>
        <v>0</v>
      </c>
    </row>
    <row r="472" spans="1:25" x14ac:dyDescent="0.25">
      <c r="A472" s="1" t="s">
        <v>479</v>
      </c>
      <c r="B472" s="1" t="s">
        <v>1316</v>
      </c>
      <c r="C472" s="1" t="s">
        <v>13</v>
      </c>
      <c r="D472">
        <v>4.29</v>
      </c>
      <c r="E472">
        <v>0</v>
      </c>
      <c r="F472">
        <v>0</v>
      </c>
      <c r="G472">
        <v>0</v>
      </c>
      <c r="H472">
        <v>0</v>
      </c>
      <c r="I472">
        <v>0</v>
      </c>
      <c r="J472">
        <v>0</v>
      </c>
      <c r="K472">
        <v>0</v>
      </c>
      <c r="L472" s="65">
        <v>0</v>
      </c>
      <c r="M472">
        <v>0</v>
      </c>
      <c r="N472">
        <v>0</v>
      </c>
      <c r="O472">
        <v>0</v>
      </c>
      <c r="P472">
        <v>0</v>
      </c>
      <c r="Q472">
        <v>0</v>
      </c>
      <c r="R472" s="1">
        <f>IF(AND(MonthSales[[#This Row],[Maximum]] &gt; 10, C472 &lt;&gt; "X"), COUNTIF(MonthSales[[#This Row],[6]:[1]], "=0"),0)</f>
        <v>0</v>
      </c>
      <c r="S472" s="13">
        <f>MonthSales[[#This Row],[Final Quantity in Order + Manual]]*MonthSales[[#This Row],[Weight (g)]]</f>
        <v>0</v>
      </c>
      <c r="T472" s="62">
        <f>IFERROR(((MonthSales[[#This Row],[Stock + FBA]]+MonthSales[[#This Row],[Incoming]])/MonthSales[[#This Row],[Quaterly Average]]), 0)</f>
        <v>0</v>
      </c>
      <c r="U472" s="14">
        <f>IF(AND(minMonths &gt;=  MonthSales[[#This Row],[Months Cover (current stock +Production)]], C472  &lt;&gt; "X"), _xlfn.CEILING.MATH(((orderBY -  MonthSales[[#This Row],[Months Cover (current stock +Production)]]) * MonthSales[[#This Row],[Quaterly Average]]),50),0)</f>
        <v>0</v>
      </c>
      <c r="V472" s="60">
        <f t="shared" si="7"/>
        <v>0</v>
      </c>
      <c r="W472" s="21">
        <f>MonthSales[[#This Row],[Suggested Order]]+V472</f>
        <v>0</v>
      </c>
      <c r="X472">
        <f>SUM(MonthSales[[#This Row],[Stock + FBA]:[Incoming]])+MonthSales[[#This Row],[Final Quantity in Order + Manual]]</f>
        <v>0</v>
      </c>
      <c r="Y472" s="62">
        <f>IFERROR(((MonthSales[[#This Row],[Stock + FBA]]+MonthSales[[#This Row],[Incoming]]+MonthSales[[#This Row],[Final Quantity in Order + Manual]])/MonthSales[[#This Row],[Quaterly Average]]), 0)</f>
        <v>0</v>
      </c>
    </row>
    <row r="473" spans="1:25" x14ac:dyDescent="0.25">
      <c r="A473" s="1" t="s">
        <v>480</v>
      </c>
      <c r="B473" s="1" t="s">
        <v>1316</v>
      </c>
      <c r="C473" s="1" t="s">
        <v>13</v>
      </c>
      <c r="D473">
        <v>5.94</v>
      </c>
      <c r="E473">
        <v>0</v>
      </c>
      <c r="F473">
        <v>0</v>
      </c>
      <c r="G473">
        <v>0</v>
      </c>
      <c r="H473">
        <v>0</v>
      </c>
      <c r="I473">
        <v>0</v>
      </c>
      <c r="J473">
        <v>0</v>
      </c>
      <c r="K473">
        <v>0</v>
      </c>
      <c r="L473" s="65">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62">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60">
        <f t="shared" si="7"/>
        <v>0</v>
      </c>
      <c r="W473" s="21">
        <f>MonthSales[[#This Row],[Suggested Order]]+V473</f>
        <v>0</v>
      </c>
      <c r="X473">
        <f>SUM(MonthSales[[#This Row],[Stock + FBA]:[Incoming]])+MonthSales[[#This Row],[Final Quantity in Order + Manual]]</f>
        <v>0</v>
      </c>
      <c r="Y473" s="62">
        <f>IFERROR(((MonthSales[[#This Row],[Stock + FBA]]+MonthSales[[#This Row],[Incoming]]+MonthSales[[#This Row],[Final Quantity in Order + Manual]])/MonthSales[[#This Row],[Quaterly Average]]), 0)</f>
        <v>0</v>
      </c>
    </row>
    <row r="474" spans="1:25" x14ac:dyDescent="0.25">
      <c r="A474" s="1" t="s">
        <v>481</v>
      </c>
      <c r="B474" s="1" t="s">
        <v>1316</v>
      </c>
      <c r="C474" s="1" t="s">
        <v>13</v>
      </c>
      <c r="D474">
        <v>6.73</v>
      </c>
      <c r="E474">
        <v>0</v>
      </c>
      <c r="F474">
        <v>0</v>
      </c>
      <c r="G474">
        <v>0</v>
      </c>
      <c r="H474">
        <v>0</v>
      </c>
      <c r="I474">
        <v>0</v>
      </c>
      <c r="J474">
        <v>0</v>
      </c>
      <c r="K474">
        <v>0</v>
      </c>
      <c r="L474" s="65">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62">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60">
        <f t="shared" si="7"/>
        <v>0</v>
      </c>
      <c r="W474" s="21">
        <f>MonthSales[[#This Row],[Suggested Order]]+V474</f>
        <v>0</v>
      </c>
      <c r="X474">
        <f>SUM(MonthSales[[#This Row],[Stock + FBA]:[Incoming]])+MonthSales[[#This Row],[Final Quantity in Order + Manual]]</f>
        <v>0</v>
      </c>
      <c r="Y474" s="62">
        <f>IFERROR(((MonthSales[[#This Row],[Stock + FBA]]+MonthSales[[#This Row],[Incoming]]+MonthSales[[#This Row],[Final Quantity in Order + Manual]])/MonthSales[[#This Row],[Quaterly Average]]), 0)</f>
        <v>0</v>
      </c>
    </row>
    <row r="475" spans="1:25" x14ac:dyDescent="0.25">
      <c r="A475" s="1" t="s">
        <v>482</v>
      </c>
      <c r="B475" s="1" t="s">
        <v>1316</v>
      </c>
      <c r="C475" s="1" t="s">
        <v>13</v>
      </c>
      <c r="D475">
        <v>1.1100000000000001</v>
      </c>
      <c r="E475">
        <v>0</v>
      </c>
      <c r="F475">
        <v>0</v>
      </c>
      <c r="G475">
        <v>0</v>
      </c>
      <c r="H475">
        <v>0</v>
      </c>
      <c r="I475">
        <v>0</v>
      </c>
      <c r="J475">
        <v>0</v>
      </c>
      <c r="K475">
        <v>0</v>
      </c>
      <c r="L475" s="65">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62">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60">
        <f t="shared" si="7"/>
        <v>0</v>
      </c>
      <c r="W475" s="21">
        <f>MonthSales[[#This Row],[Suggested Order]]+V475</f>
        <v>0</v>
      </c>
      <c r="X475">
        <f>SUM(MonthSales[[#This Row],[Stock + FBA]:[Incoming]])+MonthSales[[#This Row],[Final Quantity in Order + Manual]]</f>
        <v>0</v>
      </c>
      <c r="Y475" s="62">
        <f>IFERROR(((MonthSales[[#This Row],[Stock + FBA]]+MonthSales[[#This Row],[Incoming]]+MonthSales[[#This Row],[Final Quantity in Order + Manual]])/MonthSales[[#This Row],[Quaterly Average]]), 0)</f>
        <v>0</v>
      </c>
    </row>
    <row r="476" spans="1:25" x14ac:dyDescent="0.25">
      <c r="A476" s="1" t="s">
        <v>483</v>
      </c>
      <c r="B476" s="1" t="s">
        <v>1316</v>
      </c>
      <c r="C476" s="1" t="s">
        <v>13</v>
      </c>
      <c r="D476">
        <v>0.25</v>
      </c>
      <c r="E476">
        <v>0</v>
      </c>
      <c r="F476">
        <v>0</v>
      </c>
      <c r="G476">
        <v>0</v>
      </c>
      <c r="H476">
        <v>0</v>
      </c>
      <c r="I476">
        <v>0</v>
      </c>
      <c r="J476">
        <v>0</v>
      </c>
      <c r="K476">
        <v>0</v>
      </c>
      <c r="L476" s="65">
        <v>0</v>
      </c>
      <c r="M476">
        <v>0</v>
      </c>
      <c r="N476">
        <v>0</v>
      </c>
      <c r="O476">
        <v>0</v>
      </c>
      <c r="P476">
        <v>0</v>
      </c>
      <c r="Q476">
        <v>0</v>
      </c>
      <c r="R476" s="1">
        <f>IF(AND(MonthSales[[#This Row],[Maximum]] &gt; 10, C476 &lt;&gt; "X"), COUNTIF(MonthSales[[#This Row],[6]:[1]], "=0"),0)</f>
        <v>0</v>
      </c>
      <c r="S476" s="13">
        <f>MonthSales[[#This Row],[Final Quantity in Order + Manual]]*MonthSales[[#This Row],[Weight (g)]]</f>
        <v>0</v>
      </c>
      <c r="T476" s="62">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60">
        <f t="shared" si="7"/>
        <v>0</v>
      </c>
      <c r="W476" s="21">
        <f>MonthSales[[#This Row],[Suggested Order]]+V476</f>
        <v>0</v>
      </c>
      <c r="X476">
        <f>SUM(MonthSales[[#This Row],[Stock + FBA]:[Incoming]])+MonthSales[[#This Row],[Final Quantity in Order + Manual]]</f>
        <v>0</v>
      </c>
      <c r="Y476" s="62">
        <f>IFERROR(((MonthSales[[#This Row],[Stock + FBA]]+MonthSales[[#This Row],[Incoming]]+MonthSales[[#This Row],[Final Quantity in Order + Manual]])/MonthSales[[#This Row],[Quaterly Average]]), 0)</f>
        <v>0</v>
      </c>
    </row>
    <row r="477" spans="1:25" x14ac:dyDescent="0.25">
      <c r="A477" s="1" t="s">
        <v>484</v>
      </c>
      <c r="B477" s="1" t="s">
        <v>1316</v>
      </c>
      <c r="C477" s="1" t="s">
        <v>13</v>
      </c>
      <c r="D477">
        <v>0.35</v>
      </c>
      <c r="E477">
        <v>0</v>
      </c>
      <c r="F477">
        <v>0</v>
      </c>
      <c r="G477">
        <v>0</v>
      </c>
      <c r="H477">
        <v>0</v>
      </c>
      <c r="I477">
        <v>0</v>
      </c>
      <c r="J477">
        <v>0</v>
      </c>
      <c r="K477">
        <v>0</v>
      </c>
      <c r="L477" s="65">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62">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60">
        <f t="shared" si="7"/>
        <v>0</v>
      </c>
      <c r="W477" s="21">
        <f>MonthSales[[#This Row],[Suggested Order]]+V477</f>
        <v>0</v>
      </c>
      <c r="X477">
        <f>SUM(MonthSales[[#This Row],[Stock + FBA]:[Incoming]])+MonthSales[[#This Row],[Final Quantity in Order + Manual]]</f>
        <v>0</v>
      </c>
      <c r="Y477" s="62">
        <f>IFERROR(((MonthSales[[#This Row],[Stock + FBA]]+MonthSales[[#This Row],[Incoming]]+MonthSales[[#This Row],[Final Quantity in Order + Manual]])/MonthSales[[#This Row],[Quaterly Average]]), 0)</f>
        <v>0</v>
      </c>
    </row>
    <row r="478" spans="1:25" x14ac:dyDescent="0.25">
      <c r="A478" s="1" t="s">
        <v>485</v>
      </c>
      <c r="B478" s="1" t="s">
        <v>1316</v>
      </c>
      <c r="C478" s="1" t="s">
        <v>13</v>
      </c>
      <c r="D478">
        <v>0.41</v>
      </c>
      <c r="E478">
        <v>0</v>
      </c>
      <c r="F478">
        <v>0</v>
      </c>
      <c r="G478">
        <v>0</v>
      </c>
      <c r="H478">
        <v>0</v>
      </c>
      <c r="I478">
        <v>0</v>
      </c>
      <c r="J478">
        <v>0</v>
      </c>
      <c r="K478">
        <v>0</v>
      </c>
      <c r="L478" s="65">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62">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60">
        <f t="shared" si="7"/>
        <v>0</v>
      </c>
      <c r="W478" s="21">
        <f>MonthSales[[#This Row],[Suggested Order]]+V478</f>
        <v>0</v>
      </c>
      <c r="X478">
        <f>SUM(MonthSales[[#This Row],[Stock + FBA]:[Incoming]])+MonthSales[[#This Row],[Final Quantity in Order + Manual]]</f>
        <v>0</v>
      </c>
      <c r="Y478" s="62">
        <f>IFERROR(((MonthSales[[#This Row],[Stock + FBA]]+MonthSales[[#This Row],[Incoming]]+MonthSales[[#This Row],[Final Quantity in Order + Manual]])/MonthSales[[#This Row],[Quaterly Average]]), 0)</f>
        <v>0</v>
      </c>
    </row>
    <row r="479" spans="1:25" x14ac:dyDescent="0.25">
      <c r="A479" s="1" t="s">
        <v>486</v>
      </c>
      <c r="B479" s="1" t="s">
        <v>1316</v>
      </c>
      <c r="C479" s="1" t="s">
        <v>8</v>
      </c>
      <c r="D479">
        <v>5.5</v>
      </c>
      <c r="E479">
        <v>15</v>
      </c>
      <c r="F479">
        <v>14</v>
      </c>
      <c r="G479">
        <v>2</v>
      </c>
      <c r="H479">
        <v>7</v>
      </c>
      <c r="I479">
        <v>9</v>
      </c>
      <c r="J479">
        <v>7</v>
      </c>
      <c r="K479">
        <v>9</v>
      </c>
      <c r="L479" s="65">
        <v>8</v>
      </c>
      <c r="M479">
        <v>15</v>
      </c>
      <c r="N479">
        <v>188</v>
      </c>
      <c r="O479">
        <v>49</v>
      </c>
      <c r="P479">
        <v>237</v>
      </c>
      <c r="Q479">
        <v>0</v>
      </c>
      <c r="R479" s="1">
        <f>IF(AND(MonthSales[[#This Row],[Maximum]] &gt; 10, C479 &lt;&gt; "X"), COUNTIF(MonthSales[[#This Row],[6]:[1]], "=0"),0)</f>
        <v>0</v>
      </c>
      <c r="S479" s="13">
        <f>MonthSales[[#This Row],[Final Quantity in Order + Manual]]*MonthSales[[#This Row],[Weight (g)]]</f>
        <v>0</v>
      </c>
      <c r="T479" s="62">
        <f>IFERROR(((MonthSales[[#This Row],[Stock + FBA]]+MonthSales[[#This Row],[Incoming]])/MonthSales[[#This Row],[Quaterly Average]]), 0)</f>
        <v>29.625</v>
      </c>
      <c r="U479" s="14">
        <f>IF(AND(minMonths &gt;=  MonthSales[[#This Row],[Months Cover (current stock +Production)]], C479  &lt;&gt; "X"), _xlfn.CEILING.MATH(((orderBY -  MonthSales[[#This Row],[Months Cover (current stock +Production)]]) * MonthSales[[#This Row],[Quaterly Average]]),50),0)</f>
        <v>0</v>
      </c>
      <c r="V479" s="60">
        <f t="shared" si="7"/>
        <v>0</v>
      </c>
      <c r="W479" s="21">
        <f>MonthSales[[#This Row],[Suggested Order]]+V479</f>
        <v>0</v>
      </c>
      <c r="X479">
        <f>SUM(MonthSales[[#This Row],[Stock + FBA]:[Incoming]])+MonthSales[[#This Row],[Final Quantity in Order + Manual]]</f>
        <v>237</v>
      </c>
      <c r="Y479" s="62">
        <f>IFERROR(((MonthSales[[#This Row],[Stock + FBA]]+MonthSales[[#This Row],[Incoming]]+MonthSales[[#This Row],[Final Quantity in Order + Manual]])/MonthSales[[#This Row],[Quaterly Average]]), 0)</f>
        <v>29.625</v>
      </c>
    </row>
    <row r="480" spans="1:25" x14ac:dyDescent="0.25">
      <c r="A480" s="1" t="s">
        <v>487</v>
      </c>
      <c r="B480" s="1" t="s">
        <v>1316</v>
      </c>
      <c r="C480" s="1" t="s">
        <v>13</v>
      </c>
      <c r="D480">
        <v>6.32</v>
      </c>
      <c r="E480">
        <v>2</v>
      </c>
      <c r="F480">
        <v>0</v>
      </c>
      <c r="G480">
        <v>0</v>
      </c>
      <c r="H480">
        <v>1</v>
      </c>
      <c r="I480">
        <v>1</v>
      </c>
      <c r="J480">
        <v>1</v>
      </c>
      <c r="K480">
        <v>1</v>
      </c>
      <c r="L480" s="65">
        <v>1</v>
      </c>
      <c r="M480">
        <v>2</v>
      </c>
      <c r="N480">
        <v>75</v>
      </c>
      <c r="O480">
        <v>14</v>
      </c>
      <c r="P480">
        <v>89</v>
      </c>
      <c r="Q480">
        <v>0</v>
      </c>
      <c r="R480" s="1">
        <f>IF(AND(MonthSales[[#This Row],[Maximum]] &gt; 10, C480 &lt;&gt; "X"), COUNTIF(MonthSales[[#This Row],[6]:[1]], "=0"),0)</f>
        <v>0</v>
      </c>
      <c r="S480" s="13">
        <f>MonthSales[[#This Row],[Final Quantity in Order + Manual]]*MonthSales[[#This Row],[Weight (g)]]</f>
        <v>0</v>
      </c>
      <c r="T480" s="62">
        <f>IFERROR(((MonthSales[[#This Row],[Stock + FBA]]+MonthSales[[#This Row],[Incoming]])/MonthSales[[#This Row],[Quaterly Average]]), 0)</f>
        <v>89</v>
      </c>
      <c r="U480" s="14">
        <f>IF(AND(minMonths &gt;=  MonthSales[[#This Row],[Months Cover (current stock +Production)]], C480  &lt;&gt; "X"), _xlfn.CEILING.MATH(((orderBY -  MonthSales[[#This Row],[Months Cover (current stock +Production)]]) * MonthSales[[#This Row],[Quaterly Average]]),50),0)</f>
        <v>0</v>
      </c>
      <c r="V480" s="60">
        <f t="shared" si="7"/>
        <v>0</v>
      </c>
      <c r="W480" s="21">
        <f>MonthSales[[#This Row],[Suggested Order]]+V480</f>
        <v>0</v>
      </c>
      <c r="X480">
        <f>SUM(MonthSales[[#This Row],[Stock + FBA]:[Incoming]])+MonthSales[[#This Row],[Final Quantity in Order + Manual]]</f>
        <v>89</v>
      </c>
      <c r="Y480" s="62">
        <f>IFERROR(((MonthSales[[#This Row],[Stock + FBA]]+MonthSales[[#This Row],[Incoming]]+MonthSales[[#This Row],[Final Quantity in Order + Manual]])/MonthSales[[#This Row],[Quaterly Average]]), 0)</f>
        <v>89</v>
      </c>
    </row>
    <row r="481" spans="1:25" x14ac:dyDescent="0.25">
      <c r="A481" s="1" t="s">
        <v>488</v>
      </c>
      <c r="B481" s="1" t="s">
        <v>1316</v>
      </c>
      <c r="C481" s="1" t="s">
        <v>13</v>
      </c>
      <c r="D481">
        <v>5.45</v>
      </c>
      <c r="E481">
        <v>0</v>
      </c>
      <c r="F481">
        <v>0</v>
      </c>
      <c r="G481">
        <v>0</v>
      </c>
      <c r="H481">
        <v>0</v>
      </c>
      <c r="I481">
        <v>0</v>
      </c>
      <c r="J481">
        <v>0</v>
      </c>
      <c r="K481">
        <v>0</v>
      </c>
      <c r="L481" s="65">
        <v>0</v>
      </c>
      <c r="M481">
        <v>0</v>
      </c>
      <c r="N481">
        <v>1</v>
      </c>
      <c r="O481">
        <v>0</v>
      </c>
      <c r="P481">
        <v>1</v>
      </c>
      <c r="Q481">
        <v>0</v>
      </c>
      <c r="R481" s="1">
        <f>IF(AND(MonthSales[[#This Row],[Maximum]] &gt; 10, C481 &lt;&gt; "X"), COUNTIF(MonthSales[[#This Row],[6]:[1]], "=0"),0)</f>
        <v>0</v>
      </c>
      <c r="S481" s="13">
        <f>MonthSales[[#This Row],[Final Quantity in Order + Manual]]*MonthSales[[#This Row],[Weight (g)]]</f>
        <v>0</v>
      </c>
      <c r="T481" s="62">
        <f>IFERROR(((MonthSales[[#This Row],[Stock + FBA]]+MonthSales[[#This Row],[Incoming]])/MonthSales[[#This Row],[Quaterly Average]]), 0)</f>
        <v>0</v>
      </c>
      <c r="U481" s="14">
        <f>IF(AND(minMonths &gt;=  MonthSales[[#This Row],[Months Cover (current stock +Production)]], C481  &lt;&gt; "X"), _xlfn.CEILING.MATH(((orderBY -  MonthSales[[#This Row],[Months Cover (current stock +Production)]]) * MonthSales[[#This Row],[Quaterly Average]]),50),0)</f>
        <v>0</v>
      </c>
      <c r="V481" s="60">
        <f t="shared" si="7"/>
        <v>0</v>
      </c>
      <c r="W481" s="21">
        <f>MonthSales[[#This Row],[Suggested Order]]+V481</f>
        <v>0</v>
      </c>
      <c r="X481">
        <f>SUM(MonthSales[[#This Row],[Stock + FBA]:[Incoming]])+MonthSales[[#This Row],[Final Quantity in Order + Manual]]</f>
        <v>1</v>
      </c>
      <c r="Y481" s="62">
        <f>IFERROR(((MonthSales[[#This Row],[Stock + FBA]]+MonthSales[[#This Row],[Incoming]]+MonthSales[[#This Row],[Final Quantity in Order + Manual]])/MonthSales[[#This Row],[Quaterly Average]]), 0)</f>
        <v>0</v>
      </c>
    </row>
    <row r="482" spans="1:25" x14ac:dyDescent="0.25">
      <c r="A482" s="1" t="s">
        <v>489</v>
      </c>
      <c r="B482" s="1" t="s">
        <v>1316</v>
      </c>
      <c r="C482" s="1" t="s">
        <v>13</v>
      </c>
      <c r="D482">
        <v>5.31</v>
      </c>
      <c r="E482">
        <v>21</v>
      </c>
      <c r="F482">
        <v>7</v>
      </c>
      <c r="G482">
        <v>13</v>
      </c>
      <c r="H482">
        <v>10</v>
      </c>
      <c r="I482">
        <v>0</v>
      </c>
      <c r="J482">
        <v>0</v>
      </c>
      <c r="K482">
        <v>13</v>
      </c>
      <c r="L482" s="65">
        <v>10</v>
      </c>
      <c r="M482">
        <v>21</v>
      </c>
      <c r="N482">
        <v>0</v>
      </c>
      <c r="O482">
        <v>1</v>
      </c>
      <c r="P482">
        <v>1</v>
      </c>
      <c r="Q482">
        <v>0</v>
      </c>
      <c r="R482" s="1">
        <f>IF(AND(MonthSales[[#This Row],[Maximum]] &gt; 10, C482 &lt;&gt; "X"), COUNTIF(MonthSales[[#This Row],[6]:[1]], "=0"),0)</f>
        <v>0</v>
      </c>
      <c r="S482" s="13">
        <f>MonthSales[[#This Row],[Final Quantity in Order + Manual]]*MonthSales[[#This Row],[Weight (g)]]</f>
        <v>0</v>
      </c>
      <c r="T482" s="62">
        <f>IFERROR(((MonthSales[[#This Row],[Stock + FBA]]+MonthSales[[#This Row],[Incoming]])/MonthSales[[#This Row],[Quaterly Average]]), 0)</f>
        <v>0.1</v>
      </c>
      <c r="U482" s="14">
        <f>IF(AND(minMonths &gt;=  MonthSales[[#This Row],[Months Cover (current stock +Production)]], C482  &lt;&gt; "X"), _xlfn.CEILING.MATH(((orderBY -  MonthSales[[#This Row],[Months Cover (current stock +Production)]]) * MonthSales[[#This Row],[Quaterly Average]]),50),0)</f>
        <v>0</v>
      </c>
      <c r="V482" s="60">
        <f t="shared" si="7"/>
        <v>0</v>
      </c>
      <c r="W482" s="21">
        <f>MonthSales[[#This Row],[Suggested Order]]+V482</f>
        <v>0</v>
      </c>
      <c r="X482">
        <f>SUM(MonthSales[[#This Row],[Stock + FBA]:[Incoming]])+MonthSales[[#This Row],[Final Quantity in Order + Manual]]</f>
        <v>1</v>
      </c>
      <c r="Y482" s="62">
        <f>IFERROR(((MonthSales[[#This Row],[Stock + FBA]]+MonthSales[[#This Row],[Incoming]]+MonthSales[[#This Row],[Final Quantity in Order + Manual]])/MonthSales[[#This Row],[Quaterly Average]]), 0)</f>
        <v>0.1</v>
      </c>
    </row>
    <row r="483" spans="1:25" x14ac:dyDescent="0.25">
      <c r="A483" s="1" t="s">
        <v>490</v>
      </c>
      <c r="B483" s="1" t="s">
        <v>1316</v>
      </c>
      <c r="C483" s="1" t="s">
        <v>13</v>
      </c>
      <c r="D483">
        <v>6.12</v>
      </c>
      <c r="E483">
        <v>32</v>
      </c>
      <c r="F483">
        <v>13</v>
      </c>
      <c r="G483">
        <v>2</v>
      </c>
      <c r="H483">
        <v>1</v>
      </c>
      <c r="I483">
        <v>0</v>
      </c>
      <c r="J483">
        <v>0</v>
      </c>
      <c r="K483">
        <v>12</v>
      </c>
      <c r="L483" s="65">
        <v>1</v>
      </c>
      <c r="M483">
        <v>32</v>
      </c>
      <c r="N483">
        <v>2</v>
      </c>
      <c r="O483">
        <v>0</v>
      </c>
      <c r="P483">
        <v>2</v>
      </c>
      <c r="Q483">
        <v>0</v>
      </c>
      <c r="R483" s="1">
        <f>IF(AND(MonthSales[[#This Row],[Maximum]] &gt; 10, C483 &lt;&gt; "X"), COUNTIF(MonthSales[[#This Row],[6]:[1]], "=0"),0)</f>
        <v>0</v>
      </c>
      <c r="S483" s="13">
        <f>MonthSales[[#This Row],[Final Quantity in Order + Manual]]*MonthSales[[#This Row],[Weight (g)]]</f>
        <v>0</v>
      </c>
      <c r="T483" s="62">
        <f>IFERROR(((MonthSales[[#This Row],[Stock + FBA]]+MonthSales[[#This Row],[Incoming]])/MonthSales[[#This Row],[Quaterly Average]]), 0)</f>
        <v>2</v>
      </c>
      <c r="U483" s="14">
        <f>IF(AND(minMonths &gt;=  MonthSales[[#This Row],[Months Cover (current stock +Production)]], C483  &lt;&gt; "X"), _xlfn.CEILING.MATH(((orderBY -  MonthSales[[#This Row],[Months Cover (current stock +Production)]]) * MonthSales[[#This Row],[Quaterly Average]]),50),0)</f>
        <v>0</v>
      </c>
      <c r="V483" s="60">
        <f t="shared" si="7"/>
        <v>0</v>
      </c>
      <c r="W483" s="21">
        <f>MonthSales[[#This Row],[Suggested Order]]+V483</f>
        <v>0</v>
      </c>
      <c r="X483">
        <f>SUM(MonthSales[[#This Row],[Stock + FBA]:[Incoming]])+MonthSales[[#This Row],[Final Quantity in Order + Manual]]</f>
        <v>2</v>
      </c>
      <c r="Y483" s="62">
        <f>IFERROR(((MonthSales[[#This Row],[Stock + FBA]]+MonthSales[[#This Row],[Incoming]]+MonthSales[[#This Row],[Final Quantity in Order + Manual]])/MonthSales[[#This Row],[Quaterly Average]]), 0)</f>
        <v>2</v>
      </c>
    </row>
    <row r="484" spans="1:25" x14ac:dyDescent="0.25">
      <c r="A484" s="1" t="s">
        <v>491</v>
      </c>
      <c r="B484" s="1" t="s">
        <v>1316</v>
      </c>
      <c r="C484" s="1" t="s">
        <v>13</v>
      </c>
      <c r="D484">
        <v>18.23</v>
      </c>
      <c r="E484">
        <v>2</v>
      </c>
      <c r="F484">
        <v>1</v>
      </c>
      <c r="G484">
        <v>1</v>
      </c>
      <c r="H484">
        <v>1</v>
      </c>
      <c r="I484">
        <v>0</v>
      </c>
      <c r="J484">
        <v>0</v>
      </c>
      <c r="K484">
        <v>1</v>
      </c>
      <c r="L484" s="65">
        <v>1</v>
      </c>
      <c r="M484">
        <v>2</v>
      </c>
      <c r="N484">
        <v>1</v>
      </c>
      <c r="O484">
        <v>0</v>
      </c>
      <c r="P484">
        <v>1</v>
      </c>
      <c r="Q484">
        <v>0</v>
      </c>
      <c r="R484" s="1">
        <f>IF(AND(MonthSales[[#This Row],[Maximum]] &gt; 10, C484 &lt;&gt; "X"), COUNTIF(MonthSales[[#This Row],[6]:[1]], "=0"),0)</f>
        <v>0</v>
      </c>
      <c r="S484" s="13">
        <f>MonthSales[[#This Row],[Final Quantity in Order + Manual]]*MonthSales[[#This Row],[Weight (g)]]</f>
        <v>0</v>
      </c>
      <c r="T484" s="62">
        <f>IFERROR(((MonthSales[[#This Row],[Stock + FBA]]+MonthSales[[#This Row],[Incoming]])/MonthSales[[#This Row],[Quaterly Average]]), 0)</f>
        <v>1</v>
      </c>
      <c r="U484" s="14">
        <f>IF(AND(minMonths &gt;=  MonthSales[[#This Row],[Months Cover (current stock +Production)]], C484  &lt;&gt; "X"), _xlfn.CEILING.MATH(((orderBY -  MonthSales[[#This Row],[Months Cover (current stock +Production)]]) * MonthSales[[#This Row],[Quaterly Average]]),50),0)</f>
        <v>0</v>
      </c>
      <c r="V484" s="60">
        <f t="shared" si="7"/>
        <v>0</v>
      </c>
      <c r="W484" s="21">
        <f>MonthSales[[#This Row],[Suggested Order]]+V484</f>
        <v>0</v>
      </c>
      <c r="X484">
        <f>SUM(MonthSales[[#This Row],[Stock + FBA]:[Incoming]])+MonthSales[[#This Row],[Final Quantity in Order + Manual]]</f>
        <v>1</v>
      </c>
      <c r="Y484" s="62">
        <f>IFERROR(((MonthSales[[#This Row],[Stock + FBA]]+MonthSales[[#This Row],[Incoming]]+MonthSales[[#This Row],[Final Quantity in Order + Manual]])/MonthSales[[#This Row],[Quaterly Average]]), 0)</f>
        <v>1</v>
      </c>
    </row>
    <row r="485" spans="1:25" x14ac:dyDescent="0.25">
      <c r="A485" s="1" t="s">
        <v>492</v>
      </c>
      <c r="B485" s="1" t="s">
        <v>1316</v>
      </c>
      <c r="C485" s="1" t="s">
        <v>8</v>
      </c>
      <c r="D485">
        <v>7.2</v>
      </c>
      <c r="E485">
        <v>20</v>
      </c>
      <c r="F485">
        <v>20</v>
      </c>
      <c r="G485">
        <v>9</v>
      </c>
      <c r="H485">
        <v>26</v>
      </c>
      <c r="I485">
        <v>16</v>
      </c>
      <c r="J485">
        <v>35</v>
      </c>
      <c r="K485">
        <v>21</v>
      </c>
      <c r="L485" s="65">
        <v>26</v>
      </c>
      <c r="M485">
        <v>35</v>
      </c>
      <c r="N485">
        <v>3</v>
      </c>
      <c r="O485">
        <v>25</v>
      </c>
      <c r="P485">
        <v>28</v>
      </c>
      <c r="Q485">
        <v>50</v>
      </c>
      <c r="R485" s="1">
        <f>IF(AND(MonthSales[[#This Row],[Maximum]] &gt; 10, C485 &lt;&gt; "X"), COUNTIF(MonthSales[[#This Row],[6]:[1]], "=0"),0)</f>
        <v>0</v>
      </c>
      <c r="S485" s="13">
        <f>MonthSales[[#This Row],[Final Quantity in Order + Manual]]*MonthSales[[#This Row],[Weight (g)]]</f>
        <v>1080</v>
      </c>
      <c r="T485" s="62">
        <f>IFERROR(((MonthSales[[#This Row],[Stock + FBA]]+MonthSales[[#This Row],[Incoming]])/MonthSales[[#This Row],[Quaterly Average]]), 0)</f>
        <v>3</v>
      </c>
      <c r="U485" s="14">
        <f>IF(AND(minMonths &gt;=  MonthSales[[#This Row],[Months Cover (current stock +Production)]], C485  &lt;&gt; "X"), _xlfn.CEILING.MATH(((orderBY -  MonthSales[[#This Row],[Months Cover (current stock +Production)]]) * MonthSales[[#This Row],[Quaterly Average]]),50),0)</f>
        <v>150</v>
      </c>
      <c r="V485" s="60">
        <f t="shared" si="7"/>
        <v>0</v>
      </c>
      <c r="W485" s="21">
        <f>MonthSales[[#This Row],[Suggested Order]]+V485</f>
        <v>150</v>
      </c>
      <c r="X485">
        <f>SUM(MonthSales[[#This Row],[Stock + FBA]:[Incoming]])+MonthSales[[#This Row],[Final Quantity in Order + Manual]]</f>
        <v>228</v>
      </c>
      <c r="Y485" s="62">
        <f>IFERROR(((MonthSales[[#This Row],[Stock + FBA]]+MonthSales[[#This Row],[Incoming]]+MonthSales[[#This Row],[Final Quantity in Order + Manual]])/MonthSales[[#This Row],[Quaterly Average]]), 0)</f>
        <v>8.7692307692307701</v>
      </c>
    </row>
    <row r="486" spans="1:25" x14ac:dyDescent="0.25">
      <c r="A486" s="1" t="s">
        <v>493</v>
      </c>
      <c r="B486" s="1" t="s">
        <v>1316</v>
      </c>
      <c r="C486" s="1" t="s">
        <v>8</v>
      </c>
      <c r="D486">
        <v>5.5</v>
      </c>
      <c r="E486">
        <v>2</v>
      </c>
      <c r="F486">
        <v>1</v>
      </c>
      <c r="G486">
        <v>6</v>
      </c>
      <c r="H486">
        <v>13</v>
      </c>
      <c r="I486">
        <v>8</v>
      </c>
      <c r="J486">
        <v>8</v>
      </c>
      <c r="K486">
        <v>6</v>
      </c>
      <c r="L486" s="65">
        <v>10</v>
      </c>
      <c r="M486">
        <v>13</v>
      </c>
      <c r="N486">
        <v>4</v>
      </c>
      <c r="O486">
        <v>6</v>
      </c>
      <c r="P486">
        <v>10</v>
      </c>
      <c r="Q486">
        <v>100</v>
      </c>
      <c r="R486" s="1">
        <f>IF(AND(MonthSales[[#This Row],[Maximum]] &gt; 10, C486 &lt;&gt; "X"), COUNTIF(MonthSales[[#This Row],[6]:[1]], "=0"),0)</f>
        <v>0</v>
      </c>
      <c r="S486" s="13">
        <f>MonthSales[[#This Row],[Final Quantity in Order + Manual]]*MonthSales[[#This Row],[Weight (g)]]</f>
        <v>0</v>
      </c>
      <c r="T486" s="62">
        <f>IFERROR(((MonthSales[[#This Row],[Stock + FBA]]+MonthSales[[#This Row],[Incoming]])/MonthSales[[#This Row],[Quaterly Average]]), 0)</f>
        <v>11</v>
      </c>
      <c r="U486" s="14">
        <f>IF(AND(minMonths &gt;=  MonthSales[[#This Row],[Months Cover (current stock +Production)]], C486  &lt;&gt; "X"), _xlfn.CEILING.MATH(((orderBY -  MonthSales[[#This Row],[Months Cover (current stock +Production)]]) * MonthSales[[#This Row],[Quaterly Average]]),50),0)</f>
        <v>0</v>
      </c>
      <c r="V486" s="60">
        <f t="shared" si="7"/>
        <v>0</v>
      </c>
      <c r="W486" s="21">
        <f>MonthSales[[#This Row],[Suggested Order]]+V486</f>
        <v>0</v>
      </c>
      <c r="X486">
        <f>SUM(MonthSales[[#This Row],[Stock + FBA]:[Incoming]])+MonthSales[[#This Row],[Final Quantity in Order + Manual]]</f>
        <v>110</v>
      </c>
      <c r="Y486" s="62">
        <f>IFERROR(((MonthSales[[#This Row],[Stock + FBA]]+MonthSales[[#This Row],[Incoming]]+MonthSales[[#This Row],[Final Quantity in Order + Manual]])/MonthSales[[#This Row],[Quaterly Average]]), 0)</f>
        <v>11</v>
      </c>
    </row>
    <row r="487" spans="1:25" x14ac:dyDescent="0.25">
      <c r="A487" s="1" t="s">
        <v>494</v>
      </c>
      <c r="B487" s="1" t="s">
        <v>1316</v>
      </c>
      <c r="C487" s="1" t="s">
        <v>8</v>
      </c>
      <c r="D487">
        <v>7.1</v>
      </c>
      <c r="E487">
        <v>6</v>
      </c>
      <c r="F487">
        <v>15</v>
      </c>
      <c r="G487">
        <v>6</v>
      </c>
      <c r="H487">
        <v>26</v>
      </c>
      <c r="I487">
        <v>19</v>
      </c>
      <c r="J487">
        <v>14</v>
      </c>
      <c r="K487">
        <v>14</v>
      </c>
      <c r="L487" s="65">
        <v>20</v>
      </c>
      <c r="M487">
        <v>26</v>
      </c>
      <c r="N487">
        <v>3</v>
      </c>
      <c r="O487">
        <v>1</v>
      </c>
      <c r="P487">
        <v>4</v>
      </c>
      <c r="Q487">
        <v>150</v>
      </c>
      <c r="R487" s="1">
        <f>IF(AND(MonthSales[[#This Row],[Maximum]] &gt; 10, C487 &lt;&gt; "X"), COUNTIF(MonthSales[[#This Row],[6]:[1]], "=0"),0)</f>
        <v>0</v>
      </c>
      <c r="S487" s="13">
        <f>MonthSales[[#This Row],[Final Quantity in Order + Manual]]*MonthSales[[#This Row],[Weight (g)]]</f>
        <v>0</v>
      </c>
      <c r="T487" s="62">
        <f>IFERROR(((MonthSales[[#This Row],[Stock + FBA]]+MonthSales[[#This Row],[Incoming]])/MonthSales[[#This Row],[Quaterly Average]]), 0)</f>
        <v>7.7</v>
      </c>
      <c r="U487" s="14">
        <f>IF(AND(minMonths &gt;=  MonthSales[[#This Row],[Months Cover (current stock +Production)]], C487  &lt;&gt; "X"), _xlfn.CEILING.MATH(((orderBY -  MonthSales[[#This Row],[Months Cover (current stock +Production)]]) * MonthSales[[#This Row],[Quaterly Average]]),50),0)</f>
        <v>0</v>
      </c>
      <c r="V487" s="60">
        <f t="shared" si="7"/>
        <v>0</v>
      </c>
      <c r="W487" s="21">
        <f>MonthSales[[#This Row],[Suggested Order]]+V487</f>
        <v>0</v>
      </c>
      <c r="X487">
        <f>SUM(MonthSales[[#This Row],[Stock + FBA]:[Incoming]])+MonthSales[[#This Row],[Final Quantity in Order + Manual]]</f>
        <v>154</v>
      </c>
      <c r="Y487" s="62">
        <f>IFERROR(((MonthSales[[#This Row],[Stock + FBA]]+MonthSales[[#This Row],[Incoming]]+MonthSales[[#This Row],[Final Quantity in Order + Manual]])/MonthSales[[#This Row],[Quaterly Average]]), 0)</f>
        <v>7.7</v>
      </c>
    </row>
    <row r="488" spans="1:25" x14ac:dyDescent="0.25">
      <c r="A488" s="1" t="s">
        <v>495</v>
      </c>
      <c r="B488" s="1" t="s">
        <v>1316</v>
      </c>
      <c r="C488" s="1" t="s">
        <v>13</v>
      </c>
      <c r="D488">
        <v>17.02</v>
      </c>
      <c r="E488">
        <v>1</v>
      </c>
      <c r="F488">
        <v>0</v>
      </c>
      <c r="G488">
        <v>0</v>
      </c>
      <c r="H488">
        <v>2</v>
      </c>
      <c r="I488">
        <v>1</v>
      </c>
      <c r="J488">
        <v>0</v>
      </c>
      <c r="K488">
        <v>1</v>
      </c>
      <c r="L488" s="65">
        <v>2</v>
      </c>
      <c r="M488">
        <v>2</v>
      </c>
      <c r="N488">
        <v>3</v>
      </c>
      <c r="O488">
        <v>14</v>
      </c>
      <c r="P488">
        <v>17</v>
      </c>
      <c r="Q488">
        <v>0</v>
      </c>
      <c r="R488" s="1">
        <f>IF(AND(MonthSales[[#This Row],[Maximum]] &gt; 10, C488 &lt;&gt; "X"), COUNTIF(MonthSales[[#This Row],[6]:[1]], "=0"),0)</f>
        <v>0</v>
      </c>
      <c r="S488" s="13">
        <f>MonthSales[[#This Row],[Final Quantity in Order + Manual]]*MonthSales[[#This Row],[Weight (g)]]</f>
        <v>0</v>
      </c>
      <c r="T488" s="62">
        <f>IFERROR(((MonthSales[[#This Row],[Stock + FBA]]+MonthSales[[#This Row],[Incoming]])/MonthSales[[#This Row],[Quaterly Average]]), 0)</f>
        <v>8.5</v>
      </c>
      <c r="U488" s="14">
        <f>IF(AND(minMonths &gt;=  MonthSales[[#This Row],[Months Cover (current stock +Production)]], C488  &lt;&gt; "X"), _xlfn.CEILING.MATH(((orderBY -  MonthSales[[#This Row],[Months Cover (current stock +Production)]]) * MonthSales[[#This Row],[Quaterly Average]]),50),0)</f>
        <v>0</v>
      </c>
      <c r="V488" s="60">
        <f t="shared" si="7"/>
        <v>0</v>
      </c>
      <c r="W488" s="21">
        <f>MonthSales[[#This Row],[Suggested Order]]+V488</f>
        <v>0</v>
      </c>
      <c r="X488">
        <f>SUM(MonthSales[[#This Row],[Stock + FBA]:[Incoming]])+MonthSales[[#This Row],[Final Quantity in Order + Manual]]</f>
        <v>17</v>
      </c>
      <c r="Y488" s="62">
        <f>IFERROR(((MonthSales[[#This Row],[Stock + FBA]]+MonthSales[[#This Row],[Incoming]]+MonthSales[[#This Row],[Final Quantity in Order + Manual]])/MonthSales[[#This Row],[Quaterly Average]]), 0)</f>
        <v>8.5</v>
      </c>
    </row>
    <row r="489" spans="1:25" x14ac:dyDescent="0.25">
      <c r="A489" s="1" t="s">
        <v>496</v>
      </c>
      <c r="B489" s="1" t="s">
        <v>1316</v>
      </c>
      <c r="C489" s="1" t="s">
        <v>13</v>
      </c>
      <c r="D489">
        <v>3.1</v>
      </c>
      <c r="E489">
        <v>1</v>
      </c>
      <c r="F489">
        <v>2</v>
      </c>
      <c r="G489">
        <v>1</v>
      </c>
      <c r="H489">
        <v>1</v>
      </c>
      <c r="I489">
        <v>0</v>
      </c>
      <c r="J489">
        <v>2</v>
      </c>
      <c r="K489">
        <v>1</v>
      </c>
      <c r="L489" s="65">
        <v>1</v>
      </c>
      <c r="M489">
        <v>2</v>
      </c>
      <c r="N489">
        <v>18</v>
      </c>
      <c r="O489">
        <v>16</v>
      </c>
      <c r="P489">
        <v>34</v>
      </c>
      <c r="Q489">
        <v>0</v>
      </c>
      <c r="R489" s="1">
        <f>IF(AND(MonthSales[[#This Row],[Maximum]] &gt; 10, C489 &lt;&gt; "X"), COUNTIF(MonthSales[[#This Row],[6]:[1]], "=0"),0)</f>
        <v>0</v>
      </c>
      <c r="S489" s="13">
        <f>MonthSales[[#This Row],[Final Quantity in Order + Manual]]*MonthSales[[#This Row],[Weight (g)]]</f>
        <v>0</v>
      </c>
      <c r="T489" s="62">
        <f>IFERROR(((MonthSales[[#This Row],[Stock + FBA]]+MonthSales[[#This Row],[Incoming]])/MonthSales[[#This Row],[Quaterly Average]]), 0)</f>
        <v>34</v>
      </c>
      <c r="U489" s="14">
        <f>IF(AND(minMonths &gt;=  MonthSales[[#This Row],[Months Cover (current stock +Production)]], C489  &lt;&gt; "X"), _xlfn.CEILING.MATH(((orderBY -  MonthSales[[#This Row],[Months Cover (current stock +Production)]]) * MonthSales[[#This Row],[Quaterly Average]]),50),0)</f>
        <v>0</v>
      </c>
      <c r="V489" s="60">
        <f t="shared" si="7"/>
        <v>0</v>
      </c>
      <c r="W489" s="21">
        <f>MonthSales[[#This Row],[Suggested Order]]+V489</f>
        <v>0</v>
      </c>
      <c r="X489">
        <f>SUM(MonthSales[[#This Row],[Stock + FBA]:[Incoming]])+MonthSales[[#This Row],[Final Quantity in Order + Manual]]</f>
        <v>34</v>
      </c>
      <c r="Y489" s="62">
        <f>IFERROR(((MonthSales[[#This Row],[Stock + FBA]]+MonthSales[[#This Row],[Incoming]]+MonthSales[[#This Row],[Final Quantity in Order + Manual]])/MonthSales[[#This Row],[Quaterly Average]]), 0)</f>
        <v>34</v>
      </c>
    </row>
    <row r="490" spans="1:25" x14ac:dyDescent="0.25">
      <c r="A490" s="1" t="s">
        <v>497</v>
      </c>
      <c r="B490" s="1" t="s">
        <v>1316</v>
      </c>
      <c r="C490" s="1" t="s">
        <v>13</v>
      </c>
      <c r="D490">
        <v>3.1</v>
      </c>
      <c r="E490">
        <v>0</v>
      </c>
      <c r="F490">
        <v>0</v>
      </c>
      <c r="G490">
        <v>0</v>
      </c>
      <c r="H490">
        <v>0</v>
      </c>
      <c r="I490">
        <v>0</v>
      </c>
      <c r="J490">
        <v>0</v>
      </c>
      <c r="K490">
        <v>0</v>
      </c>
      <c r="L490" s="65">
        <v>0</v>
      </c>
      <c r="M490">
        <v>0</v>
      </c>
      <c r="N490">
        <v>0</v>
      </c>
      <c r="O490">
        <v>0</v>
      </c>
      <c r="P490">
        <v>0</v>
      </c>
      <c r="Q490">
        <v>0</v>
      </c>
      <c r="R490" s="1">
        <f>IF(AND(MonthSales[[#This Row],[Maximum]] &gt; 10, C490 &lt;&gt; "X"), COUNTIF(MonthSales[[#This Row],[6]:[1]], "=0"),0)</f>
        <v>0</v>
      </c>
      <c r="S490" s="13">
        <f>MonthSales[[#This Row],[Final Quantity in Order + Manual]]*MonthSales[[#This Row],[Weight (g)]]</f>
        <v>0</v>
      </c>
      <c r="T490" s="62">
        <f>IFERROR(((MonthSales[[#This Row],[Stock + FBA]]+MonthSales[[#This Row],[Incoming]])/MonthSales[[#This Row],[Quaterly Average]]), 0)</f>
        <v>0</v>
      </c>
      <c r="U490" s="14">
        <f>IF(AND(minMonths &gt;=  MonthSales[[#This Row],[Months Cover (current stock +Production)]], C490  &lt;&gt; "X"), _xlfn.CEILING.MATH(((orderBY -  MonthSales[[#This Row],[Months Cover (current stock +Production)]]) * MonthSales[[#This Row],[Quaterly Average]]),50),0)</f>
        <v>0</v>
      </c>
      <c r="V490" s="60">
        <f t="shared" si="7"/>
        <v>0</v>
      </c>
      <c r="W490" s="21">
        <f>MonthSales[[#This Row],[Suggested Order]]+V490</f>
        <v>0</v>
      </c>
      <c r="X490">
        <f>SUM(MonthSales[[#This Row],[Stock + FBA]:[Incoming]])+MonthSales[[#This Row],[Final Quantity in Order + Manual]]</f>
        <v>0</v>
      </c>
      <c r="Y490" s="62">
        <f>IFERROR(((MonthSales[[#This Row],[Stock + FBA]]+MonthSales[[#This Row],[Incoming]]+MonthSales[[#This Row],[Final Quantity in Order + Manual]])/MonthSales[[#This Row],[Quaterly Average]]), 0)</f>
        <v>0</v>
      </c>
    </row>
    <row r="491" spans="1:25" x14ac:dyDescent="0.25">
      <c r="A491" s="1" t="s">
        <v>498</v>
      </c>
      <c r="B491" s="1" t="s">
        <v>1316</v>
      </c>
      <c r="C491" s="1" t="s">
        <v>13</v>
      </c>
      <c r="D491">
        <v>2.8</v>
      </c>
      <c r="E491">
        <v>2</v>
      </c>
      <c r="F491">
        <v>2</v>
      </c>
      <c r="G491">
        <v>0</v>
      </c>
      <c r="H491">
        <v>3</v>
      </c>
      <c r="I491">
        <v>2</v>
      </c>
      <c r="J491">
        <v>2</v>
      </c>
      <c r="K491">
        <v>2</v>
      </c>
      <c r="L491" s="65">
        <v>2</v>
      </c>
      <c r="M491">
        <v>3</v>
      </c>
      <c r="N491">
        <v>16</v>
      </c>
      <c r="O491">
        <v>12</v>
      </c>
      <c r="P491">
        <v>28</v>
      </c>
      <c r="Q491">
        <v>0</v>
      </c>
      <c r="R491" s="1">
        <f>IF(AND(MonthSales[[#This Row],[Maximum]] &gt; 10, C491 &lt;&gt; "X"), COUNTIF(MonthSales[[#This Row],[6]:[1]], "=0"),0)</f>
        <v>0</v>
      </c>
      <c r="S491" s="13">
        <f>MonthSales[[#This Row],[Final Quantity in Order + Manual]]*MonthSales[[#This Row],[Weight (g)]]</f>
        <v>0</v>
      </c>
      <c r="T491" s="62">
        <f>IFERROR(((MonthSales[[#This Row],[Stock + FBA]]+MonthSales[[#This Row],[Incoming]])/MonthSales[[#This Row],[Quaterly Average]]), 0)</f>
        <v>14</v>
      </c>
      <c r="U491" s="14">
        <f>IF(AND(minMonths &gt;=  MonthSales[[#This Row],[Months Cover (current stock +Production)]], C491  &lt;&gt; "X"), _xlfn.CEILING.MATH(((orderBY -  MonthSales[[#This Row],[Months Cover (current stock +Production)]]) * MonthSales[[#This Row],[Quaterly Average]]),50),0)</f>
        <v>0</v>
      </c>
      <c r="V491" s="60">
        <f t="shared" si="7"/>
        <v>0</v>
      </c>
      <c r="W491" s="21">
        <f>MonthSales[[#This Row],[Suggested Order]]+V491</f>
        <v>0</v>
      </c>
      <c r="X491">
        <f>SUM(MonthSales[[#This Row],[Stock + FBA]:[Incoming]])+MonthSales[[#This Row],[Final Quantity in Order + Manual]]</f>
        <v>28</v>
      </c>
      <c r="Y491" s="62">
        <f>IFERROR(((MonthSales[[#This Row],[Stock + FBA]]+MonthSales[[#This Row],[Incoming]]+MonthSales[[#This Row],[Final Quantity in Order + Manual]])/MonthSales[[#This Row],[Quaterly Average]]), 0)</f>
        <v>14</v>
      </c>
    </row>
    <row r="492" spans="1:25" x14ac:dyDescent="0.25">
      <c r="A492" s="1" t="s">
        <v>499</v>
      </c>
      <c r="B492" s="1" t="s">
        <v>1316</v>
      </c>
      <c r="C492" s="1" t="s">
        <v>13</v>
      </c>
      <c r="D492">
        <v>2.9</v>
      </c>
      <c r="E492">
        <v>3</v>
      </c>
      <c r="F492">
        <v>3</v>
      </c>
      <c r="G492">
        <v>4</v>
      </c>
      <c r="H492">
        <v>4</v>
      </c>
      <c r="I492">
        <v>2</v>
      </c>
      <c r="J492">
        <v>2</v>
      </c>
      <c r="K492">
        <v>3</v>
      </c>
      <c r="L492" s="65">
        <v>3</v>
      </c>
      <c r="M492">
        <v>4</v>
      </c>
      <c r="N492">
        <v>3</v>
      </c>
      <c r="O492">
        <v>3</v>
      </c>
      <c r="P492">
        <v>6</v>
      </c>
      <c r="Q492">
        <v>0</v>
      </c>
      <c r="R492" s="1">
        <f>IF(AND(MonthSales[[#This Row],[Maximum]] &gt; 10, C492 &lt;&gt; "X"), COUNTIF(MonthSales[[#This Row],[6]:[1]], "=0"),0)</f>
        <v>0</v>
      </c>
      <c r="S492" s="13">
        <f>MonthSales[[#This Row],[Final Quantity in Order + Manual]]*MonthSales[[#This Row],[Weight (g)]]</f>
        <v>0</v>
      </c>
      <c r="T492" s="62">
        <f>IFERROR(((MonthSales[[#This Row],[Stock + FBA]]+MonthSales[[#This Row],[Incoming]])/MonthSales[[#This Row],[Quaterly Average]]), 0)</f>
        <v>2</v>
      </c>
      <c r="U492" s="14">
        <f>IF(AND(minMonths &gt;=  MonthSales[[#This Row],[Months Cover (current stock +Production)]], C492  &lt;&gt; "X"), _xlfn.CEILING.MATH(((orderBY -  MonthSales[[#This Row],[Months Cover (current stock +Production)]]) * MonthSales[[#This Row],[Quaterly Average]]),50),0)</f>
        <v>0</v>
      </c>
      <c r="V492" s="60">
        <f t="shared" si="7"/>
        <v>0</v>
      </c>
      <c r="W492" s="21">
        <f>MonthSales[[#This Row],[Suggested Order]]+V492</f>
        <v>0</v>
      </c>
      <c r="X492">
        <f>SUM(MonthSales[[#This Row],[Stock + FBA]:[Incoming]])+MonthSales[[#This Row],[Final Quantity in Order + Manual]]</f>
        <v>6</v>
      </c>
      <c r="Y492" s="62">
        <f>IFERROR(((MonthSales[[#This Row],[Stock + FBA]]+MonthSales[[#This Row],[Incoming]]+MonthSales[[#This Row],[Final Quantity in Order + Manual]])/MonthSales[[#This Row],[Quaterly Average]]), 0)</f>
        <v>2</v>
      </c>
    </row>
    <row r="493" spans="1:25" x14ac:dyDescent="0.25">
      <c r="A493" s="1" t="s">
        <v>500</v>
      </c>
      <c r="B493" s="1" t="s">
        <v>1316</v>
      </c>
      <c r="C493" s="1" t="s">
        <v>13</v>
      </c>
      <c r="D493">
        <v>2.7</v>
      </c>
      <c r="E493">
        <v>8</v>
      </c>
      <c r="F493">
        <v>2</v>
      </c>
      <c r="G493">
        <v>6</v>
      </c>
      <c r="H493">
        <v>3</v>
      </c>
      <c r="I493">
        <v>5</v>
      </c>
      <c r="J493">
        <v>1</v>
      </c>
      <c r="K493">
        <v>4</v>
      </c>
      <c r="L493" s="65">
        <v>3</v>
      </c>
      <c r="M493">
        <v>8</v>
      </c>
      <c r="N493">
        <v>22</v>
      </c>
      <c r="O493">
        <v>18</v>
      </c>
      <c r="P493">
        <v>40</v>
      </c>
      <c r="Q493">
        <v>0</v>
      </c>
      <c r="R493" s="1">
        <f>IF(AND(MonthSales[[#This Row],[Maximum]] &gt; 10, C493 &lt;&gt; "X"), COUNTIF(MonthSales[[#This Row],[6]:[1]], "=0"),0)</f>
        <v>0</v>
      </c>
      <c r="S493" s="13">
        <f>MonthSales[[#This Row],[Final Quantity in Order + Manual]]*MonthSales[[#This Row],[Weight (g)]]</f>
        <v>0</v>
      </c>
      <c r="T493" s="62">
        <f>IFERROR(((MonthSales[[#This Row],[Stock + FBA]]+MonthSales[[#This Row],[Incoming]])/MonthSales[[#This Row],[Quaterly Average]]), 0)</f>
        <v>13.333333333333334</v>
      </c>
      <c r="U493" s="14">
        <f>IF(AND(minMonths &gt;=  MonthSales[[#This Row],[Months Cover (current stock +Production)]], C493  &lt;&gt; "X"), _xlfn.CEILING.MATH(((orderBY -  MonthSales[[#This Row],[Months Cover (current stock +Production)]]) * MonthSales[[#This Row],[Quaterly Average]]),50),0)</f>
        <v>0</v>
      </c>
      <c r="V493" s="60">
        <f t="shared" si="7"/>
        <v>0</v>
      </c>
      <c r="W493" s="21">
        <f>MonthSales[[#This Row],[Suggested Order]]+V493</f>
        <v>0</v>
      </c>
      <c r="X493">
        <f>SUM(MonthSales[[#This Row],[Stock + FBA]:[Incoming]])+MonthSales[[#This Row],[Final Quantity in Order + Manual]]</f>
        <v>40</v>
      </c>
      <c r="Y493" s="62">
        <f>IFERROR(((MonthSales[[#This Row],[Stock + FBA]]+MonthSales[[#This Row],[Incoming]]+MonthSales[[#This Row],[Final Quantity in Order + Manual]])/MonthSales[[#This Row],[Quaterly Average]]), 0)</f>
        <v>13.333333333333334</v>
      </c>
    </row>
    <row r="494" spans="1:25" x14ac:dyDescent="0.25">
      <c r="A494" s="1" t="s">
        <v>501</v>
      </c>
      <c r="B494" s="1" t="s">
        <v>1371</v>
      </c>
      <c r="C494" s="1" t="s">
        <v>8</v>
      </c>
      <c r="D494">
        <v>1.1100000000000001</v>
      </c>
      <c r="E494">
        <v>704</v>
      </c>
      <c r="F494">
        <v>172</v>
      </c>
      <c r="G494">
        <v>7</v>
      </c>
      <c r="H494">
        <v>307</v>
      </c>
      <c r="I494">
        <v>559</v>
      </c>
      <c r="J494">
        <v>631</v>
      </c>
      <c r="K494">
        <v>397</v>
      </c>
      <c r="L494" s="65">
        <v>499</v>
      </c>
      <c r="M494">
        <v>704</v>
      </c>
      <c r="N494">
        <v>71</v>
      </c>
      <c r="O494">
        <v>1030</v>
      </c>
      <c r="P494">
        <v>1101</v>
      </c>
      <c r="Q494">
        <v>4000</v>
      </c>
      <c r="R494" s="1">
        <f>IF(AND(MonthSales[[#This Row],[Maximum]] &gt; 10, C494 &lt;&gt; "X"), COUNTIF(MonthSales[[#This Row],[6]:[1]], "=0"),0)</f>
        <v>0</v>
      </c>
      <c r="S494" s="13">
        <f>MonthSales[[#This Row],[Final Quantity in Order + Manual]]*MonthSales[[#This Row],[Weight (g)]]</f>
        <v>0</v>
      </c>
      <c r="T494" s="62">
        <f>IFERROR(((MonthSales[[#This Row],[Stock + FBA]]+MonthSales[[#This Row],[Incoming]])/MonthSales[[#This Row],[Quaterly Average]]), 0)</f>
        <v>10.22244488977956</v>
      </c>
      <c r="U494" s="14">
        <f>IF(AND(minMonths &gt;=  MonthSales[[#This Row],[Months Cover (current stock +Production)]], C494  &lt;&gt; "X"), _xlfn.CEILING.MATH(((orderBY -  MonthSales[[#This Row],[Months Cover (current stock +Production)]]) * MonthSales[[#This Row],[Quaterly Average]]),50),0)</f>
        <v>0</v>
      </c>
      <c r="V494" s="60">
        <f t="shared" si="7"/>
        <v>0</v>
      </c>
      <c r="W494" s="21">
        <f>MonthSales[[#This Row],[Suggested Order]]+V494</f>
        <v>0</v>
      </c>
      <c r="X494">
        <f>SUM(MonthSales[[#This Row],[Stock + FBA]:[Incoming]])+MonthSales[[#This Row],[Final Quantity in Order + Manual]]</f>
        <v>5101</v>
      </c>
      <c r="Y494" s="62">
        <f>IFERROR(((MonthSales[[#This Row],[Stock + FBA]]+MonthSales[[#This Row],[Incoming]]+MonthSales[[#This Row],[Final Quantity in Order + Manual]])/MonthSales[[#This Row],[Quaterly Average]]), 0)</f>
        <v>10.22244488977956</v>
      </c>
    </row>
    <row r="495" spans="1:25" x14ac:dyDescent="0.25">
      <c r="A495" s="1" t="s">
        <v>502</v>
      </c>
      <c r="B495" s="1" t="s">
        <v>1316</v>
      </c>
      <c r="C495" s="1" t="s">
        <v>13</v>
      </c>
      <c r="D495">
        <v>0.3</v>
      </c>
      <c r="E495">
        <v>0</v>
      </c>
      <c r="F495">
        <v>0</v>
      </c>
      <c r="G495">
        <v>0</v>
      </c>
      <c r="H495">
        <v>0</v>
      </c>
      <c r="I495">
        <v>0</v>
      </c>
      <c r="J495">
        <v>0</v>
      </c>
      <c r="K495">
        <v>0</v>
      </c>
      <c r="L495" s="65">
        <v>0</v>
      </c>
      <c r="M495">
        <v>0</v>
      </c>
      <c r="N495">
        <v>0</v>
      </c>
      <c r="O495">
        <v>0</v>
      </c>
      <c r="P495">
        <v>0</v>
      </c>
      <c r="Q495">
        <v>0</v>
      </c>
      <c r="R495" s="1">
        <f>IF(AND(MonthSales[[#This Row],[Maximum]] &gt; 10, C495 &lt;&gt; "X"), COUNTIF(MonthSales[[#This Row],[6]:[1]], "=0"),0)</f>
        <v>0</v>
      </c>
      <c r="S495" s="13">
        <f>MonthSales[[#This Row],[Final Quantity in Order + Manual]]*MonthSales[[#This Row],[Weight (g)]]</f>
        <v>0</v>
      </c>
      <c r="T495" s="62">
        <f>IFERROR(((MonthSales[[#This Row],[Stock + FBA]]+MonthSales[[#This Row],[Incoming]])/MonthSales[[#This Row],[Quaterly Average]]), 0)</f>
        <v>0</v>
      </c>
      <c r="U495" s="14">
        <f>IF(AND(minMonths &gt;=  MonthSales[[#This Row],[Months Cover (current stock +Production)]], C495  &lt;&gt; "X"), _xlfn.CEILING.MATH(((orderBY -  MonthSales[[#This Row],[Months Cover (current stock +Production)]]) * MonthSales[[#This Row],[Quaterly Average]]),50),0)</f>
        <v>0</v>
      </c>
      <c r="V495" s="60">
        <f t="shared" si="7"/>
        <v>0</v>
      </c>
      <c r="W495" s="21">
        <f>MonthSales[[#This Row],[Suggested Order]]+V495</f>
        <v>0</v>
      </c>
      <c r="X495">
        <f>SUM(MonthSales[[#This Row],[Stock + FBA]:[Incoming]])+MonthSales[[#This Row],[Final Quantity in Order + Manual]]</f>
        <v>0</v>
      </c>
      <c r="Y495" s="62">
        <f>IFERROR(((MonthSales[[#This Row],[Stock + FBA]]+MonthSales[[#This Row],[Incoming]]+MonthSales[[#This Row],[Final Quantity in Order + Manual]])/MonthSales[[#This Row],[Quaterly Average]]), 0)</f>
        <v>0</v>
      </c>
    </row>
    <row r="496" spans="1:25" x14ac:dyDescent="0.25">
      <c r="A496" s="1" t="s">
        <v>503</v>
      </c>
      <c r="B496" s="1" t="s">
        <v>1316</v>
      </c>
      <c r="C496" s="1" t="s">
        <v>13</v>
      </c>
      <c r="D496">
        <v>0.35</v>
      </c>
      <c r="E496">
        <v>0</v>
      </c>
      <c r="F496">
        <v>0</v>
      </c>
      <c r="G496">
        <v>0</v>
      </c>
      <c r="H496">
        <v>0</v>
      </c>
      <c r="I496">
        <v>0</v>
      </c>
      <c r="J496">
        <v>0</v>
      </c>
      <c r="K496">
        <v>0</v>
      </c>
      <c r="L496" s="65">
        <v>0</v>
      </c>
      <c r="M496">
        <v>0</v>
      </c>
      <c r="N496">
        <v>0</v>
      </c>
      <c r="O496">
        <v>0</v>
      </c>
      <c r="P496">
        <v>0</v>
      </c>
      <c r="Q496">
        <v>0</v>
      </c>
      <c r="R496" s="1">
        <f>IF(AND(MonthSales[[#This Row],[Maximum]] &gt; 10, C496 &lt;&gt; "X"), COUNTIF(MonthSales[[#This Row],[6]:[1]], "=0"),0)</f>
        <v>0</v>
      </c>
      <c r="S496" s="13">
        <f>MonthSales[[#This Row],[Final Quantity in Order + Manual]]*MonthSales[[#This Row],[Weight (g)]]</f>
        <v>0</v>
      </c>
      <c r="T496" s="62">
        <f>IFERROR(((MonthSales[[#This Row],[Stock + FBA]]+MonthSales[[#This Row],[Incoming]])/MonthSales[[#This Row],[Quaterly Average]]), 0)</f>
        <v>0</v>
      </c>
      <c r="U496" s="14">
        <f>IF(AND(minMonths &gt;=  MonthSales[[#This Row],[Months Cover (current stock +Production)]], C496  &lt;&gt; "X"), _xlfn.CEILING.MATH(((orderBY -  MonthSales[[#This Row],[Months Cover (current stock +Production)]]) * MonthSales[[#This Row],[Quaterly Average]]),50),0)</f>
        <v>0</v>
      </c>
      <c r="V496" s="60">
        <f t="shared" si="7"/>
        <v>0</v>
      </c>
      <c r="W496" s="21">
        <f>MonthSales[[#This Row],[Suggested Order]]+V496</f>
        <v>0</v>
      </c>
      <c r="X496">
        <f>SUM(MonthSales[[#This Row],[Stock + FBA]:[Incoming]])+MonthSales[[#This Row],[Final Quantity in Order + Manual]]</f>
        <v>0</v>
      </c>
      <c r="Y496" s="62">
        <f>IFERROR(((MonthSales[[#This Row],[Stock + FBA]]+MonthSales[[#This Row],[Incoming]]+MonthSales[[#This Row],[Final Quantity in Order + Manual]])/MonthSales[[#This Row],[Quaterly Average]]), 0)</f>
        <v>0</v>
      </c>
    </row>
    <row r="497" spans="1:25" x14ac:dyDescent="0.25">
      <c r="A497" s="1" t="s">
        <v>504</v>
      </c>
      <c r="B497" s="1" t="s">
        <v>1316</v>
      </c>
      <c r="C497" s="1" t="s">
        <v>13</v>
      </c>
      <c r="D497">
        <v>0.46</v>
      </c>
      <c r="E497">
        <v>0</v>
      </c>
      <c r="F497">
        <v>0</v>
      </c>
      <c r="G497">
        <v>0</v>
      </c>
      <c r="H497">
        <v>0</v>
      </c>
      <c r="I497">
        <v>0</v>
      </c>
      <c r="J497">
        <v>0</v>
      </c>
      <c r="K497">
        <v>0</v>
      </c>
      <c r="L497" s="65">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62">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60">
        <f t="shared" si="7"/>
        <v>0</v>
      </c>
      <c r="W497" s="21">
        <f>MonthSales[[#This Row],[Suggested Order]]+V497</f>
        <v>0</v>
      </c>
      <c r="X497">
        <f>SUM(MonthSales[[#This Row],[Stock + FBA]:[Incoming]])+MonthSales[[#This Row],[Final Quantity in Order + Manual]]</f>
        <v>0</v>
      </c>
      <c r="Y497" s="62">
        <f>IFERROR(((MonthSales[[#This Row],[Stock + FBA]]+MonthSales[[#This Row],[Incoming]]+MonthSales[[#This Row],[Final Quantity in Order + Manual]])/MonthSales[[#This Row],[Quaterly Average]]), 0)</f>
        <v>0</v>
      </c>
    </row>
    <row r="498" spans="1:25" x14ac:dyDescent="0.25">
      <c r="A498" s="1" t="s">
        <v>505</v>
      </c>
      <c r="B498" s="1" t="s">
        <v>1316</v>
      </c>
      <c r="C498" s="1" t="s">
        <v>8</v>
      </c>
      <c r="D498">
        <v>2.4</v>
      </c>
      <c r="E498">
        <v>55</v>
      </c>
      <c r="F498">
        <v>74</v>
      </c>
      <c r="G498">
        <v>51</v>
      </c>
      <c r="H498">
        <v>49</v>
      </c>
      <c r="I498">
        <v>1</v>
      </c>
      <c r="J498">
        <v>0</v>
      </c>
      <c r="K498">
        <v>46</v>
      </c>
      <c r="L498" s="65">
        <v>25</v>
      </c>
      <c r="M498">
        <v>74</v>
      </c>
      <c r="N498">
        <v>2</v>
      </c>
      <c r="O498">
        <v>3</v>
      </c>
      <c r="P498">
        <v>5</v>
      </c>
      <c r="Q498">
        <v>300</v>
      </c>
      <c r="R498" s="1">
        <f>IF(AND(MonthSales[[#This Row],[Maximum]] &gt; 10, C498 &lt;&gt; "X"), COUNTIF(MonthSales[[#This Row],[6]:[1]], "=0"),0)</f>
        <v>1</v>
      </c>
      <c r="S498" s="13">
        <f>MonthSales[[#This Row],[Final Quantity in Order + Manual]]*MonthSales[[#This Row],[Weight (g)]]</f>
        <v>0</v>
      </c>
      <c r="T498" s="62">
        <f>IFERROR(((MonthSales[[#This Row],[Stock + FBA]]+MonthSales[[#This Row],[Incoming]])/MonthSales[[#This Row],[Quaterly Average]]), 0)</f>
        <v>12.2</v>
      </c>
      <c r="U498" s="14">
        <f>IF(AND(minMonths &gt;=  MonthSales[[#This Row],[Months Cover (current stock +Production)]], C498  &lt;&gt; "X"), _xlfn.CEILING.MATH(((orderBY -  MonthSales[[#This Row],[Months Cover (current stock +Production)]]) * MonthSales[[#This Row],[Quaterly Average]]),50),0)</f>
        <v>0</v>
      </c>
      <c r="V498" s="60">
        <f t="shared" si="7"/>
        <v>0</v>
      </c>
      <c r="W498" s="21">
        <f>MonthSales[[#This Row],[Suggested Order]]+V498</f>
        <v>0</v>
      </c>
      <c r="X498">
        <f>SUM(MonthSales[[#This Row],[Stock + FBA]:[Incoming]])+MonthSales[[#This Row],[Final Quantity in Order + Manual]]</f>
        <v>305</v>
      </c>
      <c r="Y498" s="62">
        <f>IFERROR(((MonthSales[[#This Row],[Stock + FBA]]+MonthSales[[#This Row],[Incoming]]+MonthSales[[#This Row],[Final Quantity in Order + Manual]])/MonthSales[[#This Row],[Quaterly Average]]), 0)</f>
        <v>12.2</v>
      </c>
    </row>
    <row r="499" spans="1:25" x14ac:dyDescent="0.25">
      <c r="A499" s="1" t="s">
        <v>506</v>
      </c>
      <c r="B499" s="1" t="s">
        <v>1316</v>
      </c>
      <c r="C499" s="1" t="s">
        <v>8</v>
      </c>
      <c r="D499">
        <v>2.4</v>
      </c>
      <c r="E499">
        <v>3</v>
      </c>
      <c r="F499">
        <v>10</v>
      </c>
      <c r="G499">
        <v>17</v>
      </c>
      <c r="H499">
        <v>40</v>
      </c>
      <c r="I499">
        <v>36</v>
      </c>
      <c r="J499">
        <v>60</v>
      </c>
      <c r="K499">
        <v>28</v>
      </c>
      <c r="L499" s="65">
        <v>45</v>
      </c>
      <c r="M499">
        <v>60</v>
      </c>
      <c r="N499">
        <v>3</v>
      </c>
      <c r="O499">
        <v>5</v>
      </c>
      <c r="P499">
        <v>8</v>
      </c>
      <c r="Q499">
        <v>200</v>
      </c>
      <c r="R499" s="1">
        <f>IF(AND(MonthSales[[#This Row],[Maximum]] &gt; 10, C499 &lt;&gt; "X"), COUNTIF(MonthSales[[#This Row],[6]:[1]], "=0"),0)</f>
        <v>0</v>
      </c>
      <c r="S499" s="13">
        <f>MonthSales[[#This Row],[Final Quantity in Order + Manual]]*MonthSales[[#This Row],[Weight (g)]]</f>
        <v>360</v>
      </c>
      <c r="T499" s="62">
        <f>IFERROR(((MonthSales[[#This Row],[Stock + FBA]]+MonthSales[[#This Row],[Incoming]])/MonthSales[[#This Row],[Quaterly Average]]), 0)</f>
        <v>4.6222222222222218</v>
      </c>
      <c r="U499" s="14">
        <f>IF(AND(minMonths &gt;=  MonthSales[[#This Row],[Months Cover (current stock +Production)]], C499  &lt;&gt; "X"), _xlfn.CEILING.MATH(((orderBY -  MonthSales[[#This Row],[Months Cover (current stock +Production)]]) * MonthSales[[#This Row],[Quaterly Average]]),50),0)</f>
        <v>150</v>
      </c>
      <c r="V499" s="60">
        <f t="shared" si="7"/>
        <v>0</v>
      </c>
      <c r="W499" s="21">
        <f>MonthSales[[#This Row],[Suggested Order]]+V499</f>
        <v>150</v>
      </c>
      <c r="X499">
        <f>SUM(MonthSales[[#This Row],[Stock + FBA]:[Incoming]])+MonthSales[[#This Row],[Final Quantity in Order + Manual]]</f>
        <v>358</v>
      </c>
      <c r="Y499" s="62">
        <f>IFERROR(((MonthSales[[#This Row],[Stock + FBA]]+MonthSales[[#This Row],[Incoming]]+MonthSales[[#This Row],[Final Quantity in Order + Manual]])/MonthSales[[#This Row],[Quaterly Average]]), 0)</f>
        <v>7.9555555555555557</v>
      </c>
    </row>
    <row r="500" spans="1:25" x14ac:dyDescent="0.25">
      <c r="A500" s="1" t="s">
        <v>507</v>
      </c>
      <c r="B500" s="1" t="s">
        <v>1316</v>
      </c>
      <c r="C500" s="1" t="s">
        <v>8</v>
      </c>
      <c r="D500">
        <v>3.4</v>
      </c>
      <c r="E500">
        <v>1</v>
      </c>
      <c r="F500">
        <v>12</v>
      </c>
      <c r="G500">
        <v>25</v>
      </c>
      <c r="H500">
        <v>17</v>
      </c>
      <c r="I500">
        <v>1</v>
      </c>
      <c r="J500">
        <v>0</v>
      </c>
      <c r="K500">
        <v>11</v>
      </c>
      <c r="L500" s="65">
        <v>9</v>
      </c>
      <c r="M500">
        <v>25</v>
      </c>
      <c r="N500">
        <v>2</v>
      </c>
      <c r="O500">
        <v>4</v>
      </c>
      <c r="P500">
        <v>6</v>
      </c>
      <c r="Q500">
        <v>150</v>
      </c>
      <c r="R500" s="1">
        <f>IF(AND(MonthSales[[#This Row],[Maximum]] &gt; 10, C500 &lt;&gt; "X"), COUNTIF(MonthSales[[#This Row],[6]:[1]], "=0"),0)</f>
        <v>1</v>
      </c>
      <c r="S500" s="13">
        <f>MonthSales[[#This Row],[Final Quantity in Order + Manual]]*MonthSales[[#This Row],[Weight (g)]]</f>
        <v>0</v>
      </c>
      <c r="T500" s="62">
        <f>IFERROR(((MonthSales[[#This Row],[Stock + FBA]]+MonthSales[[#This Row],[Incoming]])/MonthSales[[#This Row],[Quaterly Average]]), 0)</f>
        <v>17.333333333333332</v>
      </c>
      <c r="U500" s="14">
        <f>IF(AND(minMonths &gt;=  MonthSales[[#This Row],[Months Cover (current stock +Production)]], C500  &lt;&gt; "X"), _xlfn.CEILING.MATH(((orderBY -  MonthSales[[#This Row],[Months Cover (current stock +Production)]]) * MonthSales[[#This Row],[Quaterly Average]]),50),0)</f>
        <v>0</v>
      </c>
      <c r="V500" s="60">
        <f t="shared" si="7"/>
        <v>0</v>
      </c>
      <c r="W500" s="21">
        <f>MonthSales[[#This Row],[Suggested Order]]+V500</f>
        <v>0</v>
      </c>
      <c r="X500">
        <f>SUM(MonthSales[[#This Row],[Stock + FBA]:[Incoming]])+MonthSales[[#This Row],[Final Quantity in Order + Manual]]</f>
        <v>156</v>
      </c>
      <c r="Y500" s="62">
        <f>IFERROR(((MonthSales[[#This Row],[Stock + FBA]]+MonthSales[[#This Row],[Incoming]]+MonthSales[[#This Row],[Final Quantity in Order + Manual]])/MonthSales[[#This Row],[Quaterly Average]]), 0)</f>
        <v>17.333333333333332</v>
      </c>
    </row>
    <row r="501" spans="1:25" x14ac:dyDescent="0.25">
      <c r="A501" s="1" t="s">
        <v>508</v>
      </c>
      <c r="B501" s="1" t="s">
        <v>1316</v>
      </c>
      <c r="C501" s="1" t="s">
        <v>8</v>
      </c>
      <c r="D501">
        <v>1.8</v>
      </c>
      <c r="E501">
        <v>26</v>
      </c>
      <c r="F501">
        <v>22</v>
      </c>
      <c r="G501">
        <v>24</v>
      </c>
      <c r="H501">
        <v>94</v>
      </c>
      <c r="I501">
        <v>25</v>
      </c>
      <c r="J501">
        <v>6</v>
      </c>
      <c r="K501">
        <v>33</v>
      </c>
      <c r="L501" s="65">
        <v>42</v>
      </c>
      <c r="M501">
        <v>94</v>
      </c>
      <c r="N501">
        <v>1</v>
      </c>
      <c r="O501">
        <v>1</v>
      </c>
      <c r="P501">
        <v>2</v>
      </c>
      <c r="Q501">
        <v>350</v>
      </c>
      <c r="R501" s="1">
        <f>IF(AND(MonthSales[[#This Row],[Maximum]] &gt; 10, C501 &lt;&gt; "X"), COUNTIF(MonthSales[[#This Row],[6]:[1]], "=0"),0)</f>
        <v>0</v>
      </c>
      <c r="S501" s="13">
        <f>MonthSales[[#This Row],[Final Quantity in Order + Manual]]*MonthSales[[#This Row],[Weight (g)]]</f>
        <v>0</v>
      </c>
      <c r="T501" s="62">
        <f>IFERROR(((MonthSales[[#This Row],[Stock + FBA]]+MonthSales[[#This Row],[Incoming]])/MonthSales[[#This Row],[Quaterly Average]]), 0)</f>
        <v>8.3809523809523814</v>
      </c>
      <c r="U501" s="14">
        <f>IF(AND(minMonths &gt;=  MonthSales[[#This Row],[Months Cover (current stock +Production)]], C501  &lt;&gt; "X"), _xlfn.CEILING.MATH(((orderBY -  MonthSales[[#This Row],[Months Cover (current stock +Production)]]) * MonthSales[[#This Row],[Quaterly Average]]),50),0)</f>
        <v>0</v>
      </c>
      <c r="V501" s="60">
        <f t="shared" si="7"/>
        <v>0</v>
      </c>
      <c r="W501" s="21">
        <f>MonthSales[[#This Row],[Suggested Order]]+V501</f>
        <v>0</v>
      </c>
      <c r="X501">
        <f>SUM(MonthSales[[#This Row],[Stock + FBA]:[Incoming]])+MonthSales[[#This Row],[Final Quantity in Order + Manual]]</f>
        <v>352</v>
      </c>
      <c r="Y501" s="62">
        <f>IFERROR(((MonthSales[[#This Row],[Stock + FBA]]+MonthSales[[#This Row],[Incoming]]+MonthSales[[#This Row],[Final Quantity in Order + Manual]])/MonthSales[[#This Row],[Quaterly Average]]), 0)</f>
        <v>8.3809523809523814</v>
      </c>
    </row>
    <row r="502" spans="1:25" x14ac:dyDescent="0.25">
      <c r="A502" s="1" t="s">
        <v>509</v>
      </c>
      <c r="B502" s="1" t="s">
        <v>1316</v>
      </c>
      <c r="C502" s="1" t="s">
        <v>13</v>
      </c>
      <c r="D502">
        <v>1.33</v>
      </c>
      <c r="E502">
        <v>0</v>
      </c>
      <c r="F502">
        <v>0</v>
      </c>
      <c r="G502">
        <v>0</v>
      </c>
      <c r="H502">
        <v>0</v>
      </c>
      <c r="I502">
        <v>0</v>
      </c>
      <c r="J502">
        <v>0</v>
      </c>
      <c r="K502">
        <v>0</v>
      </c>
      <c r="L502" s="65">
        <v>0</v>
      </c>
      <c r="M502">
        <v>0</v>
      </c>
      <c r="N502">
        <v>0</v>
      </c>
      <c r="O502">
        <v>0</v>
      </c>
      <c r="P502">
        <v>0</v>
      </c>
      <c r="Q502">
        <v>0</v>
      </c>
      <c r="R502" s="1">
        <f>IF(AND(MonthSales[[#This Row],[Maximum]] &gt; 10, C502 &lt;&gt; "X"), COUNTIF(MonthSales[[#This Row],[6]:[1]], "=0"),0)</f>
        <v>0</v>
      </c>
      <c r="S502" s="13">
        <f>MonthSales[[#This Row],[Final Quantity in Order + Manual]]*MonthSales[[#This Row],[Weight (g)]]</f>
        <v>0</v>
      </c>
      <c r="T502" s="62">
        <f>IFERROR(((MonthSales[[#This Row],[Stock + FBA]]+MonthSales[[#This Row],[Incoming]])/MonthSales[[#This Row],[Quaterly Average]]), 0)</f>
        <v>0</v>
      </c>
      <c r="U502" s="14">
        <f>IF(AND(minMonths &gt;=  MonthSales[[#This Row],[Months Cover (current stock +Production)]], C502  &lt;&gt; "X"), _xlfn.CEILING.MATH(((orderBY -  MonthSales[[#This Row],[Months Cover (current stock +Production)]]) * MonthSales[[#This Row],[Quaterly Average]]),50),0)</f>
        <v>0</v>
      </c>
      <c r="V502" s="60">
        <f t="shared" si="7"/>
        <v>0</v>
      </c>
      <c r="W502" s="21">
        <f>MonthSales[[#This Row],[Suggested Order]]+V502</f>
        <v>0</v>
      </c>
      <c r="X502">
        <f>SUM(MonthSales[[#This Row],[Stock + FBA]:[Incoming]])+MonthSales[[#This Row],[Final Quantity in Order + Manual]]</f>
        <v>0</v>
      </c>
      <c r="Y502" s="62">
        <f>IFERROR(((MonthSales[[#This Row],[Stock + FBA]]+MonthSales[[#This Row],[Incoming]]+MonthSales[[#This Row],[Final Quantity in Order + Manual]])/MonthSales[[#This Row],[Quaterly Average]]), 0)</f>
        <v>0</v>
      </c>
    </row>
    <row r="503" spans="1:25" x14ac:dyDescent="0.25">
      <c r="A503" s="1" t="s">
        <v>510</v>
      </c>
      <c r="B503" s="1" t="s">
        <v>1316</v>
      </c>
      <c r="C503" s="1" t="s">
        <v>13</v>
      </c>
      <c r="D503">
        <v>1.1599999999999999</v>
      </c>
      <c r="E503">
        <v>1</v>
      </c>
      <c r="F503">
        <v>0</v>
      </c>
      <c r="G503">
        <v>1</v>
      </c>
      <c r="H503">
        <v>1</v>
      </c>
      <c r="I503">
        <v>0</v>
      </c>
      <c r="J503">
        <v>2</v>
      </c>
      <c r="K503">
        <v>1</v>
      </c>
      <c r="L503" s="65">
        <v>1</v>
      </c>
      <c r="M503">
        <v>2</v>
      </c>
      <c r="N503">
        <v>5</v>
      </c>
      <c r="O503">
        <v>13</v>
      </c>
      <c r="P503">
        <v>18</v>
      </c>
      <c r="Q503">
        <v>0</v>
      </c>
      <c r="R503" s="1">
        <f>IF(AND(MonthSales[[#This Row],[Maximum]] &gt; 10, C503 &lt;&gt; "X"), COUNTIF(MonthSales[[#This Row],[6]:[1]], "=0"),0)</f>
        <v>0</v>
      </c>
      <c r="S503" s="13">
        <f>MonthSales[[#This Row],[Final Quantity in Order + Manual]]*MonthSales[[#This Row],[Weight (g)]]</f>
        <v>0</v>
      </c>
      <c r="T503" s="62">
        <f>IFERROR(((MonthSales[[#This Row],[Stock + FBA]]+MonthSales[[#This Row],[Incoming]])/MonthSales[[#This Row],[Quaterly Average]]), 0)</f>
        <v>18</v>
      </c>
      <c r="U503" s="14">
        <f>IF(AND(minMonths &gt;=  MonthSales[[#This Row],[Months Cover (current stock +Production)]], C503  &lt;&gt; "X"), _xlfn.CEILING.MATH(((orderBY -  MonthSales[[#This Row],[Months Cover (current stock +Production)]]) * MonthSales[[#This Row],[Quaterly Average]]),50),0)</f>
        <v>0</v>
      </c>
      <c r="V503" s="60">
        <f t="shared" si="7"/>
        <v>0</v>
      </c>
      <c r="W503" s="21">
        <f>MonthSales[[#This Row],[Suggested Order]]+V503</f>
        <v>0</v>
      </c>
      <c r="X503">
        <f>SUM(MonthSales[[#This Row],[Stock + FBA]:[Incoming]])+MonthSales[[#This Row],[Final Quantity in Order + Manual]]</f>
        <v>18</v>
      </c>
      <c r="Y503" s="62">
        <f>IFERROR(((MonthSales[[#This Row],[Stock + FBA]]+MonthSales[[#This Row],[Incoming]]+MonthSales[[#This Row],[Final Quantity in Order + Manual]])/MonthSales[[#This Row],[Quaterly Average]]), 0)</f>
        <v>18</v>
      </c>
    </row>
    <row r="504" spans="1:25" x14ac:dyDescent="0.25">
      <c r="A504" s="1" t="s">
        <v>511</v>
      </c>
      <c r="B504" s="1" t="s">
        <v>1316</v>
      </c>
      <c r="C504" s="1" t="s">
        <v>8</v>
      </c>
      <c r="D504">
        <v>1.1599999999999999</v>
      </c>
      <c r="E504">
        <v>122</v>
      </c>
      <c r="F504">
        <v>122</v>
      </c>
      <c r="G504">
        <v>108</v>
      </c>
      <c r="H504">
        <v>166</v>
      </c>
      <c r="I504">
        <v>133</v>
      </c>
      <c r="J504">
        <v>216</v>
      </c>
      <c r="K504">
        <v>144</v>
      </c>
      <c r="L504" s="65">
        <v>172</v>
      </c>
      <c r="M504">
        <v>216</v>
      </c>
      <c r="N504">
        <v>32</v>
      </c>
      <c r="O504">
        <v>274</v>
      </c>
      <c r="P504">
        <v>306</v>
      </c>
      <c r="Q504">
        <v>450</v>
      </c>
      <c r="R504" s="1">
        <f>IF(AND(MonthSales[[#This Row],[Maximum]] &gt; 10, C504 &lt;&gt; "X"), COUNTIF(MonthSales[[#This Row],[6]:[1]], "=0"),0)</f>
        <v>0</v>
      </c>
      <c r="S504" s="13">
        <f>MonthSales[[#This Row],[Final Quantity in Order + Manual]]*MonthSales[[#This Row],[Weight (g)]]</f>
        <v>522</v>
      </c>
      <c r="T504" s="62">
        <f>IFERROR(((MonthSales[[#This Row],[Stock + FBA]]+MonthSales[[#This Row],[Incoming]])/MonthSales[[#This Row],[Quaterly Average]]), 0)</f>
        <v>4.3953488372093021</v>
      </c>
      <c r="U504" s="14">
        <f>IF(AND(minMonths &gt;=  MonthSales[[#This Row],[Months Cover (current stock +Production)]], C504  &lt;&gt; "X"), _xlfn.CEILING.MATH(((orderBY -  MonthSales[[#This Row],[Months Cover (current stock +Production)]]) * MonthSales[[#This Row],[Quaterly Average]]),50),0)</f>
        <v>450</v>
      </c>
      <c r="V504" s="60">
        <f t="shared" si="7"/>
        <v>0</v>
      </c>
      <c r="W504" s="21">
        <f>MonthSales[[#This Row],[Suggested Order]]+V504</f>
        <v>450</v>
      </c>
      <c r="X504">
        <f>SUM(MonthSales[[#This Row],[Stock + FBA]:[Incoming]])+MonthSales[[#This Row],[Final Quantity in Order + Manual]]</f>
        <v>1206</v>
      </c>
      <c r="Y504" s="62">
        <f>IFERROR(((MonthSales[[#This Row],[Stock + FBA]]+MonthSales[[#This Row],[Incoming]]+MonthSales[[#This Row],[Final Quantity in Order + Manual]])/MonthSales[[#This Row],[Quaterly Average]]), 0)</f>
        <v>7.0116279069767442</v>
      </c>
    </row>
    <row r="505" spans="1:25" x14ac:dyDescent="0.25">
      <c r="A505" s="1" t="s">
        <v>512</v>
      </c>
      <c r="B505" s="1" t="s">
        <v>1316</v>
      </c>
      <c r="C505" s="1" t="s">
        <v>8</v>
      </c>
      <c r="D505">
        <v>1.65</v>
      </c>
      <c r="E505">
        <v>121</v>
      </c>
      <c r="F505">
        <v>100</v>
      </c>
      <c r="G505">
        <v>111</v>
      </c>
      <c r="H505">
        <v>212</v>
      </c>
      <c r="I505">
        <v>174</v>
      </c>
      <c r="J505">
        <v>189</v>
      </c>
      <c r="K505">
        <v>151</v>
      </c>
      <c r="L505" s="65">
        <v>192</v>
      </c>
      <c r="M505">
        <v>212</v>
      </c>
      <c r="N505">
        <v>1</v>
      </c>
      <c r="O505">
        <v>96</v>
      </c>
      <c r="P505">
        <v>97</v>
      </c>
      <c r="Q505">
        <v>1000</v>
      </c>
      <c r="R505" s="1">
        <f>IF(AND(MonthSales[[#This Row],[Maximum]] &gt; 10, C505 &lt;&gt; "X"), COUNTIF(MonthSales[[#This Row],[6]:[1]], "=0"),0)</f>
        <v>0</v>
      </c>
      <c r="S505" s="13">
        <f>MonthSales[[#This Row],[Final Quantity in Order + Manual]]*MonthSales[[#This Row],[Weight (g)]]</f>
        <v>0</v>
      </c>
      <c r="T505" s="62">
        <f>IFERROR(((MonthSales[[#This Row],[Stock + FBA]]+MonthSales[[#This Row],[Incoming]])/MonthSales[[#This Row],[Quaterly Average]]), 0)</f>
        <v>5.713541666666667</v>
      </c>
      <c r="U505" s="14">
        <f>IF(AND(minMonths &gt;=  MonthSales[[#This Row],[Months Cover (current stock +Production)]], C505  &lt;&gt; "X"), _xlfn.CEILING.MATH(((orderBY -  MonthSales[[#This Row],[Months Cover (current stock +Production)]]) * MonthSales[[#This Row],[Quaterly Average]]),50),0)</f>
        <v>0</v>
      </c>
      <c r="V505" s="60">
        <f t="shared" si="7"/>
        <v>0</v>
      </c>
      <c r="W505" s="21">
        <f>MonthSales[[#This Row],[Suggested Order]]+V505</f>
        <v>0</v>
      </c>
      <c r="X505">
        <f>SUM(MonthSales[[#This Row],[Stock + FBA]:[Incoming]])+MonthSales[[#This Row],[Final Quantity in Order + Manual]]</f>
        <v>1097</v>
      </c>
      <c r="Y505" s="62">
        <f>IFERROR(((MonthSales[[#This Row],[Stock + FBA]]+MonthSales[[#This Row],[Incoming]]+MonthSales[[#This Row],[Final Quantity in Order + Manual]])/MonthSales[[#This Row],[Quaterly Average]]), 0)</f>
        <v>5.713541666666667</v>
      </c>
    </row>
    <row r="506" spans="1:25" x14ac:dyDescent="0.25">
      <c r="A506" s="1" t="s">
        <v>513</v>
      </c>
      <c r="B506" s="1" t="s">
        <v>1316</v>
      </c>
      <c r="C506" s="1" t="s">
        <v>8</v>
      </c>
      <c r="D506">
        <v>2.65</v>
      </c>
      <c r="E506">
        <v>36</v>
      </c>
      <c r="F506">
        <v>23</v>
      </c>
      <c r="G506">
        <v>29</v>
      </c>
      <c r="H506">
        <v>37</v>
      </c>
      <c r="I506">
        <v>48</v>
      </c>
      <c r="J506">
        <v>22</v>
      </c>
      <c r="K506">
        <v>32</v>
      </c>
      <c r="L506" s="65">
        <v>36</v>
      </c>
      <c r="M506">
        <v>48</v>
      </c>
      <c r="N506">
        <v>2</v>
      </c>
      <c r="O506">
        <v>38</v>
      </c>
      <c r="P506">
        <v>40</v>
      </c>
      <c r="Q506">
        <v>250</v>
      </c>
      <c r="R506" s="1">
        <f>IF(AND(MonthSales[[#This Row],[Maximum]] &gt; 10, C506 &lt;&gt; "X"), COUNTIF(MonthSales[[#This Row],[6]:[1]], "=0"),0)</f>
        <v>0</v>
      </c>
      <c r="S506" s="13">
        <f>MonthSales[[#This Row],[Final Quantity in Order + Manual]]*MonthSales[[#This Row],[Weight (g)]]</f>
        <v>0</v>
      </c>
      <c r="T506" s="62">
        <f>IFERROR(((MonthSales[[#This Row],[Stock + FBA]]+MonthSales[[#This Row],[Incoming]])/MonthSales[[#This Row],[Quaterly Average]]), 0)</f>
        <v>8.0555555555555554</v>
      </c>
      <c r="U506" s="14">
        <f>IF(AND(minMonths &gt;=  MonthSales[[#This Row],[Months Cover (current stock +Production)]], C506  &lt;&gt; "X"), _xlfn.CEILING.MATH(((orderBY -  MonthSales[[#This Row],[Months Cover (current stock +Production)]]) * MonthSales[[#This Row],[Quaterly Average]]),50),0)</f>
        <v>0</v>
      </c>
      <c r="V506" s="60">
        <f t="shared" si="7"/>
        <v>0</v>
      </c>
      <c r="W506" s="21">
        <f>MonthSales[[#This Row],[Suggested Order]]+V506</f>
        <v>0</v>
      </c>
      <c r="X506">
        <f>SUM(MonthSales[[#This Row],[Stock + FBA]:[Incoming]])+MonthSales[[#This Row],[Final Quantity in Order + Manual]]</f>
        <v>290</v>
      </c>
      <c r="Y506" s="62">
        <f>IFERROR(((MonthSales[[#This Row],[Stock + FBA]]+MonthSales[[#This Row],[Incoming]]+MonthSales[[#This Row],[Final Quantity in Order + Manual]])/MonthSales[[#This Row],[Quaterly Average]]), 0)</f>
        <v>8.0555555555555554</v>
      </c>
    </row>
    <row r="507" spans="1:25" x14ac:dyDescent="0.25">
      <c r="A507" s="1" t="s">
        <v>514</v>
      </c>
      <c r="B507" s="1" t="s">
        <v>1316</v>
      </c>
      <c r="C507" s="1" t="s">
        <v>8</v>
      </c>
      <c r="D507">
        <v>3.61</v>
      </c>
      <c r="E507">
        <v>18</v>
      </c>
      <c r="F507">
        <v>22</v>
      </c>
      <c r="G507">
        <v>28</v>
      </c>
      <c r="H507">
        <v>43</v>
      </c>
      <c r="I507">
        <v>28</v>
      </c>
      <c r="J507">
        <v>24</v>
      </c>
      <c r="K507">
        <v>27</v>
      </c>
      <c r="L507" s="65">
        <v>32</v>
      </c>
      <c r="M507">
        <v>43</v>
      </c>
      <c r="N507">
        <v>2</v>
      </c>
      <c r="O507">
        <v>81</v>
      </c>
      <c r="P507">
        <v>83</v>
      </c>
      <c r="Q507">
        <v>100</v>
      </c>
      <c r="R507" s="1">
        <f>IF(AND(MonthSales[[#This Row],[Maximum]] &gt; 10, C507 &lt;&gt; "X"), COUNTIF(MonthSales[[#This Row],[6]:[1]], "=0"),0)</f>
        <v>0</v>
      </c>
      <c r="S507" s="13">
        <f>MonthSales[[#This Row],[Final Quantity in Order + Manual]]*MonthSales[[#This Row],[Weight (g)]]</f>
        <v>0</v>
      </c>
      <c r="T507" s="62">
        <f>IFERROR(((MonthSales[[#This Row],[Stock + FBA]]+MonthSales[[#This Row],[Incoming]])/MonthSales[[#This Row],[Quaterly Average]]), 0)</f>
        <v>5.71875</v>
      </c>
      <c r="U507" s="14">
        <f>IF(AND(minMonths &gt;=  MonthSales[[#This Row],[Months Cover (current stock +Production)]], C507  &lt;&gt; "X"), _xlfn.CEILING.MATH(((orderBY -  MonthSales[[#This Row],[Months Cover (current stock +Production)]]) * MonthSales[[#This Row],[Quaterly Average]]),50),0)</f>
        <v>0</v>
      </c>
      <c r="V507" s="60">
        <f t="shared" si="7"/>
        <v>0</v>
      </c>
      <c r="W507" s="21">
        <f>MonthSales[[#This Row],[Suggested Order]]+V507</f>
        <v>0</v>
      </c>
      <c r="X507">
        <f>SUM(MonthSales[[#This Row],[Stock + FBA]:[Incoming]])+MonthSales[[#This Row],[Final Quantity in Order + Manual]]</f>
        <v>183</v>
      </c>
      <c r="Y507" s="62">
        <f>IFERROR(((MonthSales[[#This Row],[Stock + FBA]]+MonthSales[[#This Row],[Incoming]]+MonthSales[[#This Row],[Final Quantity in Order + Manual]])/MonthSales[[#This Row],[Quaterly Average]]), 0)</f>
        <v>5.71875</v>
      </c>
    </row>
    <row r="508" spans="1:25" x14ac:dyDescent="0.25">
      <c r="A508" s="1" t="s">
        <v>515</v>
      </c>
      <c r="B508" s="1" t="s">
        <v>1316</v>
      </c>
      <c r="C508" s="1" t="s">
        <v>13</v>
      </c>
      <c r="D508">
        <v>5.94</v>
      </c>
      <c r="E508">
        <v>10</v>
      </c>
      <c r="F508">
        <v>12</v>
      </c>
      <c r="G508">
        <v>10</v>
      </c>
      <c r="H508">
        <v>15</v>
      </c>
      <c r="I508">
        <v>21</v>
      </c>
      <c r="J508">
        <v>6</v>
      </c>
      <c r="K508">
        <v>12</v>
      </c>
      <c r="L508" s="65">
        <v>14</v>
      </c>
      <c r="M508">
        <v>21</v>
      </c>
      <c r="N508">
        <v>3</v>
      </c>
      <c r="O508">
        <v>8</v>
      </c>
      <c r="P508">
        <v>11</v>
      </c>
      <c r="Q508">
        <v>0</v>
      </c>
      <c r="R508" s="1">
        <f>IF(AND(MonthSales[[#This Row],[Maximum]] &gt; 10, C508 &lt;&gt; "X"), COUNTIF(MonthSales[[#This Row],[6]:[1]], "=0"),0)</f>
        <v>0</v>
      </c>
      <c r="S508" s="13">
        <f>MonthSales[[#This Row],[Final Quantity in Order + Manual]]*MonthSales[[#This Row],[Weight (g)]]</f>
        <v>0</v>
      </c>
      <c r="T508" s="62">
        <f>IFERROR(((MonthSales[[#This Row],[Stock + FBA]]+MonthSales[[#This Row],[Incoming]])/MonthSales[[#This Row],[Quaterly Average]]), 0)</f>
        <v>0.7857142857142857</v>
      </c>
      <c r="U508" s="14">
        <f>IF(AND(minMonths &gt;=  MonthSales[[#This Row],[Months Cover (current stock +Production)]], C508  &lt;&gt; "X"), _xlfn.CEILING.MATH(((orderBY -  MonthSales[[#This Row],[Months Cover (current stock +Production)]]) * MonthSales[[#This Row],[Quaterly Average]]),50),0)</f>
        <v>0</v>
      </c>
      <c r="V508" s="60">
        <f t="shared" si="7"/>
        <v>0</v>
      </c>
      <c r="W508" s="21">
        <f>MonthSales[[#This Row],[Suggested Order]]+V508</f>
        <v>0</v>
      </c>
      <c r="X508">
        <f>SUM(MonthSales[[#This Row],[Stock + FBA]:[Incoming]])+MonthSales[[#This Row],[Final Quantity in Order + Manual]]</f>
        <v>11</v>
      </c>
      <c r="Y508" s="62">
        <f>IFERROR(((MonthSales[[#This Row],[Stock + FBA]]+MonthSales[[#This Row],[Incoming]]+MonthSales[[#This Row],[Final Quantity in Order + Manual]])/MonthSales[[#This Row],[Quaterly Average]]), 0)</f>
        <v>0.7857142857142857</v>
      </c>
    </row>
    <row r="509" spans="1:25" x14ac:dyDescent="0.25">
      <c r="A509" s="1" t="s">
        <v>516</v>
      </c>
      <c r="B509" s="1" t="s">
        <v>1316</v>
      </c>
      <c r="C509" s="1" t="s">
        <v>13</v>
      </c>
      <c r="D509">
        <v>6.73</v>
      </c>
      <c r="E509">
        <v>11</v>
      </c>
      <c r="F509">
        <v>10</v>
      </c>
      <c r="G509">
        <v>9</v>
      </c>
      <c r="H509">
        <v>24</v>
      </c>
      <c r="I509">
        <v>13</v>
      </c>
      <c r="J509">
        <v>9</v>
      </c>
      <c r="K509">
        <v>13</v>
      </c>
      <c r="L509" s="65">
        <v>15</v>
      </c>
      <c r="M509">
        <v>24</v>
      </c>
      <c r="N509">
        <v>2</v>
      </c>
      <c r="O509">
        <v>10</v>
      </c>
      <c r="P509">
        <v>12</v>
      </c>
      <c r="Q509">
        <v>0</v>
      </c>
      <c r="R509" s="1">
        <f>IF(AND(MonthSales[[#This Row],[Maximum]] &gt; 10, C509 &lt;&gt; "X"), COUNTIF(MonthSales[[#This Row],[6]:[1]], "=0"),0)</f>
        <v>0</v>
      </c>
      <c r="S509" s="13">
        <f>MonthSales[[#This Row],[Final Quantity in Order + Manual]]*MonthSales[[#This Row],[Weight (g)]]</f>
        <v>0</v>
      </c>
      <c r="T509" s="62">
        <f>IFERROR(((MonthSales[[#This Row],[Stock + FBA]]+MonthSales[[#This Row],[Incoming]])/MonthSales[[#This Row],[Quaterly Average]]), 0)</f>
        <v>0.8</v>
      </c>
      <c r="U509" s="14">
        <f>IF(AND(minMonths &gt;=  MonthSales[[#This Row],[Months Cover (current stock +Production)]], C509  &lt;&gt; "X"), _xlfn.CEILING.MATH(((orderBY -  MonthSales[[#This Row],[Months Cover (current stock +Production)]]) * MonthSales[[#This Row],[Quaterly Average]]),50),0)</f>
        <v>0</v>
      </c>
      <c r="V509" s="60">
        <f t="shared" si="7"/>
        <v>0</v>
      </c>
      <c r="W509" s="21">
        <f>MonthSales[[#This Row],[Suggested Order]]+V509</f>
        <v>0</v>
      </c>
      <c r="X509">
        <f>SUM(MonthSales[[#This Row],[Stock + FBA]:[Incoming]])+MonthSales[[#This Row],[Final Quantity in Order + Manual]]</f>
        <v>12</v>
      </c>
      <c r="Y509" s="62">
        <f>IFERROR(((MonthSales[[#This Row],[Stock + FBA]]+MonthSales[[#This Row],[Incoming]]+MonthSales[[#This Row],[Final Quantity in Order + Manual]])/MonthSales[[#This Row],[Quaterly Average]]), 0)</f>
        <v>0.8</v>
      </c>
    </row>
    <row r="510" spans="1:25" x14ac:dyDescent="0.25">
      <c r="A510" s="1" t="s">
        <v>517</v>
      </c>
      <c r="B510" s="1" t="s">
        <v>1316</v>
      </c>
      <c r="C510" s="1" t="s">
        <v>13</v>
      </c>
      <c r="D510">
        <v>2.6</v>
      </c>
      <c r="E510">
        <v>0</v>
      </c>
      <c r="F510">
        <v>0</v>
      </c>
      <c r="G510">
        <v>1</v>
      </c>
      <c r="H510">
        <v>2</v>
      </c>
      <c r="I510">
        <v>2</v>
      </c>
      <c r="J510">
        <v>2</v>
      </c>
      <c r="K510">
        <v>2</v>
      </c>
      <c r="L510" s="65">
        <v>2</v>
      </c>
      <c r="M510">
        <v>2</v>
      </c>
      <c r="N510">
        <v>160</v>
      </c>
      <c r="O510">
        <v>15</v>
      </c>
      <c r="P510">
        <v>175</v>
      </c>
      <c r="Q510">
        <v>0</v>
      </c>
      <c r="R510" s="1">
        <f>IF(AND(MonthSales[[#This Row],[Maximum]] &gt; 10, C510 &lt;&gt; "X"), COUNTIF(MonthSales[[#This Row],[6]:[1]], "=0"),0)</f>
        <v>0</v>
      </c>
      <c r="S510" s="13">
        <f>MonthSales[[#This Row],[Final Quantity in Order + Manual]]*MonthSales[[#This Row],[Weight (g)]]</f>
        <v>0</v>
      </c>
      <c r="T510" s="62">
        <f>IFERROR(((MonthSales[[#This Row],[Stock + FBA]]+MonthSales[[#This Row],[Incoming]])/MonthSales[[#This Row],[Quaterly Average]]), 0)</f>
        <v>87.5</v>
      </c>
      <c r="U510" s="14">
        <f>IF(AND(minMonths &gt;=  MonthSales[[#This Row],[Months Cover (current stock +Production)]], C510  &lt;&gt; "X"), _xlfn.CEILING.MATH(((orderBY -  MonthSales[[#This Row],[Months Cover (current stock +Production)]]) * MonthSales[[#This Row],[Quaterly Average]]),50),0)</f>
        <v>0</v>
      </c>
      <c r="V510" s="60">
        <f t="shared" si="7"/>
        <v>0</v>
      </c>
      <c r="W510" s="21">
        <f>MonthSales[[#This Row],[Suggested Order]]+V510</f>
        <v>0</v>
      </c>
      <c r="X510">
        <f>SUM(MonthSales[[#This Row],[Stock + FBA]:[Incoming]])+MonthSales[[#This Row],[Final Quantity in Order + Manual]]</f>
        <v>175</v>
      </c>
      <c r="Y510" s="62">
        <f>IFERROR(((MonthSales[[#This Row],[Stock + FBA]]+MonthSales[[#This Row],[Incoming]]+MonthSales[[#This Row],[Final Quantity in Order + Manual]])/MonthSales[[#This Row],[Quaterly Average]]), 0)</f>
        <v>87.5</v>
      </c>
    </row>
    <row r="511" spans="1:25" x14ac:dyDescent="0.25">
      <c r="A511" s="1" t="s">
        <v>518</v>
      </c>
      <c r="B511" s="1" t="s">
        <v>1316</v>
      </c>
      <c r="C511" s="1" t="s">
        <v>13</v>
      </c>
      <c r="D511">
        <v>2.1</v>
      </c>
      <c r="E511">
        <v>1</v>
      </c>
      <c r="F511">
        <v>2</v>
      </c>
      <c r="G511">
        <v>0</v>
      </c>
      <c r="H511">
        <v>0</v>
      </c>
      <c r="I511">
        <v>0</v>
      </c>
      <c r="J511">
        <v>0</v>
      </c>
      <c r="K511">
        <v>2</v>
      </c>
      <c r="L511" s="65">
        <v>0</v>
      </c>
      <c r="M511">
        <v>2</v>
      </c>
      <c r="N511">
        <v>197</v>
      </c>
      <c r="O511">
        <v>14</v>
      </c>
      <c r="P511">
        <v>211</v>
      </c>
      <c r="Q511">
        <v>0</v>
      </c>
      <c r="R511" s="1">
        <f>IF(AND(MonthSales[[#This Row],[Maximum]] &gt; 10, C511 &lt;&gt; "X"), COUNTIF(MonthSales[[#This Row],[6]:[1]], "=0"),0)</f>
        <v>0</v>
      </c>
      <c r="S511" s="13">
        <f>MonthSales[[#This Row],[Final Quantity in Order + Manual]]*MonthSales[[#This Row],[Weight (g)]]</f>
        <v>0</v>
      </c>
      <c r="T511" s="62">
        <f>IFERROR(((MonthSales[[#This Row],[Stock + FBA]]+MonthSales[[#This Row],[Incoming]])/MonthSales[[#This Row],[Quaterly Average]]), 0)</f>
        <v>0</v>
      </c>
      <c r="U511" s="14">
        <f>IF(AND(minMonths &gt;=  MonthSales[[#This Row],[Months Cover (current stock +Production)]], C511  &lt;&gt; "X"), _xlfn.CEILING.MATH(((orderBY -  MonthSales[[#This Row],[Months Cover (current stock +Production)]]) * MonthSales[[#This Row],[Quaterly Average]]),50),0)</f>
        <v>0</v>
      </c>
      <c r="V511" s="60">
        <f t="shared" si="7"/>
        <v>0</v>
      </c>
      <c r="W511" s="21">
        <f>MonthSales[[#This Row],[Suggested Order]]+V511</f>
        <v>0</v>
      </c>
      <c r="X511">
        <f>SUM(MonthSales[[#This Row],[Stock + FBA]:[Incoming]])+MonthSales[[#This Row],[Final Quantity in Order + Manual]]</f>
        <v>211</v>
      </c>
      <c r="Y511" s="62">
        <f>IFERROR(((MonthSales[[#This Row],[Stock + FBA]]+MonthSales[[#This Row],[Incoming]]+MonthSales[[#This Row],[Final Quantity in Order + Manual]])/MonthSales[[#This Row],[Quaterly Average]]), 0)</f>
        <v>0</v>
      </c>
    </row>
    <row r="512" spans="1:25" x14ac:dyDescent="0.25">
      <c r="A512" s="1" t="s">
        <v>519</v>
      </c>
      <c r="B512" s="1" t="s">
        <v>1316</v>
      </c>
      <c r="C512" s="1" t="s">
        <v>13</v>
      </c>
      <c r="D512">
        <v>17.940000000000001</v>
      </c>
      <c r="E512">
        <v>0</v>
      </c>
      <c r="F512">
        <v>0</v>
      </c>
      <c r="G512">
        <v>0</v>
      </c>
      <c r="H512">
        <v>2</v>
      </c>
      <c r="I512">
        <v>0</v>
      </c>
      <c r="J512">
        <v>0</v>
      </c>
      <c r="K512">
        <v>2</v>
      </c>
      <c r="L512" s="65">
        <v>2</v>
      </c>
      <c r="M512">
        <v>2</v>
      </c>
      <c r="N512">
        <v>43</v>
      </c>
      <c r="O512">
        <v>10</v>
      </c>
      <c r="P512">
        <v>53</v>
      </c>
      <c r="Q512">
        <v>0</v>
      </c>
      <c r="R512" s="1">
        <f>IF(AND(MonthSales[[#This Row],[Maximum]] &gt; 10, C512 &lt;&gt; "X"), COUNTIF(MonthSales[[#This Row],[6]:[1]], "=0"),0)</f>
        <v>0</v>
      </c>
      <c r="S512" s="13">
        <f>MonthSales[[#This Row],[Final Quantity in Order + Manual]]*MonthSales[[#This Row],[Weight (g)]]</f>
        <v>0</v>
      </c>
      <c r="T512" s="62">
        <f>IFERROR(((MonthSales[[#This Row],[Stock + FBA]]+MonthSales[[#This Row],[Incoming]])/MonthSales[[#This Row],[Quaterly Average]]), 0)</f>
        <v>26.5</v>
      </c>
      <c r="U512" s="14">
        <f>IF(AND(minMonths &gt;=  MonthSales[[#This Row],[Months Cover (current stock +Production)]], C512  &lt;&gt; "X"), _xlfn.CEILING.MATH(((orderBY -  MonthSales[[#This Row],[Months Cover (current stock +Production)]]) * MonthSales[[#This Row],[Quaterly Average]]),50),0)</f>
        <v>0</v>
      </c>
      <c r="V512" s="60">
        <f t="shared" si="7"/>
        <v>0</v>
      </c>
      <c r="W512" s="21">
        <f>MonthSales[[#This Row],[Suggested Order]]+V512</f>
        <v>0</v>
      </c>
      <c r="X512">
        <f>SUM(MonthSales[[#This Row],[Stock + FBA]:[Incoming]])+MonthSales[[#This Row],[Final Quantity in Order + Manual]]</f>
        <v>53</v>
      </c>
      <c r="Y512" s="62">
        <f>IFERROR(((MonthSales[[#This Row],[Stock + FBA]]+MonthSales[[#This Row],[Incoming]]+MonthSales[[#This Row],[Final Quantity in Order + Manual]])/MonthSales[[#This Row],[Quaterly Average]]), 0)</f>
        <v>26.5</v>
      </c>
    </row>
    <row r="513" spans="1:25" x14ac:dyDescent="0.25">
      <c r="A513" s="1" t="s">
        <v>520</v>
      </c>
      <c r="B513" s="1" t="s">
        <v>1316</v>
      </c>
      <c r="C513" s="1" t="s">
        <v>13</v>
      </c>
      <c r="D513">
        <v>6.4</v>
      </c>
      <c r="E513">
        <v>0</v>
      </c>
      <c r="F513">
        <v>0</v>
      </c>
      <c r="G513">
        <v>0</v>
      </c>
      <c r="H513">
        <v>0</v>
      </c>
      <c r="I513">
        <v>0</v>
      </c>
      <c r="J513">
        <v>0</v>
      </c>
      <c r="K513">
        <v>0</v>
      </c>
      <c r="L513" s="65">
        <v>0</v>
      </c>
      <c r="M513">
        <v>0</v>
      </c>
      <c r="N513">
        <v>0</v>
      </c>
      <c r="O513">
        <v>0</v>
      </c>
      <c r="P513">
        <v>0</v>
      </c>
      <c r="Q513">
        <v>0</v>
      </c>
      <c r="R513" s="1">
        <f>IF(AND(MonthSales[[#This Row],[Maximum]] &gt; 10, C513 &lt;&gt; "X"), COUNTIF(MonthSales[[#This Row],[6]:[1]], "=0"),0)</f>
        <v>0</v>
      </c>
      <c r="S513" s="13">
        <f>MonthSales[[#This Row],[Final Quantity in Order + Manual]]*MonthSales[[#This Row],[Weight (g)]]</f>
        <v>0</v>
      </c>
      <c r="T513" s="62">
        <f>IFERROR(((MonthSales[[#This Row],[Stock + FBA]]+MonthSales[[#This Row],[Incoming]])/MonthSales[[#This Row],[Quaterly Average]]), 0)</f>
        <v>0</v>
      </c>
      <c r="U513" s="14">
        <f>IF(AND(minMonths &gt;=  MonthSales[[#This Row],[Months Cover (current stock +Production)]], C513  &lt;&gt; "X"), _xlfn.CEILING.MATH(((orderBY -  MonthSales[[#This Row],[Months Cover (current stock +Production)]]) * MonthSales[[#This Row],[Quaterly Average]]),50),0)</f>
        <v>0</v>
      </c>
      <c r="V513" s="60">
        <f t="shared" si="7"/>
        <v>0</v>
      </c>
      <c r="W513" s="21">
        <f>MonthSales[[#This Row],[Suggested Order]]+V513</f>
        <v>0</v>
      </c>
      <c r="X513">
        <f>SUM(MonthSales[[#This Row],[Stock + FBA]:[Incoming]])+MonthSales[[#This Row],[Final Quantity in Order + Manual]]</f>
        <v>0</v>
      </c>
      <c r="Y513" s="62">
        <f>IFERROR(((MonthSales[[#This Row],[Stock + FBA]]+MonthSales[[#This Row],[Incoming]]+MonthSales[[#This Row],[Final Quantity in Order + Manual]])/MonthSales[[#This Row],[Quaterly Average]]), 0)</f>
        <v>0</v>
      </c>
    </row>
    <row r="514" spans="1:25" x14ac:dyDescent="0.25">
      <c r="A514" s="1" t="s">
        <v>521</v>
      </c>
      <c r="B514" s="1" t="s">
        <v>1316</v>
      </c>
      <c r="C514" s="1" t="s">
        <v>13</v>
      </c>
      <c r="D514">
        <v>4.0999999999999996</v>
      </c>
      <c r="E514">
        <v>3</v>
      </c>
      <c r="F514">
        <v>3</v>
      </c>
      <c r="G514">
        <v>2</v>
      </c>
      <c r="H514">
        <v>8</v>
      </c>
      <c r="I514">
        <v>3</v>
      </c>
      <c r="J514">
        <v>3</v>
      </c>
      <c r="K514">
        <v>4</v>
      </c>
      <c r="L514" s="65">
        <v>5</v>
      </c>
      <c r="M514">
        <v>8</v>
      </c>
      <c r="N514">
        <v>20</v>
      </c>
      <c r="O514">
        <v>26</v>
      </c>
      <c r="P514">
        <v>46</v>
      </c>
      <c r="Q514">
        <v>0</v>
      </c>
      <c r="R514" s="1">
        <f>IF(AND(MonthSales[[#This Row],[Maximum]] &gt; 10, C514 &lt;&gt; "X"), COUNTIF(MonthSales[[#This Row],[6]:[1]], "=0"),0)</f>
        <v>0</v>
      </c>
      <c r="S514" s="13">
        <f>MonthSales[[#This Row],[Final Quantity in Order + Manual]]*MonthSales[[#This Row],[Weight (g)]]</f>
        <v>0</v>
      </c>
      <c r="T514" s="62">
        <f>IFERROR(((MonthSales[[#This Row],[Stock + FBA]]+MonthSales[[#This Row],[Incoming]])/MonthSales[[#This Row],[Quaterly Average]]), 0)</f>
        <v>9.1999999999999993</v>
      </c>
      <c r="U514" s="14">
        <f>IF(AND(minMonths &gt;=  MonthSales[[#This Row],[Months Cover (current stock +Production)]], C514  &lt;&gt; "X"), _xlfn.CEILING.MATH(((orderBY -  MonthSales[[#This Row],[Months Cover (current stock +Production)]]) * MonthSales[[#This Row],[Quaterly Average]]),50),0)</f>
        <v>0</v>
      </c>
      <c r="V514" s="60">
        <f t="shared" ref="V514:V577" si="8">AA514</f>
        <v>0</v>
      </c>
      <c r="W514" s="21">
        <f>MonthSales[[#This Row],[Suggested Order]]+V514</f>
        <v>0</v>
      </c>
      <c r="X514">
        <f>SUM(MonthSales[[#This Row],[Stock + FBA]:[Incoming]])+MonthSales[[#This Row],[Final Quantity in Order + Manual]]</f>
        <v>46</v>
      </c>
      <c r="Y514" s="62">
        <f>IFERROR(((MonthSales[[#This Row],[Stock + FBA]]+MonthSales[[#This Row],[Incoming]]+MonthSales[[#This Row],[Final Quantity in Order + Manual]])/MonthSales[[#This Row],[Quaterly Average]]), 0)</f>
        <v>9.1999999999999993</v>
      </c>
    </row>
    <row r="515" spans="1:25" x14ac:dyDescent="0.25">
      <c r="A515" s="1" t="s">
        <v>522</v>
      </c>
      <c r="B515" s="1" t="s">
        <v>1316</v>
      </c>
      <c r="C515" s="1" t="s">
        <v>8</v>
      </c>
      <c r="D515">
        <v>2.75</v>
      </c>
      <c r="E515">
        <v>1</v>
      </c>
      <c r="F515">
        <v>16</v>
      </c>
      <c r="G515">
        <v>46</v>
      </c>
      <c r="H515">
        <v>112</v>
      </c>
      <c r="I515">
        <v>100</v>
      </c>
      <c r="J515">
        <v>46</v>
      </c>
      <c r="K515">
        <v>54</v>
      </c>
      <c r="L515" s="65">
        <v>86</v>
      </c>
      <c r="M515">
        <v>112</v>
      </c>
      <c r="N515">
        <v>1</v>
      </c>
      <c r="O515">
        <v>15</v>
      </c>
      <c r="P515">
        <v>16</v>
      </c>
      <c r="Q515">
        <v>600</v>
      </c>
      <c r="R515" s="1">
        <f>IF(AND(MonthSales[[#This Row],[Maximum]] &gt; 10, C515 &lt;&gt; "X"), COUNTIF(MonthSales[[#This Row],[6]:[1]], "=0"),0)</f>
        <v>0</v>
      </c>
      <c r="S515" s="13">
        <f>MonthSales[[#This Row],[Final Quantity in Order + Manual]]*MonthSales[[#This Row],[Weight (g)]]</f>
        <v>0</v>
      </c>
      <c r="T515" s="62">
        <f>IFERROR(((MonthSales[[#This Row],[Stock + FBA]]+MonthSales[[#This Row],[Incoming]])/MonthSales[[#This Row],[Quaterly Average]]), 0)</f>
        <v>7.1627906976744189</v>
      </c>
      <c r="U515" s="14">
        <f>IF(AND(minMonths &gt;=  MonthSales[[#This Row],[Months Cover (current stock +Production)]], C515  &lt;&gt; "X"), _xlfn.CEILING.MATH(((orderBY -  MonthSales[[#This Row],[Months Cover (current stock +Production)]]) * MonthSales[[#This Row],[Quaterly Average]]),50),0)</f>
        <v>0</v>
      </c>
      <c r="V515" s="60">
        <f t="shared" si="8"/>
        <v>0</v>
      </c>
      <c r="W515" s="21">
        <f>MonthSales[[#This Row],[Suggested Order]]+V515</f>
        <v>0</v>
      </c>
      <c r="X515">
        <f>SUM(MonthSales[[#This Row],[Stock + FBA]:[Incoming]])+MonthSales[[#This Row],[Final Quantity in Order + Manual]]</f>
        <v>616</v>
      </c>
      <c r="Y515" s="62">
        <f>IFERROR(((MonthSales[[#This Row],[Stock + FBA]]+MonthSales[[#This Row],[Incoming]]+MonthSales[[#This Row],[Final Quantity in Order + Manual]])/MonthSales[[#This Row],[Quaterly Average]]), 0)</f>
        <v>7.1627906976744189</v>
      </c>
    </row>
    <row r="516" spans="1:25" x14ac:dyDescent="0.25">
      <c r="A516" s="1" t="s">
        <v>523</v>
      </c>
      <c r="B516" s="1" t="s">
        <v>1317</v>
      </c>
      <c r="C516" s="1" t="s">
        <v>8</v>
      </c>
      <c r="D516">
        <v>2.71</v>
      </c>
      <c r="E516">
        <v>1</v>
      </c>
      <c r="F516">
        <v>3</v>
      </c>
      <c r="G516">
        <v>28</v>
      </c>
      <c r="H516">
        <v>138</v>
      </c>
      <c r="I516">
        <v>128</v>
      </c>
      <c r="J516">
        <v>74</v>
      </c>
      <c r="K516">
        <v>62</v>
      </c>
      <c r="L516" s="65">
        <v>113</v>
      </c>
      <c r="M516">
        <v>138</v>
      </c>
      <c r="N516">
        <v>2</v>
      </c>
      <c r="O516">
        <v>190</v>
      </c>
      <c r="P516">
        <v>192</v>
      </c>
      <c r="Q516">
        <v>600</v>
      </c>
      <c r="R516" s="1">
        <f>IF(AND(MonthSales[[#This Row],[Maximum]] &gt; 10, C516 &lt;&gt; "X"), COUNTIF(MonthSales[[#This Row],[6]:[1]], "=0"),0)</f>
        <v>0</v>
      </c>
      <c r="S516" s="13">
        <f>MonthSales[[#This Row],[Final Quantity in Order + Manual]]*MonthSales[[#This Row],[Weight (g)]]</f>
        <v>0</v>
      </c>
      <c r="T516" s="62">
        <f>IFERROR(((MonthSales[[#This Row],[Stock + FBA]]+MonthSales[[#This Row],[Incoming]])/MonthSales[[#This Row],[Quaterly Average]]), 0)</f>
        <v>7.0088495575221241</v>
      </c>
      <c r="U516" s="14">
        <f>IF(AND(minMonths &gt;=  MonthSales[[#This Row],[Months Cover (current stock +Production)]], C516  &lt;&gt; "X"), _xlfn.CEILING.MATH(((orderBY -  MonthSales[[#This Row],[Months Cover (current stock +Production)]]) * MonthSales[[#This Row],[Quaterly Average]]),50),0)</f>
        <v>0</v>
      </c>
      <c r="V516" s="60">
        <f t="shared" si="8"/>
        <v>0</v>
      </c>
      <c r="W516" s="21">
        <f>MonthSales[[#This Row],[Suggested Order]]+V516</f>
        <v>0</v>
      </c>
      <c r="X516">
        <f>SUM(MonthSales[[#This Row],[Stock + FBA]:[Incoming]])+MonthSales[[#This Row],[Final Quantity in Order + Manual]]</f>
        <v>792</v>
      </c>
      <c r="Y516" s="62">
        <f>IFERROR(((MonthSales[[#This Row],[Stock + FBA]]+MonthSales[[#This Row],[Incoming]]+MonthSales[[#This Row],[Final Quantity in Order + Manual]])/MonthSales[[#This Row],[Quaterly Average]]), 0)</f>
        <v>7.0088495575221241</v>
      </c>
    </row>
    <row r="517" spans="1:25" x14ac:dyDescent="0.25">
      <c r="A517" s="1" t="s">
        <v>524</v>
      </c>
      <c r="B517" s="1" t="s">
        <v>1311</v>
      </c>
      <c r="C517" s="1" t="s">
        <v>13</v>
      </c>
      <c r="D517">
        <v>4</v>
      </c>
      <c r="E517">
        <v>0</v>
      </c>
      <c r="F517">
        <v>0</v>
      </c>
      <c r="G517">
        <v>0</v>
      </c>
      <c r="H517">
        <v>0</v>
      </c>
      <c r="I517">
        <v>0</v>
      </c>
      <c r="J517">
        <v>0</v>
      </c>
      <c r="K517">
        <v>0</v>
      </c>
      <c r="L517" s="65">
        <v>0</v>
      </c>
      <c r="M517">
        <v>0</v>
      </c>
      <c r="N517">
        <v>0</v>
      </c>
      <c r="O517">
        <v>0</v>
      </c>
      <c r="P517">
        <v>0</v>
      </c>
      <c r="Q517">
        <v>0</v>
      </c>
      <c r="R517" s="1">
        <f>IF(AND(MonthSales[[#This Row],[Maximum]] &gt; 10, C517 &lt;&gt; "X"), COUNTIF(MonthSales[[#This Row],[6]:[1]], "=0"),0)</f>
        <v>0</v>
      </c>
      <c r="S517" s="13">
        <f>MonthSales[[#This Row],[Final Quantity in Order + Manual]]*MonthSales[[#This Row],[Weight (g)]]</f>
        <v>0</v>
      </c>
      <c r="T517" s="62">
        <f>IFERROR(((MonthSales[[#This Row],[Stock + FBA]]+MonthSales[[#This Row],[Incoming]])/MonthSales[[#This Row],[Quaterly Average]]), 0)</f>
        <v>0</v>
      </c>
      <c r="U517" s="14">
        <f>IF(AND(minMonths &gt;=  MonthSales[[#This Row],[Months Cover (current stock +Production)]], C517  &lt;&gt; "X"), _xlfn.CEILING.MATH(((orderBY -  MonthSales[[#This Row],[Months Cover (current stock +Production)]]) * MonthSales[[#This Row],[Quaterly Average]]),50),0)</f>
        <v>0</v>
      </c>
      <c r="V517" s="60">
        <f t="shared" si="8"/>
        <v>0</v>
      </c>
      <c r="W517" s="21">
        <f>MonthSales[[#This Row],[Suggested Order]]+V517</f>
        <v>0</v>
      </c>
      <c r="X517">
        <f>SUM(MonthSales[[#This Row],[Stock + FBA]:[Incoming]])+MonthSales[[#This Row],[Final Quantity in Order + Manual]]</f>
        <v>0</v>
      </c>
      <c r="Y517" s="62">
        <f>IFERROR(((MonthSales[[#This Row],[Stock + FBA]]+MonthSales[[#This Row],[Incoming]]+MonthSales[[#This Row],[Final Quantity in Order + Manual]])/MonthSales[[#This Row],[Quaterly Average]]), 0)</f>
        <v>0</v>
      </c>
    </row>
    <row r="518" spans="1:25" x14ac:dyDescent="0.25">
      <c r="A518" s="1" t="s">
        <v>525</v>
      </c>
      <c r="B518" s="1" t="s">
        <v>1311</v>
      </c>
      <c r="C518" s="1" t="s">
        <v>13</v>
      </c>
      <c r="D518">
        <v>3.19</v>
      </c>
      <c r="E518">
        <v>0</v>
      </c>
      <c r="F518">
        <v>0</v>
      </c>
      <c r="G518">
        <v>0</v>
      </c>
      <c r="H518">
        <v>0</v>
      </c>
      <c r="I518">
        <v>0</v>
      </c>
      <c r="J518">
        <v>0</v>
      </c>
      <c r="K518">
        <v>0</v>
      </c>
      <c r="L518" s="65">
        <v>0</v>
      </c>
      <c r="M518">
        <v>0</v>
      </c>
      <c r="N518">
        <v>0</v>
      </c>
      <c r="O518">
        <v>0</v>
      </c>
      <c r="P518">
        <v>0</v>
      </c>
      <c r="Q518">
        <v>0</v>
      </c>
      <c r="R518" s="1">
        <f>IF(AND(MonthSales[[#This Row],[Maximum]] &gt; 10, C518 &lt;&gt; "X"), COUNTIF(MonthSales[[#This Row],[6]:[1]], "=0"),0)</f>
        <v>0</v>
      </c>
      <c r="S518" s="13">
        <f>MonthSales[[#This Row],[Final Quantity in Order + Manual]]*MonthSales[[#This Row],[Weight (g)]]</f>
        <v>0</v>
      </c>
      <c r="T518" s="62">
        <f>IFERROR(((MonthSales[[#This Row],[Stock + FBA]]+MonthSales[[#This Row],[Incoming]])/MonthSales[[#This Row],[Quaterly Average]]), 0)</f>
        <v>0</v>
      </c>
      <c r="U518" s="14">
        <f>IF(AND(minMonths &gt;=  MonthSales[[#This Row],[Months Cover (current stock +Production)]], C518  &lt;&gt; "X"), _xlfn.CEILING.MATH(((orderBY -  MonthSales[[#This Row],[Months Cover (current stock +Production)]]) * MonthSales[[#This Row],[Quaterly Average]]),50),0)</f>
        <v>0</v>
      </c>
      <c r="V518" s="60">
        <f t="shared" si="8"/>
        <v>0</v>
      </c>
      <c r="W518" s="21">
        <f>MonthSales[[#This Row],[Suggested Order]]+V518</f>
        <v>0</v>
      </c>
      <c r="X518">
        <f>SUM(MonthSales[[#This Row],[Stock + FBA]:[Incoming]])+MonthSales[[#This Row],[Final Quantity in Order + Manual]]</f>
        <v>0</v>
      </c>
      <c r="Y518" s="62">
        <f>IFERROR(((MonthSales[[#This Row],[Stock + FBA]]+MonthSales[[#This Row],[Incoming]]+MonthSales[[#This Row],[Final Quantity in Order + Manual]])/MonthSales[[#This Row],[Quaterly Average]]), 0)</f>
        <v>0</v>
      </c>
    </row>
    <row r="519" spans="1:25" x14ac:dyDescent="0.25">
      <c r="A519" s="1" t="s">
        <v>526</v>
      </c>
      <c r="B519" s="1" t="s">
        <v>1311</v>
      </c>
      <c r="C519" s="1" t="s">
        <v>13</v>
      </c>
      <c r="D519">
        <v>4.49</v>
      </c>
      <c r="E519">
        <v>0</v>
      </c>
      <c r="F519">
        <v>0</v>
      </c>
      <c r="G519">
        <v>0</v>
      </c>
      <c r="H519">
        <v>0</v>
      </c>
      <c r="I519">
        <v>0</v>
      </c>
      <c r="J519">
        <v>0</v>
      </c>
      <c r="K519">
        <v>0</v>
      </c>
      <c r="L519" s="65">
        <v>0</v>
      </c>
      <c r="M519">
        <v>0</v>
      </c>
      <c r="N519">
        <v>0</v>
      </c>
      <c r="O519">
        <v>0</v>
      </c>
      <c r="P519">
        <v>0</v>
      </c>
      <c r="Q519">
        <v>0</v>
      </c>
      <c r="R519" s="1">
        <f>IF(AND(MonthSales[[#This Row],[Maximum]] &gt; 10, C519 &lt;&gt; "X"), COUNTIF(MonthSales[[#This Row],[6]:[1]], "=0"),0)</f>
        <v>0</v>
      </c>
      <c r="S519" s="13">
        <f>MonthSales[[#This Row],[Final Quantity in Order + Manual]]*MonthSales[[#This Row],[Weight (g)]]</f>
        <v>0</v>
      </c>
      <c r="T519" s="62">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60">
        <f t="shared" si="8"/>
        <v>0</v>
      </c>
      <c r="W519" s="21">
        <f>MonthSales[[#This Row],[Suggested Order]]+V519</f>
        <v>0</v>
      </c>
      <c r="X519">
        <f>SUM(MonthSales[[#This Row],[Stock + FBA]:[Incoming]])+MonthSales[[#This Row],[Final Quantity in Order + Manual]]</f>
        <v>0</v>
      </c>
      <c r="Y519" s="62">
        <f>IFERROR(((MonthSales[[#This Row],[Stock + FBA]]+MonthSales[[#This Row],[Incoming]]+MonthSales[[#This Row],[Final Quantity in Order + Manual]])/MonthSales[[#This Row],[Quaterly Average]]), 0)</f>
        <v>0</v>
      </c>
    </row>
    <row r="520" spans="1:25" x14ac:dyDescent="0.25">
      <c r="A520" s="1" t="s">
        <v>527</v>
      </c>
      <c r="B520" s="1" t="s">
        <v>1311</v>
      </c>
      <c r="C520" s="1" t="s">
        <v>8</v>
      </c>
      <c r="D520">
        <v>0.81</v>
      </c>
      <c r="E520">
        <v>69</v>
      </c>
      <c r="F520">
        <v>61</v>
      </c>
      <c r="G520">
        <v>42</v>
      </c>
      <c r="H520">
        <v>78</v>
      </c>
      <c r="I520">
        <v>39</v>
      </c>
      <c r="J520">
        <v>87</v>
      </c>
      <c r="K520">
        <v>63</v>
      </c>
      <c r="L520" s="65">
        <v>68</v>
      </c>
      <c r="M520">
        <v>87</v>
      </c>
      <c r="N520">
        <v>198</v>
      </c>
      <c r="O520">
        <v>169</v>
      </c>
      <c r="P520">
        <v>367</v>
      </c>
      <c r="Q520">
        <v>600</v>
      </c>
      <c r="R520" s="1">
        <f>IF(AND(MonthSales[[#This Row],[Maximum]] &gt; 10, C520 &lt;&gt; "X"), COUNTIF(MonthSales[[#This Row],[6]:[1]], "=0"),0)</f>
        <v>0</v>
      </c>
      <c r="S520" s="13">
        <f>MonthSales[[#This Row],[Final Quantity in Order + Manual]]*MonthSales[[#This Row],[Weight (g)]]</f>
        <v>0</v>
      </c>
      <c r="T520" s="62">
        <f>IFERROR(((MonthSales[[#This Row],[Stock + FBA]]+MonthSales[[#This Row],[Incoming]])/MonthSales[[#This Row],[Quaterly Average]]), 0)</f>
        <v>14.220588235294118</v>
      </c>
      <c r="U520" s="14">
        <f>IF(AND(minMonths &gt;=  MonthSales[[#This Row],[Months Cover (current stock +Production)]], C520  &lt;&gt; "X"), _xlfn.CEILING.MATH(((orderBY -  MonthSales[[#This Row],[Months Cover (current stock +Production)]]) * MonthSales[[#This Row],[Quaterly Average]]),50),0)</f>
        <v>0</v>
      </c>
      <c r="V520" s="60">
        <f t="shared" si="8"/>
        <v>0</v>
      </c>
      <c r="W520" s="21">
        <f>MonthSales[[#This Row],[Suggested Order]]+V520</f>
        <v>0</v>
      </c>
      <c r="X520">
        <f>SUM(MonthSales[[#This Row],[Stock + FBA]:[Incoming]])+MonthSales[[#This Row],[Final Quantity in Order + Manual]]</f>
        <v>967</v>
      </c>
      <c r="Y520" s="62">
        <f>IFERROR(((MonthSales[[#This Row],[Stock + FBA]]+MonthSales[[#This Row],[Incoming]]+MonthSales[[#This Row],[Final Quantity in Order + Manual]])/MonthSales[[#This Row],[Quaterly Average]]), 0)</f>
        <v>14.220588235294118</v>
      </c>
    </row>
    <row r="521" spans="1:25" x14ac:dyDescent="0.25">
      <c r="A521" s="1" t="s">
        <v>528</v>
      </c>
      <c r="B521" s="1" t="s">
        <v>1311</v>
      </c>
      <c r="C521" s="1" t="s">
        <v>8</v>
      </c>
      <c r="D521">
        <v>1.33</v>
      </c>
      <c r="E521">
        <v>25</v>
      </c>
      <c r="F521">
        <v>15</v>
      </c>
      <c r="G521">
        <v>23</v>
      </c>
      <c r="H521">
        <v>29</v>
      </c>
      <c r="I521">
        <v>17</v>
      </c>
      <c r="J521">
        <v>29</v>
      </c>
      <c r="K521">
        <v>23</v>
      </c>
      <c r="L521" s="65">
        <v>25</v>
      </c>
      <c r="M521">
        <v>29</v>
      </c>
      <c r="N521">
        <v>753</v>
      </c>
      <c r="O521">
        <v>104</v>
      </c>
      <c r="P521">
        <v>857</v>
      </c>
      <c r="Q521">
        <v>0</v>
      </c>
      <c r="R521" s="1">
        <f>IF(AND(MonthSales[[#This Row],[Maximum]] &gt; 10, C521 &lt;&gt; "X"), COUNTIF(MonthSales[[#This Row],[6]:[1]], "=0"),0)</f>
        <v>0</v>
      </c>
      <c r="S521" s="13">
        <f>MonthSales[[#This Row],[Final Quantity in Order + Manual]]*MonthSales[[#This Row],[Weight (g)]]</f>
        <v>0</v>
      </c>
      <c r="T521" s="62">
        <f>IFERROR(((MonthSales[[#This Row],[Stock + FBA]]+MonthSales[[#This Row],[Incoming]])/MonthSales[[#This Row],[Quaterly Average]]), 0)</f>
        <v>34.28</v>
      </c>
      <c r="U521" s="14">
        <f>IF(AND(minMonths &gt;=  MonthSales[[#This Row],[Months Cover (current stock +Production)]], C521  &lt;&gt; "X"), _xlfn.CEILING.MATH(((orderBY -  MonthSales[[#This Row],[Months Cover (current stock +Production)]]) * MonthSales[[#This Row],[Quaterly Average]]),50),0)</f>
        <v>0</v>
      </c>
      <c r="V521" s="60">
        <f t="shared" si="8"/>
        <v>0</v>
      </c>
      <c r="W521" s="21">
        <f>MonthSales[[#This Row],[Suggested Order]]+V521</f>
        <v>0</v>
      </c>
      <c r="X521">
        <f>SUM(MonthSales[[#This Row],[Stock + FBA]:[Incoming]])+MonthSales[[#This Row],[Final Quantity in Order + Manual]]</f>
        <v>857</v>
      </c>
      <c r="Y521" s="62">
        <f>IFERROR(((MonthSales[[#This Row],[Stock + FBA]]+MonthSales[[#This Row],[Incoming]]+MonthSales[[#This Row],[Final Quantity in Order + Manual]])/MonthSales[[#This Row],[Quaterly Average]]), 0)</f>
        <v>34.28</v>
      </c>
    </row>
    <row r="522" spans="1:25" x14ac:dyDescent="0.25">
      <c r="A522" s="1" t="s">
        <v>529</v>
      </c>
      <c r="B522" s="1" t="s">
        <v>1311</v>
      </c>
      <c r="C522" s="1" t="s">
        <v>13</v>
      </c>
      <c r="D522">
        <v>1.72</v>
      </c>
      <c r="E522">
        <v>0</v>
      </c>
      <c r="F522">
        <v>0</v>
      </c>
      <c r="G522">
        <v>0</v>
      </c>
      <c r="H522">
        <v>0</v>
      </c>
      <c r="I522">
        <v>0</v>
      </c>
      <c r="J522">
        <v>0</v>
      </c>
      <c r="K522">
        <v>0</v>
      </c>
      <c r="L522" s="65">
        <v>0</v>
      </c>
      <c r="M522">
        <v>0</v>
      </c>
      <c r="N522">
        <v>0</v>
      </c>
      <c r="O522">
        <v>0</v>
      </c>
      <c r="P522">
        <v>0</v>
      </c>
      <c r="Q522">
        <v>0</v>
      </c>
      <c r="R522" s="1">
        <f>IF(AND(MonthSales[[#This Row],[Maximum]] &gt; 10, C522 &lt;&gt; "X"), COUNTIF(MonthSales[[#This Row],[6]:[1]], "=0"),0)</f>
        <v>0</v>
      </c>
      <c r="S522" s="13">
        <f>MonthSales[[#This Row],[Final Quantity in Order + Manual]]*MonthSales[[#This Row],[Weight (g)]]</f>
        <v>0</v>
      </c>
      <c r="T522" s="62">
        <f>IFERROR(((MonthSales[[#This Row],[Stock + FBA]]+MonthSales[[#This Row],[Incoming]])/MonthSales[[#This Row],[Quaterly Average]]), 0)</f>
        <v>0</v>
      </c>
      <c r="U522" s="14">
        <f>IF(AND(minMonths &gt;=  MonthSales[[#This Row],[Months Cover (current stock +Production)]], C522  &lt;&gt; "X"), _xlfn.CEILING.MATH(((orderBY -  MonthSales[[#This Row],[Months Cover (current stock +Production)]]) * MonthSales[[#This Row],[Quaterly Average]]),50),0)</f>
        <v>0</v>
      </c>
      <c r="V522" s="60">
        <f t="shared" si="8"/>
        <v>0</v>
      </c>
      <c r="W522" s="21">
        <f>MonthSales[[#This Row],[Suggested Order]]+V522</f>
        <v>0</v>
      </c>
      <c r="X522">
        <f>SUM(MonthSales[[#This Row],[Stock + FBA]:[Incoming]])+MonthSales[[#This Row],[Final Quantity in Order + Manual]]</f>
        <v>0</v>
      </c>
      <c r="Y522" s="62">
        <f>IFERROR(((MonthSales[[#This Row],[Stock + FBA]]+MonthSales[[#This Row],[Incoming]]+MonthSales[[#This Row],[Final Quantity in Order + Manual]])/MonthSales[[#This Row],[Quaterly Average]]), 0)</f>
        <v>0</v>
      </c>
    </row>
    <row r="523" spans="1:25" x14ac:dyDescent="0.25">
      <c r="A523" s="1" t="s">
        <v>530</v>
      </c>
      <c r="B523" s="1" t="s">
        <v>1311</v>
      </c>
      <c r="C523" s="1" t="s">
        <v>8</v>
      </c>
      <c r="D523">
        <v>1.42</v>
      </c>
      <c r="E523">
        <v>47</v>
      </c>
      <c r="F523">
        <v>17</v>
      </c>
      <c r="G523">
        <v>13</v>
      </c>
      <c r="H523">
        <v>33</v>
      </c>
      <c r="I523">
        <v>20</v>
      </c>
      <c r="J523">
        <v>25</v>
      </c>
      <c r="K523">
        <v>26</v>
      </c>
      <c r="L523" s="65">
        <v>26</v>
      </c>
      <c r="M523">
        <v>47</v>
      </c>
      <c r="N523">
        <v>883</v>
      </c>
      <c r="O523">
        <v>101</v>
      </c>
      <c r="P523">
        <v>984</v>
      </c>
      <c r="Q523">
        <v>0</v>
      </c>
      <c r="R523" s="1">
        <f>IF(AND(MonthSales[[#This Row],[Maximum]] &gt; 10, C523 &lt;&gt; "X"), COUNTIF(MonthSales[[#This Row],[6]:[1]], "=0"),0)</f>
        <v>0</v>
      </c>
      <c r="S523" s="13">
        <f>MonthSales[[#This Row],[Final Quantity in Order + Manual]]*MonthSales[[#This Row],[Weight (g)]]</f>
        <v>0</v>
      </c>
      <c r="T523" s="62">
        <f>IFERROR(((MonthSales[[#This Row],[Stock + FBA]]+MonthSales[[#This Row],[Incoming]])/MonthSales[[#This Row],[Quaterly Average]]), 0)</f>
        <v>37.846153846153847</v>
      </c>
      <c r="U523" s="14">
        <f>IF(AND(minMonths &gt;=  MonthSales[[#This Row],[Months Cover (current stock +Production)]], C523  &lt;&gt; "X"), _xlfn.CEILING.MATH(((orderBY -  MonthSales[[#This Row],[Months Cover (current stock +Production)]]) * MonthSales[[#This Row],[Quaterly Average]]),50),0)</f>
        <v>0</v>
      </c>
      <c r="V523" s="60">
        <f t="shared" si="8"/>
        <v>0</v>
      </c>
      <c r="W523" s="21">
        <f>MonthSales[[#This Row],[Suggested Order]]+V523</f>
        <v>0</v>
      </c>
      <c r="X523">
        <f>SUM(MonthSales[[#This Row],[Stock + FBA]:[Incoming]])+MonthSales[[#This Row],[Final Quantity in Order + Manual]]</f>
        <v>984</v>
      </c>
      <c r="Y523" s="62">
        <f>IFERROR(((MonthSales[[#This Row],[Stock + FBA]]+MonthSales[[#This Row],[Incoming]]+MonthSales[[#This Row],[Final Quantity in Order + Manual]])/MonthSales[[#This Row],[Quaterly Average]]), 0)</f>
        <v>37.846153846153847</v>
      </c>
    </row>
    <row r="524" spans="1:25" x14ac:dyDescent="0.25">
      <c r="A524" s="1" t="s">
        <v>531</v>
      </c>
      <c r="B524" s="1" t="s">
        <v>1317</v>
      </c>
      <c r="C524" s="1" t="s">
        <v>8</v>
      </c>
      <c r="D524">
        <v>0.64</v>
      </c>
      <c r="E524">
        <v>367</v>
      </c>
      <c r="F524">
        <v>328</v>
      </c>
      <c r="G524">
        <v>309</v>
      </c>
      <c r="H524">
        <v>539</v>
      </c>
      <c r="I524">
        <v>185</v>
      </c>
      <c r="J524">
        <v>250</v>
      </c>
      <c r="K524">
        <v>330</v>
      </c>
      <c r="L524" s="65">
        <v>325</v>
      </c>
      <c r="M524">
        <v>539</v>
      </c>
      <c r="N524">
        <v>157</v>
      </c>
      <c r="O524">
        <v>190</v>
      </c>
      <c r="P524">
        <v>347</v>
      </c>
      <c r="Q524">
        <v>2200</v>
      </c>
      <c r="R524" s="1">
        <f>IF(AND(MonthSales[[#This Row],[Maximum]] &gt; 10, C524 &lt;&gt; "X"), COUNTIF(MonthSales[[#This Row],[6]:[1]], "=0"),0)</f>
        <v>0</v>
      </c>
      <c r="S524" s="13">
        <f>MonthSales[[#This Row],[Final Quantity in Order + Manual]]*MonthSales[[#This Row],[Weight (g)]]</f>
        <v>0</v>
      </c>
      <c r="T524" s="62">
        <f>IFERROR(((MonthSales[[#This Row],[Stock + FBA]]+MonthSales[[#This Row],[Incoming]])/MonthSales[[#This Row],[Quaterly Average]]), 0)</f>
        <v>7.8369230769230773</v>
      </c>
      <c r="U524" s="14">
        <f>IF(AND(minMonths &gt;=  MonthSales[[#This Row],[Months Cover (current stock +Production)]], C524  &lt;&gt; "X"), _xlfn.CEILING.MATH(((orderBY -  MonthSales[[#This Row],[Months Cover (current stock +Production)]]) * MonthSales[[#This Row],[Quaterly Average]]),50),0)</f>
        <v>0</v>
      </c>
      <c r="V524" s="60">
        <f t="shared" si="8"/>
        <v>0</v>
      </c>
      <c r="W524" s="21">
        <f>MonthSales[[#This Row],[Suggested Order]]+V524</f>
        <v>0</v>
      </c>
      <c r="X524">
        <f>SUM(MonthSales[[#This Row],[Stock + FBA]:[Incoming]])+MonthSales[[#This Row],[Final Quantity in Order + Manual]]</f>
        <v>2547</v>
      </c>
      <c r="Y524" s="62">
        <f>IFERROR(((MonthSales[[#This Row],[Stock + FBA]]+MonthSales[[#This Row],[Incoming]]+MonthSales[[#This Row],[Final Quantity in Order + Manual]])/MonthSales[[#This Row],[Quaterly Average]]), 0)</f>
        <v>7.8369230769230773</v>
      </c>
    </row>
    <row r="525" spans="1:25" x14ac:dyDescent="0.25">
      <c r="A525" s="1" t="s">
        <v>532</v>
      </c>
      <c r="B525" s="1" t="s">
        <v>1317</v>
      </c>
      <c r="C525" s="1" t="s">
        <v>8</v>
      </c>
      <c r="D525">
        <v>0.78</v>
      </c>
      <c r="E525">
        <v>4</v>
      </c>
      <c r="F525">
        <v>3</v>
      </c>
      <c r="G525">
        <v>0</v>
      </c>
      <c r="H525">
        <v>14</v>
      </c>
      <c r="I525">
        <v>41</v>
      </c>
      <c r="J525">
        <v>99</v>
      </c>
      <c r="K525">
        <v>32</v>
      </c>
      <c r="L525" s="65">
        <v>51</v>
      </c>
      <c r="M525">
        <v>99</v>
      </c>
      <c r="N525">
        <v>60</v>
      </c>
      <c r="O525">
        <v>214</v>
      </c>
      <c r="P525">
        <v>274</v>
      </c>
      <c r="Q525">
        <v>300</v>
      </c>
      <c r="R525" s="1">
        <f>IF(AND(MonthSales[[#This Row],[Maximum]] &gt; 10, C525 &lt;&gt; "X"), COUNTIF(MonthSales[[#This Row],[6]:[1]], "=0"),0)</f>
        <v>1</v>
      </c>
      <c r="S525" s="13">
        <f>MonthSales[[#This Row],[Final Quantity in Order + Manual]]*MonthSales[[#This Row],[Weight (g)]]</f>
        <v>0</v>
      </c>
      <c r="T525" s="62">
        <f>IFERROR(((MonthSales[[#This Row],[Stock + FBA]]+MonthSales[[#This Row],[Incoming]])/MonthSales[[#This Row],[Quaterly Average]]), 0)</f>
        <v>11.254901960784315</v>
      </c>
      <c r="U525" s="14">
        <f>IF(AND(minMonths &gt;=  MonthSales[[#This Row],[Months Cover (current stock +Production)]], C525  &lt;&gt; "X"), _xlfn.CEILING.MATH(((orderBY -  MonthSales[[#This Row],[Months Cover (current stock +Production)]]) * MonthSales[[#This Row],[Quaterly Average]]),50),0)</f>
        <v>0</v>
      </c>
      <c r="V525" s="60">
        <f t="shared" si="8"/>
        <v>0</v>
      </c>
      <c r="W525" s="21">
        <f>MonthSales[[#This Row],[Suggested Order]]+V525</f>
        <v>0</v>
      </c>
      <c r="X525">
        <f>SUM(MonthSales[[#This Row],[Stock + FBA]:[Incoming]])+MonthSales[[#This Row],[Final Quantity in Order + Manual]]</f>
        <v>574</v>
      </c>
      <c r="Y525" s="62">
        <f>IFERROR(((MonthSales[[#This Row],[Stock + FBA]]+MonthSales[[#This Row],[Incoming]]+MonthSales[[#This Row],[Final Quantity in Order + Manual]])/MonthSales[[#This Row],[Quaterly Average]]), 0)</f>
        <v>11.254901960784315</v>
      </c>
    </row>
    <row r="526" spans="1:25" x14ac:dyDescent="0.25">
      <c r="A526" s="1" t="s">
        <v>533</v>
      </c>
      <c r="B526" s="1" t="s">
        <v>1317</v>
      </c>
      <c r="C526" s="1" t="s">
        <v>8</v>
      </c>
      <c r="D526">
        <v>1.74</v>
      </c>
      <c r="E526">
        <v>33</v>
      </c>
      <c r="F526">
        <v>29</v>
      </c>
      <c r="G526">
        <v>28</v>
      </c>
      <c r="H526">
        <v>55</v>
      </c>
      <c r="I526">
        <v>25</v>
      </c>
      <c r="J526">
        <v>44</v>
      </c>
      <c r="K526">
        <v>36</v>
      </c>
      <c r="L526" s="65">
        <v>41</v>
      </c>
      <c r="M526">
        <v>55</v>
      </c>
      <c r="N526">
        <v>62</v>
      </c>
      <c r="O526">
        <v>171</v>
      </c>
      <c r="P526">
        <v>233</v>
      </c>
      <c r="Q526">
        <v>100</v>
      </c>
      <c r="R526" s="1">
        <f>IF(AND(MonthSales[[#This Row],[Maximum]] &gt; 10, C526 &lt;&gt; "X"), COUNTIF(MonthSales[[#This Row],[6]:[1]], "=0"),0)</f>
        <v>0</v>
      </c>
      <c r="S526" s="13">
        <f>MonthSales[[#This Row],[Final Quantity in Order + Manual]]*MonthSales[[#This Row],[Weight (g)]]</f>
        <v>0</v>
      </c>
      <c r="T526" s="62">
        <f>IFERROR(((MonthSales[[#This Row],[Stock + FBA]]+MonthSales[[#This Row],[Incoming]])/MonthSales[[#This Row],[Quaterly Average]]), 0)</f>
        <v>8.1219512195121943</v>
      </c>
      <c r="U526" s="14">
        <f>IF(AND(minMonths &gt;=  MonthSales[[#This Row],[Months Cover (current stock +Production)]], C526  &lt;&gt; "X"), _xlfn.CEILING.MATH(((orderBY -  MonthSales[[#This Row],[Months Cover (current stock +Production)]]) * MonthSales[[#This Row],[Quaterly Average]]),50),0)</f>
        <v>0</v>
      </c>
      <c r="V526" s="60">
        <f t="shared" si="8"/>
        <v>0</v>
      </c>
      <c r="W526" s="21">
        <f>MonthSales[[#This Row],[Suggested Order]]+V526</f>
        <v>0</v>
      </c>
      <c r="X526">
        <f>SUM(MonthSales[[#This Row],[Stock + FBA]:[Incoming]])+MonthSales[[#This Row],[Final Quantity in Order + Manual]]</f>
        <v>333</v>
      </c>
      <c r="Y526" s="62">
        <f>IFERROR(((MonthSales[[#This Row],[Stock + FBA]]+MonthSales[[#This Row],[Incoming]]+MonthSales[[#This Row],[Final Quantity in Order + Manual]])/MonthSales[[#This Row],[Quaterly Average]]), 0)</f>
        <v>8.1219512195121943</v>
      </c>
    </row>
    <row r="527" spans="1:25" x14ac:dyDescent="0.25">
      <c r="A527" s="1" t="s">
        <v>534</v>
      </c>
      <c r="B527" s="1" t="s">
        <v>1317</v>
      </c>
      <c r="C527" s="1" t="s">
        <v>8</v>
      </c>
      <c r="D527">
        <v>1.6</v>
      </c>
      <c r="E527">
        <v>21</v>
      </c>
      <c r="F527">
        <v>18</v>
      </c>
      <c r="G527">
        <v>34</v>
      </c>
      <c r="H527">
        <v>130</v>
      </c>
      <c r="I527">
        <v>71</v>
      </c>
      <c r="J527">
        <v>24</v>
      </c>
      <c r="K527">
        <v>50</v>
      </c>
      <c r="L527" s="65">
        <v>75</v>
      </c>
      <c r="M527">
        <v>130</v>
      </c>
      <c r="N527">
        <v>0</v>
      </c>
      <c r="O527">
        <v>4</v>
      </c>
      <c r="P527">
        <v>4</v>
      </c>
      <c r="Q527">
        <v>650</v>
      </c>
      <c r="R527" s="1">
        <f>IF(AND(MonthSales[[#This Row],[Maximum]] &gt; 10, C527 &lt;&gt; "X"), COUNTIF(MonthSales[[#This Row],[6]:[1]], "=0"),0)</f>
        <v>0</v>
      </c>
      <c r="S527" s="13">
        <f>MonthSales[[#This Row],[Final Quantity in Order + Manual]]*MonthSales[[#This Row],[Weight (g)]]</f>
        <v>0</v>
      </c>
      <c r="T527" s="62">
        <f>IFERROR(((MonthSales[[#This Row],[Stock + FBA]]+MonthSales[[#This Row],[Incoming]])/MonthSales[[#This Row],[Quaterly Average]]), 0)</f>
        <v>8.7200000000000006</v>
      </c>
      <c r="U527" s="14">
        <f>IF(AND(minMonths &gt;=  MonthSales[[#This Row],[Months Cover (current stock +Production)]], C527  &lt;&gt; "X"), _xlfn.CEILING.MATH(((orderBY -  MonthSales[[#This Row],[Months Cover (current stock +Production)]]) * MonthSales[[#This Row],[Quaterly Average]]),50),0)</f>
        <v>0</v>
      </c>
      <c r="V527" s="60">
        <f t="shared" si="8"/>
        <v>0</v>
      </c>
      <c r="W527" s="21">
        <f>MonthSales[[#This Row],[Suggested Order]]+V527</f>
        <v>0</v>
      </c>
      <c r="X527">
        <f>SUM(MonthSales[[#This Row],[Stock + FBA]:[Incoming]])+MonthSales[[#This Row],[Final Quantity in Order + Manual]]</f>
        <v>654</v>
      </c>
      <c r="Y527" s="62">
        <f>IFERROR(((MonthSales[[#This Row],[Stock + FBA]]+MonthSales[[#This Row],[Incoming]]+MonthSales[[#This Row],[Final Quantity in Order + Manual]])/MonthSales[[#This Row],[Quaterly Average]]), 0)</f>
        <v>8.7200000000000006</v>
      </c>
    </row>
    <row r="528" spans="1:25" x14ac:dyDescent="0.25">
      <c r="A528" s="1" t="s">
        <v>535</v>
      </c>
      <c r="B528" s="1" t="s">
        <v>1317</v>
      </c>
      <c r="C528" s="1" t="s">
        <v>13</v>
      </c>
      <c r="D528">
        <v>2.35</v>
      </c>
      <c r="E528">
        <v>6</v>
      </c>
      <c r="F528">
        <v>8</v>
      </c>
      <c r="G528">
        <v>8</v>
      </c>
      <c r="H528">
        <v>16</v>
      </c>
      <c r="I528">
        <v>0</v>
      </c>
      <c r="J528">
        <v>0</v>
      </c>
      <c r="K528">
        <v>10</v>
      </c>
      <c r="L528" s="65">
        <v>16</v>
      </c>
      <c r="M528">
        <v>16</v>
      </c>
      <c r="N528">
        <v>0</v>
      </c>
      <c r="O528">
        <v>4</v>
      </c>
      <c r="P528">
        <v>4</v>
      </c>
      <c r="Q528">
        <v>0</v>
      </c>
      <c r="R528" s="1">
        <f>IF(AND(MonthSales[[#This Row],[Maximum]] &gt; 10, C528 &lt;&gt; "X"), COUNTIF(MonthSales[[#This Row],[6]:[1]], "=0"),0)</f>
        <v>0</v>
      </c>
      <c r="S528" s="13">
        <f>MonthSales[[#This Row],[Final Quantity in Order + Manual]]*MonthSales[[#This Row],[Weight (g)]]</f>
        <v>0</v>
      </c>
      <c r="T528" s="62">
        <f>IFERROR(((MonthSales[[#This Row],[Stock + FBA]]+MonthSales[[#This Row],[Incoming]])/MonthSales[[#This Row],[Quaterly Average]]), 0)</f>
        <v>0.25</v>
      </c>
      <c r="U528" s="14">
        <f>IF(AND(minMonths &gt;=  MonthSales[[#This Row],[Months Cover (current stock +Production)]], C528  &lt;&gt; "X"), _xlfn.CEILING.MATH(((orderBY -  MonthSales[[#This Row],[Months Cover (current stock +Production)]]) * MonthSales[[#This Row],[Quaterly Average]]),50),0)</f>
        <v>0</v>
      </c>
      <c r="V528" s="60">
        <f t="shared" si="8"/>
        <v>0</v>
      </c>
      <c r="W528" s="21">
        <f>MonthSales[[#This Row],[Suggested Order]]+V528</f>
        <v>0</v>
      </c>
      <c r="X528">
        <f>SUM(MonthSales[[#This Row],[Stock + FBA]:[Incoming]])+MonthSales[[#This Row],[Final Quantity in Order + Manual]]</f>
        <v>4</v>
      </c>
      <c r="Y528" s="62">
        <f>IFERROR(((MonthSales[[#This Row],[Stock + FBA]]+MonthSales[[#This Row],[Incoming]]+MonthSales[[#This Row],[Final Quantity in Order + Manual]])/MonthSales[[#This Row],[Quaterly Average]]), 0)</f>
        <v>0.25</v>
      </c>
    </row>
    <row r="529" spans="1:25" x14ac:dyDescent="0.25">
      <c r="A529" s="1" t="s">
        <v>536</v>
      </c>
      <c r="B529" s="1" t="s">
        <v>1317</v>
      </c>
      <c r="C529" s="1" t="s">
        <v>13</v>
      </c>
      <c r="D529">
        <v>1.07</v>
      </c>
      <c r="E529">
        <v>6</v>
      </c>
      <c r="F529">
        <v>9</v>
      </c>
      <c r="G529">
        <v>10</v>
      </c>
      <c r="H529">
        <v>37</v>
      </c>
      <c r="I529">
        <v>28</v>
      </c>
      <c r="J529">
        <v>30</v>
      </c>
      <c r="K529">
        <v>20</v>
      </c>
      <c r="L529" s="65">
        <v>32</v>
      </c>
      <c r="M529">
        <v>37</v>
      </c>
      <c r="N529">
        <v>2</v>
      </c>
      <c r="O529">
        <v>10</v>
      </c>
      <c r="P529">
        <v>12</v>
      </c>
      <c r="Q529">
        <v>0</v>
      </c>
      <c r="R529" s="1">
        <f>IF(AND(MonthSales[[#This Row],[Maximum]] &gt; 10, C529 &lt;&gt; "X"), COUNTIF(MonthSales[[#This Row],[6]:[1]], "=0"),0)</f>
        <v>0</v>
      </c>
      <c r="S529" s="13">
        <f>MonthSales[[#This Row],[Final Quantity in Order + Manual]]*MonthSales[[#This Row],[Weight (g)]]</f>
        <v>0</v>
      </c>
      <c r="T529" s="62">
        <f>IFERROR(((MonthSales[[#This Row],[Stock + FBA]]+MonthSales[[#This Row],[Incoming]])/MonthSales[[#This Row],[Quaterly Average]]), 0)</f>
        <v>0.375</v>
      </c>
      <c r="U529" s="14">
        <f>IF(AND(minMonths &gt;=  MonthSales[[#This Row],[Months Cover (current stock +Production)]], C529  &lt;&gt; "X"), _xlfn.CEILING.MATH(((orderBY -  MonthSales[[#This Row],[Months Cover (current stock +Production)]]) * MonthSales[[#This Row],[Quaterly Average]]),50),0)</f>
        <v>0</v>
      </c>
      <c r="V529" s="60">
        <f t="shared" si="8"/>
        <v>0</v>
      </c>
      <c r="W529" s="21">
        <f>MonthSales[[#This Row],[Suggested Order]]+V529</f>
        <v>0</v>
      </c>
      <c r="X529">
        <f>SUM(MonthSales[[#This Row],[Stock + FBA]:[Incoming]])+MonthSales[[#This Row],[Final Quantity in Order + Manual]]</f>
        <v>12</v>
      </c>
      <c r="Y529" s="62">
        <f>IFERROR(((MonthSales[[#This Row],[Stock + FBA]]+MonthSales[[#This Row],[Incoming]]+MonthSales[[#This Row],[Final Quantity in Order + Manual]])/MonthSales[[#This Row],[Quaterly Average]]), 0)</f>
        <v>0.375</v>
      </c>
    </row>
    <row r="530" spans="1:25" x14ac:dyDescent="0.25">
      <c r="A530" s="1" t="s">
        <v>537</v>
      </c>
      <c r="B530" s="1" t="s">
        <v>1317</v>
      </c>
      <c r="C530" s="1" t="s">
        <v>8</v>
      </c>
      <c r="D530">
        <v>0.9</v>
      </c>
      <c r="E530">
        <v>26</v>
      </c>
      <c r="F530">
        <v>39</v>
      </c>
      <c r="G530">
        <v>52</v>
      </c>
      <c r="H530">
        <v>149</v>
      </c>
      <c r="I530">
        <v>47</v>
      </c>
      <c r="J530">
        <v>30</v>
      </c>
      <c r="K530">
        <v>57</v>
      </c>
      <c r="L530" s="65">
        <v>75</v>
      </c>
      <c r="M530">
        <v>149</v>
      </c>
      <c r="N530">
        <v>0</v>
      </c>
      <c r="O530">
        <v>15</v>
      </c>
      <c r="P530">
        <v>15</v>
      </c>
      <c r="Q530">
        <v>550</v>
      </c>
      <c r="R530" s="1">
        <f>IF(AND(MonthSales[[#This Row],[Maximum]] &gt; 10, C530 &lt;&gt; "X"), COUNTIF(MonthSales[[#This Row],[6]:[1]], "=0"),0)</f>
        <v>0</v>
      </c>
      <c r="S530" s="13">
        <f>MonthSales[[#This Row],[Final Quantity in Order + Manual]]*MonthSales[[#This Row],[Weight (g)]]</f>
        <v>0</v>
      </c>
      <c r="T530" s="62">
        <f>IFERROR(((MonthSales[[#This Row],[Stock + FBA]]+MonthSales[[#This Row],[Incoming]])/MonthSales[[#This Row],[Quaterly Average]]), 0)</f>
        <v>7.5333333333333332</v>
      </c>
      <c r="U530" s="14">
        <f>IF(AND(minMonths &gt;=  MonthSales[[#This Row],[Months Cover (current stock +Production)]], C530  &lt;&gt; "X"), _xlfn.CEILING.MATH(((orderBY -  MonthSales[[#This Row],[Months Cover (current stock +Production)]]) * MonthSales[[#This Row],[Quaterly Average]]),50),0)</f>
        <v>0</v>
      </c>
      <c r="V530" s="60">
        <f t="shared" si="8"/>
        <v>0</v>
      </c>
      <c r="W530" s="21">
        <f>MonthSales[[#This Row],[Suggested Order]]+V530</f>
        <v>0</v>
      </c>
      <c r="X530">
        <f>SUM(MonthSales[[#This Row],[Stock + FBA]:[Incoming]])+MonthSales[[#This Row],[Final Quantity in Order + Manual]]</f>
        <v>565</v>
      </c>
      <c r="Y530" s="62">
        <f>IFERROR(((MonthSales[[#This Row],[Stock + FBA]]+MonthSales[[#This Row],[Incoming]]+MonthSales[[#This Row],[Final Quantity in Order + Manual]])/MonthSales[[#This Row],[Quaterly Average]]), 0)</f>
        <v>7.5333333333333332</v>
      </c>
    </row>
    <row r="531" spans="1:25" x14ac:dyDescent="0.25">
      <c r="A531" s="1" t="s">
        <v>538</v>
      </c>
      <c r="B531" s="1" t="s">
        <v>1317</v>
      </c>
      <c r="C531" s="1" t="s">
        <v>8</v>
      </c>
      <c r="D531">
        <v>0.74</v>
      </c>
      <c r="E531">
        <v>7</v>
      </c>
      <c r="F531">
        <v>10</v>
      </c>
      <c r="G531">
        <v>11</v>
      </c>
      <c r="H531">
        <v>27</v>
      </c>
      <c r="I531">
        <v>33</v>
      </c>
      <c r="J531">
        <v>58</v>
      </c>
      <c r="K531">
        <v>24</v>
      </c>
      <c r="L531" s="65">
        <v>39</v>
      </c>
      <c r="M531">
        <v>58</v>
      </c>
      <c r="N531">
        <v>50</v>
      </c>
      <c r="O531">
        <v>124</v>
      </c>
      <c r="P531">
        <v>174</v>
      </c>
      <c r="Q531">
        <v>150</v>
      </c>
      <c r="R531" s="1">
        <f>IF(AND(MonthSales[[#This Row],[Maximum]] &gt; 10, C531 &lt;&gt; "X"), COUNTIF(MonthSales[[#This Row],[6]:[1]], "=0"),0)</f>
        <v>0</v>
      </c>
      <c r="S531" s="13">
        <f>MonthSales[[#This Row],[Final Quantity in Order + Manual]]*MonthSales[[#This Row],[Weight (g)]]</f>
        <v>0</v>
      </c>
      <c r="T531" s="62">
        <f>IFERROR(((MonthSales[[#This Row],[Stock + FBA]]+MonthSales[[#This Row],[Incoming]])/MonthSales[[#This Row],[Quaterly Average]]), 0)</f>
        <v>8.3076923076923084</v>
      </c>
      <c r="U531" s="14">
        <f>IF(AND(minMonths &gt;=  MonthSales[[#This Row],[Months Cover (current stock +Production)]], C531  &lt;&gt; "X"), _xlfn.CEILING.MATH(((orderBY -  MonthSales[[#This Row],[Months Cover (current stock +Production)]]) * MonthSales[[#This Row],[Quaterly Average]]),50),0)</f>
        <v>0</v>
      </c>
      <c r="V531" s="60">
        <f t="shared" si="8"/>
        <v>0</v>
      </c>
      <c r="W531" s="21">
        <f>MonthSales[[#This Row],[Suggested Order]]+V531</f>
        <v>0</v>
      </c>
      <c r="X531">
        <f>SUM(MonthSales[[#This Row],[Stock + FBA]:[Incoming]])+MonthSales[[#This Row],[Final Quantity in Order + Manual]]</f>
        <v>324</v>
      </c>
      <c r="Y531" s="62">
        <f>IFERROR(((MonthSales[[#This Row],[Stock + FBA]]+MonthSales[[#This Row],[Incoming]]+MonthSales[[#This Row],[Final Quantity in Order + Manual]])/MonthSales[[#This Row],[Quaterly Average]]), 0)</f>
        <v>8.3076923076923084</v>
      </c>
    </row>
    <row r="532" spans="1:25" x14ac:dyDescent="0.25">
      <c r="A532" s="1" t="s">
        <v>539</v>
      </c>
      <c r="B532" s="1" t="s">
        <v>1317</v>
      </c>
      <c r="C532" s="1" t="s">
        <v>13</v>
      </c>
      <c r="D532">
        <v>1.47</v>
      </c>
      <c r="E532">
        <v>0</v>
      </c>
      <c r="F532">
        <v>0</v>
      </c>
      <c r="G532">
        <v>0</v>
      </c>
      <c r="H532">
        <v>0</v>
      </c>
      <c r="I532">
        <v>0</v>
      </c>
      <c r="J532">
        <v>0</v>
      </c>
      <c r="K532">
        <v>0</v>
      </c>
      <c r="L532" s="65">
        <v>0</v>
      </c>
      <c r="M532">
        <v>0</v>
      </c>
      <c r="N532">
        <v>0</v>
      </c>
      <c r="O532">
        <v>0</v>
      </c>
      <c r="P532">
        <v>0</v>
      </c>
      <c r="Q532">
        <v>0</v>
      </c>
      <c r="R532" s="1">
        <f>IF(AND(MonthSales[[#This Row],[Maximum]] &gt; 10, C532 &lt;&gt; "X"), COUNTIF(MonthSales[[#This Row],[6]:[1]], "=0"),0)</f>
        <v>0</v>
      </c>
      <c r="S532" s="13">
        <f>MonthSales[[#This Row],[Final Quantity in Order + Manual]]*MonthSales[[#This Row],[Weight (g)]]</f>
        <v>0</v>
      </c>
      <c r="T532" s="62">
        <f>IFERROR(((MonthSales[[#This Row],[Stock + FBA]]+MonthSales[[#This Row],[Incoming]])/MonthSales[[#This Row],[Quaterly Average]]), 0)</f>
        <v>0</v>
      </c>
      <c r="U532" s="14">
        <f>IF(AND(minMonths &gt;=  MonthSales[[#This Row],[Months Cover (current stock +Production)]], C532  &lt;&gt; "X"), _xlfn.CEILING.MATH(((orderBY -  MonthSales[[#This Row],[Months Cover (current stock +Production)]]) * MonthSales[[#This Row],[Quaterly Average]]),50),0)</f>
        <v>0</v>
      </c>
      <c r="V532" s="60">
        <f t="shared" si="8"/>
        <v>0</v>
      </c>
      <c r="W532" s="21">
        <f>MonthSales[[#This Row],[Suggested Order]]+V532</f>
        <v>0</v>
      </c>
      <c r="X532">
        <f>SUM(MonthSales[[#This Row],[Stock + FBA]:[Incoming]])+MonthSales[[#This Row],[Final Quantity in Order + Manual]]</f>
        <v>0</v>
      </c>
      <c r="Y532" s="62">
        <f>IFERROR(((MonthSales[[#This Row],[Stock + FBA]]+MonthSales[[#This Row],[Incoming]]+MonthSales[[#This Row],[Final Quantity in Order + Manual]])/MonthSales[[#This Row],[Quaterly Average]]), 0)</f>
        <v>0</v>
      </c>
    </row>
    <row r="533" spans="1:25" x14ac:dyDescent="0.25">
      <c r="A533" s="1" t="s">
        <v>540</v>
      </c>
      <c r="B533" s="1" t="s">
        <v>1317</v>
      </c>
      <c r="C533" s="1" t="s">
        <v>13</v>
      </c>
      <c r="D533">
        <v>0.6</v>
      </c>
      <c r="E533">
        <v>0</v>
      </c>
      <c r="F533">
        <v>0</v>
      </c>
      <c r="G533">
        <v>0</v>
      </c>
      <c r="H533">
        <v>0</v>
      </c>
      <c r="I533">
        <v>0</v>
      </c>
      <c r="J533">
        <v>0</v>
      </c>
      <c r="K533">
        <v>0</v>
      </c>
      <c r="L533" s="65">
        <v>0</v>
      </c>
      <c r="M533">
        <v>0</v>
      </c>
      <c r="N533">
        <v>0</v>
      </c>
      <c r="O533">
        <v>0</v>
      </c>
      <c r="P533">
        <v>0</v>
      </c>
      <c r="Q533">
        <v>0</v>
      </c>
      <c r="R533" s="1">
        <f>IF(AND(MonthSales[[#This Row],[Maximum]] &gt; 10, C533 &lt;&gt; "X"), COUNTIF(MonthSales[[#This Row],[6]:[1]], "=0"),0)</f>
        <v>0</v>
      </c>
      <c r="S533" s="13">
        <f>MonthSales[[#This Row],[Final Quantity in Order + Manual]]*MonthSales[[#This Row],[Weight (g)]]</f>
        <v>0</v>
      </c>
      <c r="T533" s="62">
        <f>IFERROR(((MonthSales[[#This Row],[Stock + FBA]]+MonthSales[[#This Row],[Incoming]])/MonthSales[[#This Row],[Quaterly Average]]), 0)</f>
        <v>0</v>
      </c>
      <c r="U533" s="14">
        <f>IF(AND(minMonths &gt;=  MonthSales[[#This Row],[Months Cover (current stock +Production)]], C533  &lt;&gt; "X"), _xlfn.CEILING.MATH(((orderBY -  MonthSales[[#This Row],[Months Cover (current stock +Production)]]) * MonthSales[[#This Row],[Quaterly Average]]),50),0)</f>
        <v>0</v>
      </c>
      <c r="V533" s="60">
        <f t="shared" si="8"/>
        <v>0</v>
      </c>
      <c r="W533" s="21">
        <f>MonthSales[[#This Row],[Suggested Order]]+V533</f>
        <v>0</v>
      </c>
      <c r="X533">
        <f>SUM(MonthSales[[#This Row],[Stock + FBA]:[Incoming]])+MonthSales[[#This Row],[Final Quantity in Order + Manual]]</f>
        <v>0</v>
      </c>
      <c r="Y533" s="62">
        <f>IFERROR(((MonthSales[[#This Row],[Stock + FBA]]+MonthSales[[#This Row],[Incoming]]+MonthSales[[#This Row],[Final Quantity in Order + Manual]])/MonthSales[[#This Row],[Quaterly Average]]), 0)</f>
        <v>0</v>
      </c>
    </row>
    <row r="534" spans="1:25" x14ac:dyDescent="0.25">
      <c r="A534" s="1" t="s">
        <v>541</v>
      </c>
      <c r="B534" s="1" t="s">
        <v>1317</v>
      </c>
      <c r="C534" s="1" t="s">
        <v>13</v>
      </c>
      <c r="D534">
        <v>0.89</v>
      </c>
      <c r="E534">
        <v>6</v>
      </c>
      <c r="F534">
        <v>1</v>
      </c>
      <c r="G534">
        <v>3</v>
      </c>
      <c r="H534">
        <v>7</v>
      </c>
      <c r="I534">
        <v>1</v>
      </c>
      <c r="J534">
        <v>1</v>
      </c>
      <c r="K534">
        <v>3</v>
      </c>
      <c r="L534" s="65">
        <v>3</v>
      </c>
      <c r="M534">
        <v>7</v>
      </c>
      <c r="N534">
        <v>1</v>
      </c>
      <c r="O534">
        <v>1</v>
      </c>
      <c r="P534">
        <v>2</v>
      </c>
      <c r="Q534">
        <v>0</v>
      </c>
      <c r="R534" s="1">
        <f>IF(AND(MonthSales[[#This Row],[Maximum]] &gt; 10, C534 &lt;&gt; "X"), COUNTIF(MonthSales[[#This Row],[6]:[1]], "=0"),0)</f>
        <v>0</v>
      </c>
      <c r="S534" s="13">
        <f>MonthSales[[#This Row],[Final Quantity in Order + Manual]]*MonthSales[[#This Row],[Weight (g)]]</f>
        <v>0</v>
      </c>
      <c r="T534" s="62">
        <f>IFERROR(((MonthSales[[#This Row],[Stock + FBA]]+MonthSales[[#This Row],[Incoming]])/MonthSales[[#This Row],[Quaterly Average]]), 0)</f>
        <v>0.66666666666666663</v>
      </c>
      <c r="U534" s="14">
        <f>IF(AND(minMonths &gt;=  MonthSales[[#This Row],[Months Cover (current stock +Production)]], C534  &lt;&gt; "X"), _xlfn.CEILING.MATH(((orderBY -  MonthSales[[#This Row],[Months Cover (current stock +Production)]]) * MonthSales[[#This Row],[Quaterly Average]]),50),0)</f>
        <v>0</v>
      </c>
      <c r="V534" s="60">
        <f t="shared" si="8"/>
        <v>0</v>
      </c>
      <c r="W534" s="21">
        <f>MonthSales[[#This Row],[Suggested Order]]+V534</f>
        <v>0</v>
      </c>
      <c r="X534">
        <f>SUM(MonthSales[[#This Row],[Stock + FBA]:[Incoming]])+MonthSales[[#This Row],[Final Quantity in Order + Manual]]</f>
        <v>2</v>
      </c>
      <c r="Y534" s="62">
        <f>IFERROR(((MonthSales[[#This Row],[Stock + FBA]]+MonthSales[[#This Row],[Incoming]]+MonthSales[[#This Row],[Final Quantity in Order + Manual]])/MonthSales[[#This Row],[Quaterly Average]]), 0)</f>
        <v>0.66666666666666663</v>
      </c>
    </row>
    <row r="535" spans="1:25" x14ac:dyDescent="0.25">
      <c r="A535" s="1" t="s">
        <v>542</v>
      </c>
      <c r="B535" s="1" t="s">
        <v>1317</v>
      </c>
      <c r="C535" s="1" t="s">
        <v>13</v>
      </c>
      <c r="D535">
        <v>1.54</v>
      </c>
      <c r="E535">
        <v>0</v>
      </c>
      <c r="F535">
        <v>0</v>
      </c>
      <c r="G535">
        <v>0</v>
      </c>
      <c r="H535">
        <v>0</v>
      </c>
      <c r="I535">
        <v>0</v>
      </c>
      <c r="J535">
        <v>0</v>
      </c>
      <c r="K535">
        <v>0</v>
      </c>
      <c r="L535" s="65">
        <v>0</v>
      </c>
      <c r="M535">
        <v>0</v>
      </c>
      <c r="N535">
        <v>0</v>
      </c>
      <c r="O535">
        <v>0</v>
      </c>
      <c r="P535">
        <v>0</v>
      </c>
      <c r="Q535">
        <v>0</v>
      </c>
      <c r="R535" s="1">
        <f>IF(AND(MonthSales[[#This Row],[Maximum]] &gt; 10, C535 &lt;&gt; "X"), COUNTIF(MonthSales[[#This Row],[6]:[1]], "=0"),0)</f>
        <v>0</v>
      </c>
      <c r="S535" s="13">
        <f>MonthSales[[#This Row],[Final Quantity in Order + Manual]]*MonthSales[[#This Row],[Weight (g)]]</f>
        <v>0</v>
      </c>
      <c r="T535" s="62">
        <f>IFERROR(((MonthSales[[#This Row],[Stock + FBA]]+MonthSales[[#This Row],[Incoming]])/MonthSales[[#This Row],[Quaterly Average]]), 0)</f>
        <v>0</v>
      </c>
      <c r="U535" s="14">
        <f>IF(AND(minMonths &gt;=  MonthSales[[#This Row],[Months Cover (current stock +Production)]], C535  &lt;&gt; "X"), _xlfn.CEILING.MATH(((orderBY -  MonthSales[[#This Row],[Months Cover (current stock +Production)]]) * MonthSales[[#This Row],[Quaterly Average]]),50),0)</f>
        <v>0</v>
      </c>
      <c r="V535" s="60">
        <f t="shared" si="8"/>
        <v>0</v>
      </c>
      <c r="W535" s="21">
        <f>MonthSales[[#This Row],[Suggested Order]]+V535</f>
        <v>0</v>
      </c>
      <c r="X535">
        <f>SUM(MonthSales[[#This Row],[Stock + FBA]:[Incoming]])+MonthSales[[#This Row],[Final Quantity in Order + Manual]]</f>
        <v>0</v>
      </c>
      <c r="Y535" s="62">
        <f>IFERROR(((MonthSales[[#This Row],[Stock + FBA]]+MonthSales[[#This Row],[Incoming]]+MonthSales[[#This Row],[Final Quantity in Order + Manual]])/MonthSales[[#This Row],[Quaterly Average]]), 0)</f>
        <v>0</v>
      </c>
    </row>
    <row r="536" spans="1:25" x14ac:dyDescent="0.25">
      <c r="A536" s="1" t="s">
        <v>543</v>
      </c>
      <c r="B536" s="1" t="s">
        <v>1317</v>
      </c>
      <c r="C536" s="1" t="s">
        <v>13</v>
      </c>
      <c r="D536">
        <v>2.92</v>
      </c>
      <c r="E536">
        <v>5</v>
      </c>
      <c r="F536">
        <v>0</v>
      </c>
      <c r="G536">
        <v>0</v>
      </c>
      <c r="H536">
        <v>1</v>
      </c>
      <c r="I536">
        <v>0</v>
      </c>
      <c r="J536">
        <v>1</v>
      </c>
      <c r="K536">
        <v>2</v>
      </c>
      <c r="L536" s="65">
        <v>1</v>
      </c>
      <c r="M536">
        <v>5</v>
      </c>
      <c r="N536">
        <v>66</v>
      </c>
      <c r="O536">
        <v>17</v>
      </c>
      <c r="P536">
        <v>83</v>
      </c>
      <c r="Q536">
        <v>0</v>
      </c>
      <c r="R536" s="1">
        <f>IF(AND(MonthSales[[#This Row],[Maximum]] &gt; 10, C536 &lt;&gt; "X"), COUNTIF(MonthSales[[#This Row],[6]:[1]], "=0"),0)</f>
        <v>0</v>
      </c>
      <c r="S536" s="13">
        <f>MonthSales[[#This Row],[Final Quantity in Order + Manual]]*MonthSales[[#This Row],[Weight (g)]]</f>
        <v>0</v>
      </c>
      <c r="T536" s="62">
        <f>IFERROR(((MonthSales[[#This Row],[Stock + FBA]]+MonthSales[[#This Row],[Incoming]])/MonthSales[[#This Row],[Quaterly Average]]), 0)</f>
        <v>83</v>
      </c>
      <c r="U536" s="14">
        <f>IF(AND(minMonths &gt;=  MonthSales[[#This Row],[Months Cover (current stock +Production)]], C536  &lt;&gt; "X"), _xlfn.CEILING.MATH(((orderBY -  MonthSales[[#This Row],[Months Cover (current stock +Production)]]) * MonthSales[[#This Row],[Quaterly Average]]),50),0)</f>
        <v>0</v>
      </c>
      <c r="V536" s="60">
        <f t="shared" si="8"/>
        <v>0</v>
      </c>
      <c r="W536" s="21">
        <f>MonthSales[[#This Row],[Suggested Order]]+V536</f>
        <v>0</v>
      </c>
      <c r="X536">
        <f>SUM(MonthSales[[#This Row],[Stock + FBA]:[Incoming]])+MonthSales[[#This Row],[Final Quantity in Order + Manual]]</f>
        <v>83</v>
      </c>
      <c r="Y536" s="62">
        <f>IFERROR(((MonthSales[[#This Row],[Stock + FBA]]+MonthSales[[#This Row],[Incoming]]+MonthSales[[#This Row],[Final Quantity in Order + Manual]])/MonthSales[[#This Row],[Quaterly Average]]), 0)</f>
        <v>83</v>
      </c>
    </row>
    <row r="537" spans="1:25" x14ac:dyDescent="0.25">
      <c r="A537" s="1" t="s">
        <v>544</v>
      </c>
      <c r="B537" s="1" t="s">
        <v>1317</v>
      </c>
      <c r="C537" s="1" t="s">
        <v>8</v>
      </c>
      <c r="D537">
        <v>1.86</v>
      </c>
      <c r="E537">
        <v>42</v>
      </c>
      <c r="F537">
        <v>24</v>
      </c>
      <c r="G537">
        <v>77</v>
      </c>
      <c r="H537">
        <v>150</v>
      </c>
      <c r="I537">
        <v>65</v>
      </c>
      <c r="J537">
        <v>84</v>
      </c>
      <c r="K537">
        <v>74</v>
      </c>
      <c r="L537" s="65">
        <v>100</v>
      </c>
      <c r="M537">
        <v>150</v>
      </c>
      <c r="N537">
        <v>3</v>
      </c>
      <c r="O537">
        <v>276</v>
      </c>
      <c r="P537">
        <v>279</v>
      </c>
      <c r="Q537">
        <v>400</v>
      </c>
      <c r="R537" s="1">
        <f>IF(AND(MonthSales[[#This Row],[Maximum]] &gt; 10, C537 &lt;&gt; "X"), COUNTIF(MonthSales[[#This Row],[6]:[1]], "=0"),0)</f>
        <v>0</v>
      </c>
      <c r="S537" s="13">
        <f>MonthSales[[#This Row],[Final Quantity in Order + Manual]]*MonthSales[[#This Row],[Weight (g)]]</f>
        <v>0</v>
      </c>
      <c r="T537" s="62">
        <f>IFERROR(((MonthSales[[#This Row],[Stock + FBA]]+MonthSales[[#This Row],[Incoming]])/MonthSales[[#This Row],[Quaterly Average]]), 0)</f>
        <v>6.79</v>
      </c>
      <c r="U537" s="14">
        <f>IF(AND(minMonths &gt;=  MonthSales[[#This Row],[Months Cover (current stock +Production)]], C537  &lt;&gt; "X"), _xlfn.CEILING.MATH(((orderBY -  MonthSales[[#This Row],[Months Cover (current stock +Production)]]) * MonthSales[[#This Row],[Quaterly Average]]),50),0)</f>
        <v>0</v>
      </c>
      <c r="V537" s="60">
        <f t="shared" si="8"/>
        <v>0</v>
      </c>
      <c r="W537" s="21">
        <f>MonthSales[[#This Row],[Suggested Order]]+V537</f>
        <v>0</v>
      </c>
      <c r="X537">
        <f>SUM(MonthSales[[#This Row],[Stock + FBA]:[Incoming]])+MonthSales[[#This Row],[Final Quantity in Order + Manual]]</f>
        <v>679</v>
      </c>
      <c r="Y537" s="62">
        <f>IFERROR(((MonthSales[[#This Row],[Stock + FBA]]+MonthSales[[#This Row],[Incoming]]+MonthSales[[#This Row],[Final Quantity in Order + Manual]])/MonthSales[[#This Row],[Quaterly Average]]), 0)</f>
        <v>6.79</v>
      </c>
    </row>
    <row r="538" spans="1:25" x14ac:dyDescent="0.25">
      <c r="A538" s="1" t="s">
        <v>545</v>
      </c>
      <c r="B538" s="1" t="s">
        <v>1317</v>
      </c>
      <c r="C538" s="1" t="s">
        <v>8</v>
      </c>
      <c r="D538">
        <v>2.35</v>
      </c>
      <c r="E538">
        <v>74</v>
      </c>
      <c r="F538">
        <v>63</v>
      </c>
      <c r="G538">
        <v>57</v>
      </c>
      <c r="H538">
        <v>132</v>
      </c>
      <c r="I538">
        <v>69</v>
      </c>
      <c r="J538">
        <v>128</v>
      </c>
      <c r="K538">
        <v>87</v>
      </c>
      <c r="L538" s="65">
        <v>110</v>
      </c>
      <c r="M538">
        <v>132</v>
      </c>
      <c r="N538">
        <v>21</v>
      </c>
      <c r="O538">
        <v>216</v>
      </c>
      <c r="P538">
        <v>237</v>
      </c>
      <c r="Q538">
        <v>450</v>
      </c>
      <c r="R538" s="1">
        <f>IF(AND(MonthSales[[#This Row],[Maximum]] &gt; 10, C538 &lt;&gt; "X"), COUNTIF(MonthSales[[#This Row],[6]:[1]], "=0"),0)</f>
        <v>0</v>
      </c>
      <c r="S538" s="13">
        <f>MonthSales[[#This Row],[Final Quantity in Order + Manual]]*MonthSales[[#This Row],[Weight (g)]]</f>
        <v>0</v>
      </c>
      <c r="T538" s="62">
        <f>IFERROR(((MonthSales[[#This Row],[Stock + FBA]]+MonthSales[[#This Row],[Incoming]])/MonthSales[[#This Row],[Quaterly Average]]), 0)</f>
        <v>6.2454545454545451</v>
      </c>
      <c r="U538" s="14">
        <f>IF(AND(minMonths &gt;=  MonthSales[[#This Row],[Months Cover (current stock +Production)]], C538  &lt;&gt; "X"), _xlfn.CEILING.MATH(((orderBY -  MonthSales[[#This Row],[Months Cover (current stock +Production)]]) * MonthSales[[#This Row],[Quaterly Average]]),50),0)</f>
        <v>0</v>
      </c>
      <c r="V538" s="60">
        <f t="shared" si="8"/>
        <v>0</v>
      </c>
      <c r="W538" s="21">
        <f>MonthSales[[#This Row],[Suggested Order]]+V538</f>
        <v>0</v>
      </c>
      <c r="X538">
        <f>SUM(MonthSales[[#This Row],[Stock + FBA]:[Incoming]])+MonthSales[[#This Row],[Final Quantity in Order + Manual]]</f>
        <v>687</v>
      </c>
      <c r="Y538" s="62">
        <f>IFERROR(((MonthSales[[#This Row],[Stock + FBA]]+MonthSales[[#This Row],[Incoming]]+MonthSales[[#This Row],[Final Quantity in Order + Manual]])/MonthSales[[#This Row],[Quaterly Average]]), 0)</f>
        <v>6.2454545454545451</v>
      </c>
    </row>
    <row r="539" spans="1:25" x14ac:dyDescent="0.25">
      <c r="A539" s="1" t="s">
        <v>546</v>
      </c>
      <c r="B539" s="1" t="s">
        <v>1317</v>
      </c>
      <c r="C539" s="1" t="s">
        <v>8</v>
      </c>
      <c r="D539">
        <v>1.6</v>
      </c>
      <c r="E539">
        <v>104</v>
      </c>
      <c r="F539">
        <v>82</v>
      </c>
      <c r="G539">
        <v>70</v>
      </c>
      <c r="H539">
        <v>139</v>
      </c>
      <c r="I539">
        <v>84</v>
      </c>
      <c r="J539">
        <v>141</v>
      </c>
      <c r="K539">
        <v>103</v>
      </c>
      <c r="L539" s="65">
        <v>121</v>
      </c>
      <c r="M539">
        <v>141</v>
      </c>
      <c r="N539">
        <v>296</v>
      </c>
      <c r="O539">
        <v>263</v>
      </c>
      <c r="P539">
        <v>559</v>
      </c>
      <c r="Q539">
        <v>150</v>
      </c>
      <c r="R539" s="1">
        <f>IF(AND(MonthSales[[#This Row],[Maximum]] &gt; 10, C539 &lt;&gt; "X"), COUNTIF(MonthSales[[#This Row],[6]:[1]], "=0"),0)</f>
        <v>0</v>
      </c>
      <c r="S539" s="13">
        <f>MonthSales[[#This Row],[Final Quantity in Order + Manual]]*MonthSales[[#This Row],[Weight (g)]]</f>
        <v>0</v>
      </c>
      <c r="T539" s="62">
        <f>IFERROR(((MonthSales[[#This Row],[Stock + FBA]]+MonthSales[[#This Row],[Incoming]])/MonthSales[[#This Row],[Quaterly Average]]), 0)</f>
        <v>5.8595041322314048</v>
      </c>
      <c r="U539" s="14">
        <f>IF(AND(minMonths &gt;=  MonthSales[[#This Row],[Months Cover (current stock +Production)]], C539  &lt;&gt; "X"), _xlfn.CEILING.MATH(((orderBY -  MonthSales[[#This Row],[Months Cover (current stock +Production)]]) * MonthSales[[#This Row],[Quaterly Average]]),50),0)</f>
        <v>0</v>
      </c>
      <c r="V539" s="60">
        <f t="shared" si="8"/>
        <v>0</v>
      </c>
      <c r="W539" s="21">
        <f>MonthSales[[#This Row],[Suggested Order]]+V539</f>
        <v>0</v>
      </c>
      <c r="X539">
        <f>SUM(MonthSales[[#This Row],[Stock + FBA]:[Incoming]])+MonthSales[[#This Row],[Final Quantity in Order + Manual]]</f>
        <v>709</v>
      </c>
      <c r="Y539" s="62">
        <f>IFERROR(((MonthSales[[#This Row],[Stock + FBA]]+MonthSales[[#This Row],[Incoming]]+MonthSales[[#This Row],[Final Quantity in Order + Manual]])/MonthSales[[#This Row],[Quaterly Average]]), 0)</f>
        <v>5.8595041322314048</v>
      </c>
    </row>
    <row r="540" spans="1:25" x14ac:dyDescent="0.25">
      <c r="A540" s="1" t="s">
        <v>547</v>
      </c>
      <c r="B540" s="1" t="s">
        <v>1317</v>
      </c>
      <c r="C540" s="1" t="s">
        <v>8</v>
      </c>
      <c r="D540">
        <v>4</v>
      </c>
      <c r="E540">
        <v>61</v>
      </c>
      <c r="F540">
        <v>39</v>
      </c>
      <c r="G540">
        <v>47</v>
      </c>
      <c r="H540">
        <v>121</v>
      </c>
      <c r="I540">
        <v>89</v>
      </c>
      <c r="J540">
        <v>119</v>
      </c>
      <c r="K540">
        <v>79</v>
      </c>
      <c r="L540" s="65">
        <v>110</v>
      </c>
      <c r="M540">
        <v>121</v>
      </c>
      <c r="N540">
        <v>14</v>
      </c>
      <c r="O540">
        <v>241</v>
      </c>
      <c r="P540">
        <v>255</v>
      </c>
      <c r="Q540">
        <v>450</v>
      </c>
      <c r="R540" s="1">
        <f>IF(AND(MonthSales[[#This Row],[Maximum]] &gt; 10, C540 &lt;&gt; "X"), COUNTIF(MonthSales[[#This Row],[6]:[1]], "=0"),0)</f>
        <v>0</v>
      </c>
      <c r="S540" s="13">
        <f>MonthSales[[#This Row],[Final Quantity in Order + Manual]]*MonthSales[[#This Row],[Weight (g)]]</f>
        <v>0</v>
      </c>
      <c r="T540" s="62">
        <f>IFERROR(((MonthSales[[#This Row],[Stock + FBA]]+MonthSales[[#This Row],[Incoming]])/MonthSales[[#This Row],[Quaterly Average]]), 0)</f>
        <v>6.4090909090909092</v>
      </c>
      <c r="U540" s="14">
        <f>IF(AND(minMonths &gt;=  MonthSales[[#This Row],[Months Cover (current stock +Production)]], C540  &lt;&gt; "X"), _xlfn.CEILING.MATH(((orderBY -  MonthSales[[#This Row],[Months Cover (current stock +Production)]]) * MonthSales[[#This Row],[Quaterly Average]]),50),0)</f>
        <v>0</v>
      </c>
      <c r="V540" s="60">
        <f t="shared" si="8"/>
        <v>0</v>
      </c>
      <c r="W540" s="21">
        <f>MonthSales[[#This Row],[Suggested Order]]+V540</f>
        <v>0</v>
      </c>
      <c r="X540">
        <f>SUM(MonthSales[[#This Row],[Stock + FBA]:[Incoming]])+MonthSales[[#This Row],[Final Quantity in Order + Manual]]</f>
        <v>705</v>
      </c>
      <c r="Y540" s="62">
        <f>IFERROR(((MonthSales[[#This Row],[Stock + FBA]]+MonthSales[[#This Row],[Incoming]]+MonthSales[[#This Row],[Final Quantity in Order + Manual]])/MonthSales[[#This Row],[Quaterly Average]]), 0)</f>
        <v>6.4090909090909092</v>
      </c>
    </row>
    <row r="541" spans="1:25" x14ac:dyDescent="0.25">
      <c r="A541" s="1" t="s">
        <v>548</v>
      </c>
      <c r="B541" s="1" t="s">
        <v>1317</v>
      </c>
      <c r="C541" s="1" t="s">
        <v>13</v>
      </c>
      <c r="D541">
        <v>7.81</v>
      </c>
      <c r="E541">
        <v>5</v>
      </c>
      <c r="F541">
        <v>5</v>
      </c>
      <c r="G541">
        <v>3</v>
      </c>
      <c r="H541">
        <v>6</v>
      </c>
      <c r="I541">
        <v>0</v>
      </c>
      <c r="J541">
        <v>0</v>
      </c>
      <c r="K541">
        <v>5</v>
      </c>
      <c r="L541" s="65">
        <v>6</v>
      </c>
      <c r="M541">
        <v>6</v>
      </c>
      <c r="N541">
        <v>0</v>
      </c>
      <c r="O541">
        <v>0</v>
      </c>
      <c r="P541">
        <v>0</v>
      </c>
      <c r="Q541">
        <v>0</v>
      </c>
      <c r="R541" s="1">
        <f>IF(AND(MonthSales[[#This Row],[Maximum]] &gt; 10, C541 &lt;&gt; "X"), COUNTIF(MonthSales[[#This Row],[6]:[1]], "=0"),0)</f>
        <v>0</v>
      </c>
      <c r="S541" s="13">
        <f>MonthSales[[#This Row],[Final Quantity in Order + Manual]]*MonthSales[[#This Row],[Weight (g)]]</f>
        <v>0</v>
      </c>
      <c r="T541" s="62">
        <f>IFERROR(((MonthSales[[#This Row],[Stock + FBA]]+MonthSales[[#This Row],[Incoming]])/MonthSales[[#This Row],[Quaterly Average]]), 0)</f>
        <v>0</v>
      </c>
      <c r="U541" s="14">
        <f>IF(AND(minMonths &gt;=  MonthSales[[#This Row],[Months Cover (current stock +Production)]], C541  &lt;&gt; "X"), _xlfn.CEILING.MATH(((orderBY -  MonthSales[[#This Row],[Months Cover (current stock +Production)]]) * MonthSales[[#This Row],[Quaterly Average]]),50),0)</f>
        <v>0</v>
      </c>
      <c r="V541" s="60">
        <f t="shared" si="8"/>
        <v>0</v>
      </c>
      <c r="W541" s="21">
        <f>MonthSales[[#This Row],[Suggested Order]]+V541</f>
        <v>0</v>
      </c>
      <c r="X541">
        <f>SUM(MonthSales[[#This Row],[Stock + FBA]:[Incoming]])+MonthSales[[#This Row],[Final Quantity in Order + Manual]]</f>
        <v>0</v>
      </c>
      <c r="Y541" s="62">
        <f>IFERROR(((MonthSales[[#This Row],[Stock + FBA]]+MonthSales[[#This Row],[Incoming]]+MonthSales[[#This Row],[Final Quantity in Order + Manual]])/MonthSales[[#This Row],[Quaterly Average]]), 0)</f>
        <v>0</v>
      </c>
    </row>
    <row r="542" spans="1:25" x14ac:dyDescent="0.25">
      <c r="A542" s="1" t="s">
        <v>549</v>
      </c>
      <c r="B542" s="1" t="s">
        <v>1317</v>
      </c>
      <c r="C542" s="1" t="s">
        <v>13</v>
      </c>
      <c r="D542">
        <v>9.11</v>
      </c>
      <c r="E542">
        <v>0</v>
      </c>
      <c r="F542">
        <v>0</v>
      </c>
      <c r="G542">
        <v>0</v>
      </c>
      <c r="H542">
        <v>0</v>
      </c>
      <c r="I542">
        <v>0</v>
      </c>
      <c r="J542">
        <v>0</v>
      </c>
      <c r="K542">
        <v>0</v>
      </c>
      <c r="L542" s="65">
        <v>0</v>
      </c>
      <c r="M542">
        <v>0</v>
      </c>
      <c r="N542">
        <v>0</v>
      </c>
      <c r="O542">
        <v>0</v>
      </c>
      <c r="P542">
        <v>0</v>
      </c>
      <c r="Q542">
        <v>0</v>
      </c>
      <c r="R542" s="1">
        <f>IF(AND(MonthSales[[#This Row],[Maximum]] &gt; 10, C542 &lt;&gt; "X"), COUNTIF(MonthSales[[#This Row],[6]:[1]], "=0"),0)</f>
        <v>0</v>
      </c>
      <c r="S542" s="13">
        <f>MonthSales[[#This Row],[Final Quantity in Order + Manual]]*MonthSales[[#This Row],[Weight (g)]]</f>
        <v>0</v>
      </c>
      <c r="T542" s="62">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60">
        <f t="shared" si="8"/>
        <v>0</v>
      </c>
      <c r="W542" s="21">
        <f>MonthSales[[#This Row],[Suggested Order]]+V542</f>
        <v>0</v>
      </c>
      <c r="X542">
        <f>SUM(MonthSales[[#This Row],[Stock + FBA]:[Incoming]])+MonthSales[[#This Row],[Final Quantity in Order + Manual]]</f>
        <v>0</v>
      </c>
      <c r="Y542" s="62">
        <f>IFERROR(((MonthSales[[#This Row],[Stock + FBA]]+MonthSales[[#This Row],[Incoming]]+MonthSales[[#This Row],[Final Quantity in Order + Manual]])/MonthSales[[#This Row],[Quaterly Average]]), 0)</f>
        <v>0</v>
      </c>
    </row>
    <row r="543" spans="1:25" x14ac:dyDescent="0.25">
      <c r="A543" s="1" t="s">
        <v>550</v>
      </c>
      <c r="B543" s="1" t="s">
        <v>1315</v>
      </c>
      <c r="C543" s="1" t="s">
        <v>8</v>
      </c>
      <c r="D543">
        <v>4.62</v>
      </c>
      <c r="E543">
        <v>49</v>
      </c>
      <c r="F543">
        <v>29</v>
      </c>
      <c r="G543">
        <v>45</v>
      </c>
      <c r="H543">
        <v>75</v>
      </c>
      <c r="I543">
        <v>62</v>
      </c>
      <c r="J543">
        <v>58</v>
      </c>
      <c r="K543">
        <v>53</v>
      </c>
      <c r="L543" s="65">
        <v>65</v>
      </c>
      <c r="M543">
        <v>75</v>
      </c>
      <c r="N543">
        <v>3</v>
      </c>
      <c r="O543">
        <v>55</v>
      </c>
      <c r="P543">
        <v>58</v>
      </c>
      <c r="Q543">
        <v>550</v>
      </c>
      <c r="R543" s="1">
        <f>IF(AND(MonthSales[[#This Row],[Maximum]] &gt; 10, C543 &lt;&gt; "X"), COUNTIF(MonthSales[[#This Row],[6]:[1]], "=0"),0)</f>
        <v>0</v>
      </c>
      <c r="S543" s="13">
        <f>MonthSales[[#This Row],[Final Quantity in Order + Manual]]*MonthSales[[#This Row],[Weight (g)]]</f>
        <v>0</v>
      </c>
      <c r="T543" s="62">
        <f>IFERROR(((MonthSales[[#This Row],[Stock + FBA]]+MonthSales[[#This Row],[Incoming]])/MonthSales[[#This Row],[Quaterly Average]]), 0)</f>
        <v>9.3538461538461544</v>
      </c>
      <c r="U543" s="14">
        <f>IF(AND(minMonths &gt;=  MonthSales[[#This Row],[Months Cover (current stock +Production)]], C543  &lt;&gt; "X"), _xlfn.CEILING.MATH(((orderBY -  MonthSales[[#This Row],[Months Cover (current stock +Production)]]) * MonthSales[[#This Row],[Quaterly Average]]),50),0)</f>
        <v>0</v>
      </c>
      <c r="V543" s="60">
        <f t="shared" si="8"/>
        <v>0</v>
      </c>
      <c r="W543" s="21">
        <f>MonthSales[[#This Row],[Suggested Order]]+V543</f>
        <v>0</v>
      </c>
      <c r="X543">
        <f>SUM(MonthSales[[#This Row],[Stock + FBA]:[Incoming]])+MonthSales[[#This Row],[Final Quantity in Order + Manual]]</f>
        <v>608</v>
      </c>
      <c r="Y543" s="62">
        <f>IFERROR(((MonthSales[[#This Row],[Stock + FBA]]+MonthSales[[#This Row],[Incoming]]+MonthSales[[#This Row],[Final Quantity in Order + Manual]])/MonthSales[[#This Row],[Quaterly Average]]), 0)</f>
        <v>9.3538461538461544</v>
      </c>
    </row>
    <row r="544" spans="1:25" x14ac:dyDescent="0.25">
      <c r="A544" s="1" t="s">
        <v>551</v>
      </c>
      <c r="B544" s="1" t="s">
        <v>1315</v>
      </c>
      <c r="C544" s="1" t="s">
        <v>13</v>
      </c>
      <c r="D544">
        <v>9.9600000000000009</v>
      </c>
      <c r="E544">
        <v>9</v>
      </c>
      <c r="F544">
        <v>5</v>
      </c>
      <c r="G544">
        <v>10</v>
      </c>
      <c r="H544">
        <v>6</v>
      </c>
      <c r="I544">
        <v>8</v>
      </c>
      <c r="J544">
        <v>17</v>
      </c>
      <c r="K544">
        <v>9</v>
      </c>
      <c r="L544" s="65">
        <v>10</v>
      </c>
      <c r="M544">
        <v>17</v>
      </c>
      <c r="N544">
        <v>6</v>
      </c>
      <c r="O544">
        <v>31</v>
      </c>
      <c r="P544">
        <v>37</v>
      </c>
      <c r="Q544">
        <v>0</v>
      </c>
      <c r="R544" s="1">
        <f>IF(AND(MonthSales[[#This Row],[Maximum]] &gt; 10, C544 &lt;&gt; "X"), COUNTIF(MonthSales[[#This Row],[6]:[1]], "=0"),0)</f>
        <v>0</v>
      </c>
      <c r="S544" s="13">
        <f>MonthSales[[#This Row],[Final Quantity in Order + Manual]]*MonthSales[[#This Row],[Weight (g)]]</f>
        <v>0</v>
      </c>
      <c r="T544" s="62">
        <f>IFERROR(((MonthSales[[#This Row],[Stock + FBA]]+MonthSales[[#This Row],[Incoming]])/MonthSales[[#This Row],[Quaterly Average]]), 0)</f>
        <v>3.7</v>
      </c>
      <c r="U544" s="14">
        <f>IF(AND(minMonths &gt;=  MonthSales[[#This Row],[Months Cover (current stock +Production)]], C544  &lt;&gt; "X"), _xlfn.CEILING.MATH(((orderBY -  MonthSales[[#This Row],[Months Cover (current stock +Production)]]) * MonthSales[[#This Row],[Quaterly Average]]),50),0)</f>
        <v>0</v>
      </c>
      <c r="V544" s="60">
        <f t="shared" si="8"/>
        <v>0</v>
      </c>
      <c r="W544" s="21">
        <f>MonthSales[[#This Row],[Suggested Order]]+V544</f>
        <v>0</v>
      </c>
      <c r="X544">
        <f>SUM(MonthSales[[#This Row],[Stock + FBA]:[Incoming]])+MonthSales[[#This Row],[Final Quantity in Order + Manual]]</f>
        <v>37</v>
      </c>
      <c r="Y544" s="62">
        <f>IFERROR(((MonthSales[[#This Row],[Stock + FBA]]+MonthSales[[#This Row],[Incoming]]+MonthSales[[#This Row],[Final Quantity in Order + Manual]])/MonthSales[[#This Row],[Quaterly Average]]), 0)</f>
        <v>3.7</v>
      </c>
    </row>
    <row r="545" spans="1:25" x14ac:dyDescent="0.25">
      <c r="A545" s="1" t="s">
        <v>552</v>
      </c>
      <c r="B545" s="1" t="s">
        <v>1322</v>
      </c>
      <c r="C545" s="1" t="s">
        <v>13</v>
      </c>
      <c r="D545">
        <v>1.8</v>
      </c>
      <c r="E545">
        <v>0</v>
      </c>
      <c r="F545">
        <v>0</v>
      </c>
      <c r="G545">
        <v>0</v>
      </c>
      <c r="H545">
        <v>0</v>
      </c>
      <c r="I545">
        <v>0</v>
      </c>
      <c r="J545">
        <v>0</v>
      </c>
      <c r="K545">
        <v>0</v>
      </c>
      <c r="L545" s="65">
        <v>0</v>
      </c>
      <c r="M545">
        <v>0</v>
      </c>
      <c r="N545">
        <v>0</v>
      </c>
      <c r="O545">
        <v>0</v>
      </c>
      <c r="P545">
        <v>0</v>
      </c>
      <c r="Q545">
        <v>0</v>
      </c>
      <c r="R545" s="1">
        <f>IF(AND(MonthSales[[#This Row],[Maximum]] &gt; 10, C545 &lt;&gt; "X"), COUNTIF(MonthSales[[#This Row],[6]:[1]], "=0"),0)</f>
        <v>0</v>
      </c>
      <c r="S545" s="13">
        <f>MonthSales[[#This Row],[Final Quantity in Order + Manual]]*MonthSales[[#This Row],[Weight (g)]]</f>
        <v>0</v>
      </c>
      <c r="T545" s="62">
        <f>IFERROR(((MonthSales[[#This Row],[Stock + FBA]]+MonthSales[[#This Row],[Incoming]])/MonthSales[[#This Row],[Quaterly Average]]), 0)</f>
        <v>0</v>
      </c>
      <c r="U545" s="14">
        <f>IF(AND(minMonths &gt;=  MonthSales[[#This Row],[Months Cover (current stock +Production)]], C545  &lt;&gt; "X"), _xlfn.CEILING.MATH(((orderBY -  MonthSales[[#This Row],[Months Cover (current stock +Production)]]) * MonthSales[[#This Row],[Quaterly Average]]),50),0)</f>
        <v>0</v>
      </c>
      <c r="V545" s="60">
        <f t="shared" si="8"/>
        <v>0</v>
      </c>
      <c r="W545" s="21">
        <f>MonthSales[[#This Row],[Suggested Order]]+V545</f>
        <v>0</v>
      </c>
      <c r="X545">
        <f>SUM(MonthSales[[#This Row],[Stock + FBA]:[Incoming]])+MonthSales[[#This Row],[Final Quantity in Order + Manual]]</f>
        <v>0</v>
      </c>
      <c r="Y545" s="62">
        <f>IFERROR(((MonthSales[[#This Row],[Stock + FBA]]+MonthSales[[#This Row],[Incoming]]+MonthSales[[#This Row],[Final Quantity in Order + Manual]])/MonthSales[[#This Row],[Quaterly Average]]), 0)</f>
        <v>0</v>
      </c>
    </row>
    <row r="546" spans="1:25" x14ac:dyDescent="0.25">
      <c r="A546" s="1" t="s">
        <v>553</v>
      </c>
      <c r="B546" s="1" t="s">
        <v>1322</v>
      </c>
      <c r="C546" s="1" t="s">
        <v>13</v>
      </c>
      <c r="D546">
        <v>1.8</v>
      </c>
      <c r="E546">
        <v>0</v>
      </c>
      <c r="F546">
        <v>0</v>
      </c>
      <c r="G546">
        <v>0</v>
      </c>
      <c r="H546">
        <v>0</v>
      </c>
      <c r="I546">
        <v>0</v>
      </c>
      <c r="J546">
        <v>0</v>
      </c>
      <c r="K546">
        <v>0</v>
      </c>
      <c r="L546" s="65">
        <v>0</v>
      </c>
      <c r="M546">
        <v>0</v>
      </c>
      <c r="N546">
        <v>0</v>
      </c>
      <c r="O546">
        <v>0</v>
      </c>
      <c r="P546">
        <v>0</v>
      </c>
      <c r="Q546">
        <v>0</v>
      </c>
      <c r="R546" s="1">
        <f>IF(AND(MonthSales[[#This Row],[Maximum]] &gt; 10, C546 &lt;&gt; "X"), COUNTIF(MonthSales[[#This Row],[6]:[1]], "=0"),0)</f>
        <v>0</v>
      </c>
      <c r="S546" s="13">
        <f>MonthSales[[#This Row],[Final Quantity in Order + Manual]]*MonthSales[[#This Row],[Weight (g)]]</f>
        <v>0</v>
      </c>
      <c r="T546" s="62">
        <f>IFERROR(((MonthSales[[#This Row],[Stock + FBA]]+MonthSales[[#This Row],[Incoming]])/MonthSales[[#This Row],[Quaterly Average]]), 0)</f>
        <v>0</v>
      </c>
      <c r="U546" s="14">
        <f>IF(AND(minMonths &gt;=  MonthSales[[#This Row],[Months Cover (current stock +Production)]], C546  &lt;&gt; "X"), _xlfn.CEILING.MATH(((orderBY -  MonthSales[[#This Row],[Months Cover (current stock +Production)]]) * MonthSales[[#This Row],[Quaterly Average]]),50),0)</f>
        <v>0</v>
      </c>
      <c r="V546" s="60">
        <f t="shared" si="8"/>
        <v>0</v>
      </c>
      <c r="W546" s="21">
        <f>MonthSales[[#This Row],[Suggested Order]]+V546</f>
        <v>0</v>
      </c>
      <c r="X546">
        <f>SUM(MonthSales[[#This Row],[Stock + FBA]:[Incoming]])+MonthSales[[#This Row],[Final Quantity in Order + Manual]]</f>
        <v>0</v>
      </c>
      <c r="Y546" s="62">
        <f>IFERROR(((MonthSales[[#This Row],[Stock + FBA]]+MonthSales[[#This Row],[Incoming]]+MonthSales[[#This Row],[Final Quantity in Order + Manual]])/MonthSales[[#This Row],[Quaterly Average]]), 0)</f>
        <v>0</v>
      </c>
    </row>
    <row r="547" spans="1:25" x14ac:dyDescent="0.25">
      <c r="A547" s="1" t="s">
        <v>554</v>
      </c>
      <c r="B547" s="1" t="s">
        <v>1322</v>
      </c>
      <c r="C547" s="1" t="s">
        <v>13</v>
      </c>
      <c r="D547">
        <v>1.8</v>
      </c>
      <c r="E547">
        <v>2</v>
      </c>
      <c r="F547">
        <v>1</v>
      </c>
      <c r="G547">
        <v>0</v>
      </c>
      <c r="H547">
        <v>0</v>
      </c>
      <c r="I547">
        <v>0</v>
      </c>
      <c r="J547">
        <v>0</v>
      </c>
      <c r="K547">
        <v>2</v>
      </c>
      <c r="L547" s="65">
        <v>0</v>
      </c>
      <c r="M547">
        <v>2</v>
      </c>
      <c r="N547">
        <v>0</v>
      </c>
      <c r="O547">
        <v>0</v>
      </c>
      <c r="P547">
        <v>0</v>
      </c>
      <c r="Q547">
        <v>0</v>
      </c>
      <c r="R547" s="1">
        <f>IF(AND(MonthSales[[#This Row],[Maximum]] &gt; 10, C547 &lt;&gt; "X"), COUNTIF(MonthSales[[#This Row],[6]:[1]], "=0"),0)</f>
        <v>0</v>
      </c>
      <c r="S547" s="13">
        <f>MonthSales[[#This Row],[Final Quantity in Order + Manual]]*MonthSales[[#This Row],[Weight (g)]]</f>
        <v>0</v>
      </c>
      <c r="T547" s="62">
        <f>IFERROR(((MonthSales[[#This Row],[Stock + FBA]]+MonthSales[[#This Row],[Incoming]])/MonthSales[[#This Row],[Quaterly Average]]), 0)</f>
        <v>0</v>
      </c>
      <c r="U547" s="14">
        <f>IF(AND(minMonths &gt;=  MonthSales[[#This Row],[Months Cover (current stock +Production)]], C547  &lt;&gt; "X"), _xlfn.CEILING.MATH(((orderBY -  MonthSales[[#This Row],[Months Cover (current stock +Production)]]) * MonthSales[[#This Row],[Quaterly Average]]),50),0)</f>
        <v>0</v>
      </c>
      <c r="V547" s="60">
        <f t="shared" si="8"/>
        <v>0</v>
      </c>
      <c r="W547" s="21">
        <f>MonthSales[[#This Row],[Suggested Order]]+V547</f>
        <v>0</v>
      </c>
      <c r="X547">
        <f>SUM(MonthSales[[#This Row],[Stock + FBA]:[Incoming]])+MonthSales[[#This Row],[Final Quantity in Order + Manual]]</f>
        <v>0</v>
      </c>
      <c r="Y547" s="62">
        <f>IFERROR(((MonthSales[[#This Row],[Stock + FBA]]+MonthSales[[#This Row],[Incoming]]+MonthSales[[#This Row],[Final Quantity in Order + Manual]])/MonthSales[[#This Row],[Quaterly Average]]), 0)</f>
        <v>0</v>
      </c>
    </row>
    <row r="548" spans="1:25" x14ac:dyDescent="0.25">
      <c r="A548" s="1" t="s">
        <v>555</v>
      </c>
      <c r="B548" s="1" t="s">
        <v>1322</v>
      </c>
      <c r="C548" s="1" t="s">
        <v>13</v>
      </c>
      <c r="D548">
        <v>1.8</v>
      </c>
      <c r="E548">
        <v>0</v>
      </c>
      <c r="F548">
        <v>0</v>
      </c>
      <c r="G548">
        <v>0</v>
      </c>
      <c r="H548">
        <v>0</v>
      </c>
      <c r="I548">
        <v>0</v>
      </c>
      <c r="J548">
        <v>0</v>
      </c>
      <c r="K548">
        <v>0</v>
      </c>
      <c r="L548" s="65">
        <v>0</v>
      </c>
      <c r="M548">
        <v>0</v>
      </c>
      <c r="N548">
        <v>6</v>
      </c>
      <c r="O548">
        <v>0</v>
      </c>
      <c r="P548">
        <v>6</v>
      </c>
      <c r="Q548">
        <v>0</v>
      </c>
      <c r="R548" s="1">
        <f>IF(AND(MonthSales[[#This Row],[Maximum]] &gt; 10, C548 &lt;&gt; "X"), COUNTIF(MonthSales[[#This Row],[6]:[1]], "=0"),0)</f>
        <v>0</v>
      </c>
      <c r="S548" s="13">
        <f>MonthSales[[#This Row],[Final Quantity in Order + Manual]]*MonthSales[[#This Row],[Weight (g)]]</f>
        <v>0</v>
      </c>
      <c r="T548" s="62">
        <f>IFERROR(((MonthSales[[#This Row],[Stock + FBA]]+MonthSales[[#This Row],[Incoming]])/MonthSales[[#This Row],[Quaterly Average]]), 0)</f>
        <v>0</v>
      </c>
      <c r="U548" s="14">
        <f>IF(AND(minMonths &gt;=  MonthSales[[#This Row],[Months Cover (current stock +Production)]], C548  &lt;&gt; "X"), _xlfn.CEILING.MATH(((orderBY -  MonthSales[[#This Row],[Months Cover (current stock +Production)]]) * MonthSales[[#This Row],[Quaterly Average]]),50),0)</f>
        <v>0</v>
      </c>
      <c r="V548" s="60">
        <f t="shared" si="8"/>
        <v>0</v>
      </c>
      <c r="W548" s="21">
        <f>MonthSales[[#This Row],[Suggested Order]]+V548</f>
        <v>0</v>
      </c>
      <c r="X548">
        <f>SUM(MonthSales[[#This Row],[Stock + FBA]:[Incoming]])+MonthSales[[#This Row],[Final Quantity in Order + Manual]]</f>
        <v>6</v>
      </c>
      <c r="Y548" s="62">
        <f>IFERROR(((MonthSales[[#This Row],[Stock + FBA]]+MonthSales[[#This Row],[Incoming]]+MonthSales[[#This Row],[Final Quantity in Order + Manual]])/MonthSales[[#This Row],[Quaterly Average]]), 0)</f>
        <v>0</v>
      </c>
    </row>
    <row r="549" spans="1:25" x14ac:dyDescent="0.25">
      <c r="A549" s="1" t="s">
        <v>556</v>
      </c>
      <c r="B549" s="1" t="s">
        <v>1322</v>
      </c>
      <c r="C549" s="1" t="s">
        <v>13</v>
      </c>
      <c r="D549">
        <v>1.8</v>
      </c>
      <c r="E549">
        <v>0</v>
      </c>
      <c r="F549">
        <v>0</v>
      </c>
      <c r="G549">
        <v>0</v>
      </c>
      <c r="H549">
        <v>0</v>
      </c>
      <c r="I549">
        <v>0</v>
      </c>
      <c r="J549">
        <v>0</v>
      </c>
      <c r="K549">
        <v>0</v>
      </c>
      <c r="L549" s="65">
        <v>0</v>
      </c>
      <c r="M549">
        <v>0</v>
      </c>
      <c r="N549">
        <v>3</v>
      </c>
      <c r="O549">
        <v>0</v>
      </c>
      <c r="P549">
        <v>3</v>
      </c>
      <c r="Q549">
        <v>0</v>
      </c>
      <c r="R549" s="1">
        <f>IF(AND(MonthSales[[#This Row],[Maximum]] &gt; 10, C549 &lt;&gt; "X"), COUNTIF(MonthSales[[#This Row],[6]:[1]], "=0"),0)</f>
        <v>0</v>
      </c>
      <c r="S549" s="13">
        <f>MonthSales[[#This Row],[Final Quantity in Order + Manual]]*MonthSales[[#This Row],[Weight (g)]]</f>
        <v>0</v>
      </c>
      <c r="T549" s="62">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60">
        <f t="shared" si="8"/>
        <v>0</v>
      </c>
      <c r="W549" s="21">
        <f>MonthSales[[#This Row],[Suggested Order]]+V549</f>
        <v>0</v>
      </c>
      <c r="X549">
        <f>SUM(MonthSales[[#This Row],[Stock + FBA]:[Incoming]])+MonthSales[[#This Row],[Final Quantity in Order + Manual]]</f>
        <v>3</v>
      </c>
      <c r="Y549" s="62">
        <f>IFERROR(((MonthSales[[#This Row],[Stock + FBA]]+MonthSales[[#This Row],[Incoming]]+MonthSales[[#This Row],[Final Quantity in Order + Manual]])/MonthSales[[#This Row],[Quaterly Average]]), 0)</f>
        <v>0</v>
      </c>
    </row>
    <row r="550" spans="1:25" x14ac:dyDescent="0.25">
      <c r="A550" s="1" t="s">
        <v>557</v>
      </c>
      <c r="B550" s="1" t="s">
        <v>1322</v>
      </c>
      <c r="C550" s="1" t="s">
        <v>13</v>
      </c>
      <c r="D550">
        <v>1.6</v>
      </c>
      <c r="E550">
        <v>0</v>
      </c>
      <c r="F550">
        <v>0</v>
      </c>
      <c r="G550">
        <v>0</v>
      </c>
      <c r="H550">
        <v>0</v>
      </c>
      <c r="I550">
        <v>0</v>
      </c>
      <c r="J550">
        <v>0</v>
      </c>
      <c r="K550">
        <v>0</v>
      </c>
      <c r="L550" s="65">
        <v>0</v>
      </c>
      <c r="M550">
        <v>0</v>
      </c>
      <c r="N550">
        <v>0</v>
      </c>
      <c r="O550">
        <v>0</v>
      </c>
      <c r="P550">
        <v>0</v>
      </c>
      <c r="Q550">
        <v>0</v>
      </c>
      <c r="R550" s="1">
        <f>IF(AND(MonthSales[[#This Row],[Maximum]] &gt; 10, C550 &lt;&gt; "X"), COUNTIF(MonthSales[[#This Row],[6]:[1]], "=0"),0)</f>
        <v>0</v>
      </c>
      <c r="S550" s="13">
        <f>MonthSales[[#This Row],[Final Quantity in Order + Manual]]*MonthSales[[#This Row],[Weight (g)]]</f>
        <v>0</v>
      </c>
      <c r="T550" s="62">
        <f>IFERROR(((MonthSales[[#This Row],[Stock + FBA]]+MonthSales[[#This Row],[Incoming]])/MonthSales[[#This Row],[Quaterly Average]]), 0)</f>
        <v>0</v>
      </c>
      <c r="U550" s="14">
        <f>IF(AND(minMonths &gt;=  MonthSales[[#This Row],[Months Cover (current stock +Production)]], C550  &lt;&gt; "X"), _xlfn.CEILING.MATH(((orderBY -  MonthSales[[#This Row],[Months Cover (current stock +Production)]]) * MonthSales[[#This Row],[Quaterly Average]]),50),0)</f>
        <v>0</v>
      </c>
      <c r="V550" s="60">
        <f t="shared" si="8"/>
        <v>0</v>
      </c>
      <c r="W550" s="21">
        <f>MonthSales[[#This Row],[Suggested Order]]+V550</f>
        <v>0</v>
      </c>
      <c r="X550">
        <f>SUM(MonthSales[[#This Row],[Stock + FBA]:[Incoming]])+MonthSales[[#This Row],[Final Quantity in Order + Manual]]</f>
        <v>0</v>
      </c>
      <c r="Y550" s="62">
        <f>IFERROR(((MonthSales[[#This Row],[Stock + FBA]]+MonthSales[[#This Row],[Incoming]]+MonthSales[[#This Row],[Final Quantity in Order + Manual]])/MonthSales[[#This Row],[Quaterly Average]]), 0)</f>
        <v>0</v>
      </c>
    </row>
    <row r="551" spans="1:25" x14ac:dyDescent="0.25">
      <c r="A551" s="1" t="s">
        <v>558</v>
      </c>
      <c r="B551" s="1" t="s">
        <v>1322</v>
      </c>
      <c r="C551" s="1" t="s">
        <v>13</v>
      </c>
      <c r="D551">
        <v>1.6</v>
      </c>
      <c r="E551">
        <v>0</v>
      </c>
      <c r="F551">
        <v>0</v>
      </c>
      <c r="G551">
        <v>0</v>
      </c>
      <c r="H551">
        <v>0</v>
      </c>
      <c r="I551">
        <v>0</v>
      </c>
      <c r="J551">
        <v>0</v>
      </c>
      <c r="K551">
        <v>0</v>
      </c>
      <c r="L551" s="65">
        <v>0</v>
      </c>
      <c r="M551">
        <v>0</v>
      </c>
      <c r="N551">
        <v>0</v>
      </c>
      <c r="O551">
        <v>0</v>
      </c>
      <c r="P551">
        <v>0</v>
      </c>
      <c r="Q551">
        <v>0</v>
      </c>
      <c r="R551" s="1">
        <f>IF(AND(MonthSales[[#This Row],[Maximum]] &gt; 10, C551 &lt;&gt; "X"), COUNTIF(MonthSales[[#This Row],[6]:[1]], "=0"),0)</f>
        <v>0</v>
      </c>
      <c r="S551" s="13">
        <f>MonthSales[[#This Row],[Final Quantity in Order + Manual]]*MonthSales[[#This Row],[Weight (g)]]</f>
        <v>0</v>
      </c>
      <c r="T551" s="62">
        <f>IFERROR(((MonthSales[[#This Row],[Stock + FBA]]+MonthSales[[#This Row],[Incoming]])/MonthSales[[#This Row],[Quaterly Average]]), 0)</f>
        <v>0</v>
      </c>
      <c r="U551" s="14">
        <f>IF(AND(minMonths &gt;=  MonthSales[[#This Row],[Months Cover (current stock +Production)]], C551  &lt;&gt; "X"), _xlfn.CEILING.MATH(((orderBY -  MonthSales[[#This Row],[Months Cover (current stock +Production)]]) * MonthSales[[#This Row],[Quaterly Average]]),50),0)</f>
        <v>0</v>
      </c>
      <c r="V551" s="60">
        <f t="shared" si="8"/>
        <v>0</v>
      </c>
      <c r="W551" s="21">
        <f>MonthSales[[#This Row],[Suggested Order]]+V551</f>
        <v>0</v>
      </c>
      <c r="X551">
        <f>SUM(MonthSales[[#This Row],[Stock + FBA]:[Incoming]])+MonthSales[[#This Row],[Final Quantity in Order + Manual]]</f>
        <v>0</v>
      </c>
      <c r="Y551" s="62">
        <f>IFERROR(((MonthSales[[#This Row],[Stock + FBA]]+MonthSales[[#This Row],[Incoming]]+MonthSales[[#This Row],[Final Quantity in Order + Manual]])/MonthSales[[#This Row],[Quaterly Average]]), 0)</f>
        <v>0</v>
      </c>
    </row>
    <row r="552" spans="1:25" x14ac:dyDescent="0.25">
      <c r="A552" s="1" t="s">
        <v>559</v>
      </c>
      <c r="B552" s="1" t="s">
        <v>1322</v>
      </c>
      <c r="C552" s="1" t="s">
        <v>13</v>
      </c>
      <c r="D552">
        <v>1.6</v>
      </c>
      <c r="E552">
        <v>0</v>
      </c>
      <c r="F552">
        <v>0</v>
      </c>
      <c r="G552">
        <v>0</v>
      </c>
      <c r="H552">
        <v>0</v>
      </c>
      <c r="I552">
        <v>0</v>
      </c>
      <c r="J552">
        <v>0</v>
      </c>
      <c r="K552">
        <v>0</v>
      </c>
      <c r="L552" s="65">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62">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60">
        <f t="shared" si="8"/>
        <v>0</v>
      </c>
      <c r="W552" s="21">
        <f>MonthSales[[#This Row],[Suggested Order]]+V552</f>
        <v>0</v>
      </c>
      <c r="X552">
        <f>SUM(MonthSales[[#This Row],[Stock + FBA]:[Incoming]])+MonthSales[[#This Row],[Final Quantity in Order + Manual]]</f>
        <v>0</v>
      </c>
      <c r="Y552" s="62">
        <f>IFERROR(((MonthSales[[#This Row],[Stock + FBA]]+MonthSales[[#This Row],[Incoming]]+MonthSales[[#This Row],[Final Quantity in Order + Manual]])/MonthSales[[#This Row],[Quaterly Average]]), 0)</f>
        <v>0</v>
      </c>
    </row>
    <row r="553" spans="1:25" x14ac:dyDescent="0.25">
      <c r="A553" s="1" t="s">
        <v>560</v>
      </c>
      <c r="B553" s="1" t="s">
        <v>1322</v>
      </c>
      <c r="C553" s="1" t="s">
        <v>13</v>
      </c>
      <c r="D553">
        <v>1.6</v>
      </c>
      <c r="E553">
        <v>0</v>
      </c>
      <c r="F553">
        <v>0</v>
      </c>
      <c r="G553">
        <v>2</v>
      </c>
      <c r="H553">
        <v>0</v>
      </c>
      <c r="I553">
        <v>0</v>
      </c>
      <c r="J553">
        <v>1</v>
      </c>
      <c r="K553">
        <v>2</v>
      </c>
      <c r="L553" s="65">
        <v>1</v>
      </c>
      <c r="M553">
        <v>2</v>
      </c>
      <c r="N553">
        <v>3</v>
      </c>
      <c r="O553">
        <v>0</v>
      </c>
      <c r="P553">
        <v>3</v>
      </c>
      <c r="Q553">
        <v>0</v>
      </c>
      <c r="R553" s="1">
        <f>IF(AND(MonthSales[[#This Row],[Maximum]] &gt; 10, C553 &lt;&gt; "X"), COUNTIF(MonthSales[[#This Row],[6]:[1]], "=0"),0)</f>
        <v>0</v>
      </c>
      <c r="S553" s="13">
        <f>MonthSales[[#This Row],[Final Quantity in Order + Manual]]*MonthSales[[#This Row],[Weight (g)]]</f>
        <v>0</v>
      </c>
      <c r="T553" s="62">
        <f>IFERROR(((MonthSales[[#This Row],[Stock + FBA]]+MonthSales[[#This Row],[Incoming]])/MonthSales[[#This Row],[Quaterly Average]]), 0)</f>
        <v>3</v>
      </c>
      <c r="U553" s="14">
        <f>IF(AND(minMonths &gt;=  MonthSales[[#This Row],[Months Cover (current stock +Production)]], C553  &lt;&gt; "X"), _xlfn.CEILING.MATH(((orderBY -  MonthSales[[#This Row],[Months Cover (current stock +Production)]]) * MonthSales[[#This Row],[Quaterly Average]]),50),0)</f>
        <v>0</v>
      </c>
      <c r="V553" s="60">
        <f t="shared" si="8"/>
        <v>0</v>
      </c>
      <c r="W553" s="21">
        <f>MonthSales[[#This Row],[Suggested Order]]+V553</f>
        <v>0</v>
      </c>
      <c r="X553">
        <f>SUM(MonthSales[[#This Row],[Stock + FBA]:[Incoming]])+MonthSales[[#This Row],[Final Quantity in Order + Manual]]</f>
        <v>3</v>
      </c>
      <c r="Y553" s="62">
        <f>IFERROR(((MonthSales[[#This Row],[Stock + FBA]]+MonthSales[[#This Row],[Incoming]]+MonthSales[[#This Row],[Final Quantity in Order + Manual]])/MonthSales[[#This Row],[Quaterly Average]]), 0)</f>
        <v>3</v>
      </c>
    </row>
    <row r="554" spans="1:25" x14ac:dyDescent="0.25">
      <c r="A554" s="1" t="s">
        <v>561</v>
      </c>
      <c r="B554" s="1" t="s">
        <v>1322</v>
      </c>
      <c r="C554" s="1" t="s">
        <v>13</v>
      </c>
      <c r="D554">
        <v>1.6</v>
      </c>
      <c r="E554">
        <v>0</v>
      </c>
      <c r="F554">
        <v>0</v>
      </c>
      <c r="G554">
        <v>0</v>
      </c>
      <c r="H554">
        <v>0</v>
      </c>
      <c r="I554">
        <v>0</v>
      </c>
      <c r="J554">
        <v>0</v>
      </c>
      <c r="K554">
        <v>0</v>
      </c>
      <c r="L554" s="65">
        <v>0</v>
      </c>
      <c r="M554">
        <v>0</v>
      </c>
      <c r="N554">
        <v>0</v>
      </c>
      <c r="O554">
        <v>0</v>
      </c>
      <c r="P554">
        <v>0</v>
      </c>
      <c r="Q554">
        <v>0</v>
      </c>
      <c r="R554" s="1">
        <f>IF(AND(MonthSales[[#This Row],[Maximum]] &gt; 10, C554 &lt;&gt; "X"), COUNTIF(MonthSales[[#This Row],[6]:[1]], "=0"),0)</f>
        <v>0</v>
      </c>
      <c r="S554" s="13">
        <f>MonthSales[[#This Row],[Final Quantity in Order + Manual]]*MonthSales[[#This Row],[Weight (g)]]</f>
        <v>0</v>
      </c>
      <c r="T554" s="62">
        <f>IFERROR(((MonthSales[[#This Row],[Stock + FBA]]+MonthSales[[#This Row],[Incoming]])/MonthSales[[#This Row],[Quaterly Average]]), 0)</f>
        <v>0</v>
      </c>
      <c r="U554" s="14">
        <f>IF(AND(minMonths &gt;=  MonthSales[[#This Row],[Months Cover (current stock +Production)]], C554  &lt;&gt; "X"), _xlfn.CEILING.MATH(((orderBY -  MonthSales[[#This Row],[Months Cover (current stock +Production)]]) * MonthSales[[#This Row],[Quaterly Average]]),50),0)</f>
        <v>0</v>
      </c>
      <c r="V554" s="60">
        <f t="shared" si="8"/>
        <v>0</v>
      </c>
      <c r="W554" s="21">
        <f>MonthSales[[#This Row],[Suggested Order]]+V554</f>
        <v>0</v>
      </c>
      <c r="X554">
        <f>SUM(MonthSales[[#This Row],[Stock + FBA]:[Incoming]])+MonthSales[[#This Row],[Final Quantity in Order + Manual]]</f>
        <v>0</v>
      </c>
      <c r="Y554" s="62">
        <f>IFERROR(((MonthSales[[#This Row],[Stock + FBA]]+MonthSales[[#This Row],[Incoming]]+MonthSales[[#This Row],[Final Quantity in Order + Manual]])/MonthSales[[#This Row],[Quaterly Average]]), 0)</f>
        <v>0</v>
      </c>
    </row>
    <row r="555" spans="1:25" x14ac:dyDescent="0.25">
      <c r="A555" s="1" t="s">
        <v>562</v>
      </c>
      <c r="B555" s="1" t="s">
        <v>1322</v>
      </c>
      <c r="C555" s="1" t="s">
        <v>13</v>
      </c>
      <c r="D555">
        <v>1.2</v>
      </c>
      <c r="E555">
        <v>0</v>
      </c>
      <c r="F555">
        <v>0</v>
      </c>
      <c r="G555">
        <v>0</v>
      </c>
      <c r="H555">
        <v>0</v>
      </c>
      <c r="I555">
        <v>0</v>
      </c>
      <c r="J555">
        <v>0</v>
      </c>
      <c r="K555">
        <v>0</v>
      </c>
      <c r="L555" s="65">
        <v>0</v>
      </c>
      <c r="M555">
        <v>0</v>
      </c>
      <c r="N555">
        <v>0</v>
      </c>
      <c r="O555">
        <v>0</v>
      </c>
      <c r="P555">
        <v>0</v>
      </c>
      <c r="Q555">
        <v>0</v>
      </c>
      <c r="R555" s="1">
        <f>IF(AND(MonthSales[[#This Row],[Maximum]] &gt; 10, C555 &lt;&gt; "X"), COUNTIF(MonthSales[[#This Row],[6]:[1]], "=0"),0)</f>
        <v>0</v>
      </c>
      <c r="S555" s="13">
        <f>MonthSales[[#This Row],[Final Quantity in Order + Manual]]*MonthSales[[#This Row],[Weight (g)]]</f>
        <v>0</v>
      </c>
      <c r="T555" s="62">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60">
        <f t="shared" si="8"/>
        <v>0</v>
      </c>
      <c r="W555" s="21">
        <f>MonthSales[[#This Row],[Suggested Order]]+V555</f>
        <v>0</v>
      </c>
      <c r="X555">
        <f>SUM(MonthSales[[#This Row],[Stock + FBA]:[Incoming]])+MonthSales[[#This Row],[Final Quantity in Order + Manual]]</f>
        <v>0</v>
      </c>
      <c r="Y555" s="62">
        <f>IFERROR(((MonthSales[[#This Row],[Stock + FBA]]+MonthSales[[#This Row],[Incoming]]+MonthSales[[#This Row],[Final Quantity in Order + Manual]])/MonthSales[[#This Row],[Quaterly Average]]), 0)</f>
        <v>0</v>
      </c>
    </row>
    <row r="556" spans="1:25" x14ac:dyDescent="0.25">
      <c r="A556" s="1" t="s">
        <v>563</v>
      </c>
      <c r="B556" s="1" t="s">
        <v>1322</v>
      </c>
      <c r="C556" s="1" t="s">
        <v>13</v>
      </c>
      <c r="D556">
        <v>1.2</v>
      </c>
      <c r="E556">
        <v>0</v>
      </c>
      <c r="F556">
        <v>0</v>
      </c>
      <c r="G556">
        <v>0</v>
      </c>
      <c r="H556">
        <v>0</v>
      </c>
      <c r="I556">
        <v>0</v>
      </c>
      <c r="J556">
        <v>0</v>
      </c>
      <c r="K556">
        <v>0</v>
      </c>
      <c r="L556" s="65">
        <v>0</v>
      </c>
      <c r="M556">
        <v>0</v>
      </c>
      <c r="N556">
        <v>0</v>
      </c>
      <c r="O556">
        <v>0</v>
      </c>
      <c r="P556">
        <v>0</v>
      </c>
      <c r="Q556">
        <v>0</v>
      </c>
      <c r="R556" s="1">
        <f>IF(AND(MonthSales[[#This Row],[Maximum]] &gt; 10, C556 &lt;&gt; "X"), COUNTIF(MonthSales[[#This Row],[6]:[1]], "=0"),0)</f>
        <v>0</v>
      </c>
      <c r="S556" s="13">
        <f>MonthSales[[#This Row],[Final Quantity in Order + Manual]]*MonthSales[[#This Row],[Weight (g)]]</f>
        <v>0</v>
      </c>
      <c r="T556" s="62">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60">
        <f t="shared" si="8"/>
        <v>0</v>
      </c>
      <c r="W556" s="21">
        <f>MonthSales[[#This Row],[Suggested Order]]+V556</f>
        <v>0</v>
      </c>
      <c r="X556">
        <f>SUM(MonthSales[[#This Row],[Stock + FBA]:[Incoming]])+MonthSales[[#This Row],[Final Quantity in Order + Manual]]</f>
        <v>0</v>
      </c>
      <c r="Y556" s="62">
        <f>IFERROR(((MonthSales[[#This Row],[Stock + FBA]]+MonthSales[[#This Row],[Incoming]]+MonthSales[[#This Row],[Final Quantity in Order + Manual]])/MonthSales[[#This Row],[Quaterly Average]]), 0)</f>
        <v>0</v>
      </c>
    </row>
    <row r="557" spans="1:25" x14ac:dyDescent="0.25">
      <c r="A557" s="1" t="s">
        <v>564</v>
      </c>
      <c r="B557" s="1" t="s">
        <v>1322</v>
      </c>
      <c r="C557" s="1" t="s">
        <v>13</v>
      </c>
      <c r="D557">
        <v>1.2</v>
      </c>
      <c r="E557">
        <v>0</v>
      </c>
      <c r="F557">
        <v>0</v>
      </c>
      <c r="G557">
        <v>0</v>
      </c>
      <c r="H557">
        <v>0</v>
      </c>
      <c r="I557">
        <v>0</v>
      </c>
      <c r="J557">
        <v>2</v>
      </c>
      <c r="K557">
        <v>1</v>
      </c>
      <c r="L557" s="65">
        <v>1</v>
      </c>
      <c r="M557">
        <v>2</v>
      </c>
      <c r="N557">
        <v>0</v>
      </c>
      <c r="O557">
        <v>1</v>
      </c>
      <c r="P557">
        <v>1</v>
      </c>
      <c r="Q557">
        <v>0</v>
      </c>
      <c r="R557" s="1">
        <f>IF(AND(MonthSales[[#This Row],[Maximum]] &gt; 10, C557 &lt;&gt; "X"), COUNTIF(MonthSales[[#This Row],[6]:[1]], "=0"),0)</f>
        <v>0</v>
      </c>
      <c r="S557" s="13">
        <f>MonthSales[[#This Row],[Final Quantity in Order + Manual]]*MonthSales[[#This Row],[Weight (g)]]</f>
        <v>0</v>
      </c>
      <c r="T557" s="62">
        <f>IFERROR(((MonthSales[[#This Row],[Stock + FBA]]+MonthSales[[#This Row],[Incoming]])/MonthSales[[#This Row],[Quaterly Average]]), 0)</f>
        <v>1</v>
      </c>
      <c r="U557" s="14">
        <f>IF(AND(minMonths &gt;=  MonthSales[[#This Row],[Months Cover (current stock +Production)]], C557  &lt;&gt; "X"), _xlfn.CEILING.MATH(((orderBY -  MonthSales[[#This Row],[Months Cover (current stock +Production)]]) * MonthSales[[#This Row],[Quaterly Average]]),50),0)</f>
        <v>0</v>
      </c>
      <c r="V557" s="60">
        <f t="shared" si="8"/>
        <v>0</v>
      </c>
      <c r="W557" s="21">
        <f>MonthSales[[#This Row],[Suggested Order]]+V557</f>
        <v>0</v>
      </c>
      <c r="X557">
        <f>SUM(MonthSales[[#This Row],[Stock + FBA]:[Incoming]])+MonthSales[[#This Row],[Final Quantity in Order + Manual]]</f>
        <v>1</v>
      </c>
      <c r="Y557" s="62">
        <f>IFERROR(((MonthSales[[#This Row],[Stock + FBA]]+MonthSales[[#This Row],[Incoming]]+MonthSales[[#This Row],[Final Quantity in Order + Manual]])/MonthSales[[#This Row],[Quaterly Average]]), 0)</f>
        <v>1</v>
      </c>
    </row>
    <row r="558" spans="1:25" x14ac:dyDescent="0.25">
      <c r="A558" s="1" t="s">
        <v>565</v>
      </c>
      <c r="B558" s="1" t="s">
        <v>1322</v>
      </c>
      <c r="C558" s="1" t="s">
        <v>13</v>
      </c>
      <c r="D558">
        <v>1.2</v>
      </c>
      <c r="E558">
        <v>0</v>
      </c>
      <c r="F558">
        <v>1</v>
      </c>
      <c r="G558">
        <v>0</v>
      </c>
      <c r="H558">
        <v>0</v>
      </c>
      <c r="I558">
        <v>0</v>
      </c>
      <c r="J558">
        <v>0</v>
      </c>
      <c r="K558">
        <v>1</v>
      </c>
      <c r="L558" s="65">
        <v>0</v>
      </c>
      <c r="M558">
        <v>1</v>
      </c>
      <c r="N558">
        <v>0</v>
      </c>
      <c r="O558">
        <v>0</v>
      </c>
      <c r="P558">
        <v>0</v>
      </c>
      <c r="Q558">
        <v>0</v>
      </c>
      <c r="R558" s="1">
        <f>IF(AND(MonthSales[[#This Row],[Maximum]] &gt; 10, C558 &lt;&gt; "X"), COUNTIF(MonthSales[[#This Row],[6]:[1]], "=0"),0)</f>
        <v>0</v>
      </c>
      <c r="S558" s="13">
        <f>MonthSales[[#This Row],[Final Quantity in Order + Manual]]*MonthSales[[#This Row],[Weight (g)]]</f>
        <v>0</v>
      </c>
      <c r="T558" s="62">
        <f>IFERROR(((MonthSales[[#This Row],[Stock + FBA]]+MonthSales[[#This Row],[Incoming]])/MonthSales[[#This Row],[Quaterly Average]]), 0)</f>
        <v>0</v>
      </c>
      <c r="U558" s="14">
        <f>IF(AND(minMonths &gt;=  MonthSales[[#This Row],[Months Cover (current stock +Production)]], C558  &lt;&gt; "X"), _xlfn.CEILING.MATH(((orderBY -  MonthSales[[#This Row],[Months Cover (current stock +Production)]]) * MonthSales[[#This Row],[Quaterly Average]]),50),0)</f>
        <v>0</v>
      </c>
      <c r="V558" s="60">
        <f t="shared" si="8"/>
        <v>0</v>
      </c>
      <c r="W558" s="21">
        <f>MonthSales[[#This Row],[Suggested Order]]+V558</f>
        <v>0</v>
      </c>
      <c r="X558">
        <f>SUM(MonthSales[[#This Row],[Stock + FBA]:[Incoming]])+MonthSales[[#This Row],[Final Quantity in Order + Manual]]</f>
        <v>0</v>
      </c>
      <c r="Y558" s="62">
        <f>IFERROR(((MonthSales[[#This Row],[Stock + FBA]]+MonthSales[[#This Row],[Incoming]]+MonthSales[[#This Row],[Final Quantity in Order + Manual]])/MonthSales[[#This Row],[Quaterly Average]]), 0)</f>
        <v>0</v>
      </c>
    </row>
    <row r="559" spans="1:25" x14ac:dyDescent="0.25">
      <c r="A559" s="1" t="s">
        <v>566</v>
      </c>
      <c r="B559" s="1" t="s">
        <v>1322</v>
      </c>
      <c r="C559" s="1" t="s">
        <v>13</v>
      </c>
      <c r="D559">
        <v>1.2</v>
      </c>
      <c r="E559">
        <v>0</v>
      </c>
      <c r="F559">
        <v>0</v>
      </c>
      <c r="G559">
        <v>0</v>
      </c>
      <c r="H559">
        <v>0</v>
      </c>
      <c r="I559">
        <v>0</v>
      </c>
      <c r="J559">
        <v>0</v>
      </c>
      <c r="K559">
        <v>0</v>
      </c>
      <c r="L559" s="65">
        <v>0</v>
      </c>
      <c r="M559">
        <v>0</v>
      </c>
      <c r="N559">
        <v>0</v>
      </c>
      <c r="O559">
        <v>0</v>
      </c>
      <c r="P559">
        <v>0</v>
      </c>
      <c r="Q559">
        <v>0</v>
      </c>
      <c r="R559" s="1">
        <f>IF(AND(MonthSales[[#This Row],[Maximum]] &gt; 10, C559 &lt;&gt; "X"), COUNTIF(MonthSales[[#This Row],[6]:[1]], "=0"),0)</f>
        <v>0</v>
      </c>
      <c r="S559" s="13">
        <f>MonthSales[[#This Row],[Final Quantity in Order + Manual]]*MonthSales[[#This Row],[Weight (g)]]</f>
        <v>0</v>
      </c>
      <c r="T559" s="62">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60">
        <f t="shared" si="8"/>
        <v>0</v>
      </c>
      <c r="W559" s="21">
        <f>MonthSales[[#This Row],[Suggested Order]]+V559</f>
        <v>0</v>
      </c>
      <c r="X559">
        <f>SUM(MonthSales[[#This Row],[Stock + FBA]:[Incoming]])+MonthSales[[#This Row],[Final Quantity in Order + Manual]]</f>
        <v>0</v>
      </c>
      <c r="Y559" s="62">
        <f>IFERROR(((MonthSales[[#This Row],[Stock + FBA]]+MonthSales[[#This Row],[Incoming]]+MonthSales[[#This Row],[Final Quantity in Order + Manual]])/MonthSales[[#This Row],[Quaterly Average]]), 0)</f>
        <v>0</v>
      </c>
    </row>
    <row r="560" spans="1:25" x14ac:dyDescent="0.25">
      <c r="A560" s="1" t="s">
        <v>567</v>
      </c>
      <c r="B560" s="1" t="s">
        <v>1322</v>
      </c>
      <c r="C560" s="1" t="s">
        <v>13</v>
      </c>
      <c r="D560">
        <v>1</v>
      </c>
      <c r="E560">
        <v>0</v>
      </c>
      <c r="F560">
        <v>0</v>
      </c>
      <c r="G560">
        <v>0</v>
      </c>
      <c r="H560">
        <v>0</v>
      </c>
      <c r="I560">
        <v>0</v>
      </c>
      <c r="J560">
        <v>0</v>
      </c>
      <c r="K560">
        <v>0</v>
      </c>
      <c r="L560" s="65">
        <v>0</v>
      </c>
      <c r="M560">
        <v>0</v>
      </c>
      <c r="N560">
        <v>0</v>
      </c>
      <c r="O560">
        <v>0</v>
      </c>
      <c r="P560">
        <v>0</v>
      </c>
      <c r="Q560">
        <v>0</v>
      </c>
      <c r="R560" s="1">
        <f>IF(AND(MonthSales[[#This Row],[Maximum]] &gt; 10, C560 &lt;&gt; "X"), COUNTIF(MonthSales[[#This Row],[6]:[1]], "=0"),0)</f>
        <v>0</v>
      </c>
      <c r="S560" s="13">
        <f>MonthSales[[#This Row],[Final Quantity in Order + Manual]]*MonthSales[[#This Row],[Weight (g)]]</f>
        <v>0</v>
      </c>
      <c r="T560" s="62">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60">
        <f t="shared" si="8"/>
        <v>0</v>
      </c>
      <c r="W560" s="21">
        <f>MonthSales[[#This Row],[Suggested Order]]+V560</f>
        <v>0</v>
      </c>
      <c r="X560">
        <f>SUM(MonthSales[[#This Row],[Stock + FBA]:[Incoming]])+MonthSales[[#This Row],[Final Quantity in Order + Manual]]</f>
        <v>0</v>
      </c>
      <c r="Y560" s="62">
        <f>IFERROR(((MonthSales[[#This Row],[Stock + FBA]]+MonthSales[[#This Row],[Incoming]]+MonthSales[[#This Row],[Final Quantity in Order + Manual]])/MonthSales[[#This Row],[Quaterly Average]]), 0)</f>
        <v>0</v>
      </c>
    </row>
    <row r="561" spans="1:25" x14ac:dyDescent="0.25">
      <c r="A561" s="1" t="s">
        <v>568</v>
      </c>
      <c r="B561" s="1" t="s">
        <v>1322</v>
      </c>
      <c r="C561" s="1" t="s">
        <v>13</v>
      </c>
      <c r="D561">
        <v>1</v>
      </c>
      <c r="E561">
        <v>0</v>
      </c>
      <c r="F561">
        <v>0</v>
      </c>
      <c r="G561">
        <v>0</v>
      </c>
      <c r="H561">
        <v>0</v>
      </c>
      <c r="I561">
        <v>0</v>
      </c>
      <c r="J561">
        <v>0</v>
      </c>
      <c r="K561">
        <v>0</v>
      </c>
      <c r="L561" s="65">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62">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60">
        <f t="shared" si="8"/>
        <v>0</v>
      </c>
      <c r="W561" s="21">
        <f>MonthSales[[#This Row],[Suggested Order]]+V561</f>
        <v>0</v>
      </c>
      <c r="X561">
        <f>SUM(MonthSales[[#This Row],[Stock + FBA]:[Incoming]])+MonthSales[[#This Row],[Final Quantity in Order + Manual]]</f>
        <v>0</v>
      </c>
      <c r="Y561" s="62">
        <f>IFERROR(((MonthSales[[#This Row],[Stock + FBA]]+MonthSales[[#This Row],[Incoming]]+MonthSales[[#This Row],[Final Quantity in Order + Manual]])/MonthSales[[#This Row],[Quaterly Average]]), 0)</f>
        <v>0</v>
      </c>
    </row>
    <row r="562" spans="1:25" x14ac:dyDescent="0.25">
      <c r="A562" s="1" t="s">
        <v>569</v>
      </c>
      <c r="B562" s="1" t="s">
        <v>1322</v>
      </c>
      <c r="C562" s="1" t="s">
        <v>8</v>
      </c>
      <c r="D562">
        <v>1</v>
      </c>
      <c r="E562">
        <v>94</v>
      </c>
      <c r="F562">
        <v>97</v>
      </c>
      <c r="G562">
        <v>127</v>
      </c>
      <c r="H562">
        <v>183</v>
      </c>
      <c r="I562">
        <v>118</v>
      </c>
      <c r="J562">
        <v>103</v>
      </c>
      <c r="K562">
        <v>120</v>
      </c>
      <c r="L562" s="65">
        <v>135</v>
      </c>
      <c r="M562">
        <v>183</v>
      </c>
      <c r="N562">
        <v>18</v>
      </c>
      <c r="O562">
        <v>230</v>
      </c>
      <c r="P562">
        <v>248</v>
      </c>
      <c r="Q562">
        <v>600</v>
      </c>
      <c r="R562" s="1">
        <f>IF(AND(MonthSales[[#This Row],[Maximum]] &gt; 10, C562 &lt;&gt; "X"), COUNTIF(MonthSales[[#This Row],[6]:[1]], "=0"),0)</f>
        <v>0</v>
      </c>
      <c r="S562" s="13">
        <f>MonthSales[[#This Row],[Final Quantity in Order + Manual]]*MonthSales[[#This Row],[Weight (g)]]</f>
        <v>0</v>
      </c>
      <c r="T562" s="62">
        <f>IFERROR(((MonthSales[[#This Row],[Stock + FBA]]+MonthSales[[#This Row],[Incoming]])/MonthSales[[#This Row],[Quaterly Average]]), 0)</f>
        <v>6.2814814814814817</v>
      </c>
      <c r="U562" s="14">
        <f>IF(AND(minMonths &gt;=  MonthSales[[#This Row],[Months Cover (current stock +Production)]], C562  &lt;&gt; "X"), _xlfn.CEILING.MATH(((orderBY -  MonthSales[[#This Row],[Months Cover (current stock +Production)]]) * MonthSales[[#This Row],[Quaterly Average]]),50),0)</f>
        <v>0</v>
      </c>
      <c r="V562" s="60">
        <f t="shared" si="8"/>
        <v>0</v>
      </c>
      <c r="W562" s="21">
        <f>MonthSales[[#This Row],[Suggested Order]]+V562</f>
        <v>0</v>
      </c>
      <c r="X562">
        <f>SUM(MonthSales[[#This Row],[Stock + FBA]:[Incoming]])+MonthSales[[#This Row],[Final Quantity in Order + Manual]]</f>
        <v>848</v>
      </c>
      <c r="Y562" s="62">
        <f>IFERROR(((MonthSales[[#This Row],[Stock + FBA]]+MonthSales[[#This Row],[Incoming]]+MonthSales[[#This Row],[Final Quantity in Order + Manual]])/MonthSales[[#This Row],[Quaterly Average]]), 0)</f>
        <v>6.2814814814814817</v>
      </c>
    </row>
    <row r="563" spans="1:25" x14ac:dyDescent="0.25">
      <c r="A563" s="1" t="s">
        <v>570</v>
      </c>
      <c r="B563" s="1" t="s">
        <v>1322</v>
      </c>
      <c r="C563" s="1" t="s">
        <v>13</v>
      </c>
      <c r="D563">
        <v>1</v>
      </c>
      <c r="E563">
        <v>0</v>
      </c>
      <c r="F563">
        <v>0</v>
      </c>
      <c r="G563">
        <v>0</v>
      </c>
      <c r="H563">
        <v>0</v>
      </c>
      <c r="I563">
        <v>0</v>
      </c>
      <c r="J563">
        <v>0</v>
      </c>
      <c r="K563">
        <v>0</v>
      </c>
      <c r="L563" s="65">
        <v>0</v>
      </c>
      <c r="M563">
        <v>0</v>
      </c>
      <c r="N563">
        <v>0</v>
      </c>
      <c r="O563">
        <v>0</v>
      </c>
      <c r="P563">
        <v>0</v>
      </c>
      <c r="Q563">
        <v>0</v>
      </c>
      <c r="R563" s="1">
        <f>IF(AND(MonthSales[[#This Row],[Maximum]] &gt; 10, C563 &lt;&gt; "X"), COUNTIF(MonthSales[[#This Row],[6]:[1]], "=0"),0)</f>
        <v>0</v>
      </c>
      <c r="S563" s="13">
        <f>MonthSales[[#This Row],[Final Quantity in Order + Manual]]*MonthSales[[#This Row],[Weight (g)]]</f>
        <v>0</v>
      </c>
      <c r="T563" s="62">
        <f>IFERROR(((MonthSales[[#This Row],[Stock + FBA]]+MonthSales[[#This Row],[Incoming]])/MonthSales[[#This Row],[Quaterly Average]]), 0)</f>
        <v>0</v>
      </c>
      <c r="U563" s="14">
        <f>IF(AND(minMonths &gt;=  MonthSales[[#This Row],[Months Cover (current stock +Production)]], C563  &lt;&gt; "X"), _xlfn.CEILING.MATH(((orderBY -  MonthSales[[#This Row],[Months Cover (current stock +Production)]]) * MonthSales[[#This Row],[Quaterly Average]]),50),0)</f>
        <v>0</v>
      </c>
      <c r="V563" s="60">
        <f t="shared" si="8"/>
        <v>0</v>
      </c>
      <c r="W563" s="21">
        <f>MonthSales[[#This Row],[Suggested Order]]+V563</f>
        <v>0</v>
      </c>
      <c r="X563">
        <f>SUM(MonthSales[[#This Row],[Stock + FBA]:[Incoming]])+MonthSales[[#This Row],[Final Quantity in Order + Manual]]</f>
        <v>0</v>
      </c>
      <c r="Y563" s="62">
        <f>IFERROR(((MonthSales[[#This Row],[Stock + FBA]]+MonthSales[[#This Row],[Incoming]]+MonthSales[[#This Row],[Final Quantity in Order + Manual]])/MonthSales[[#This Row],[Quaterly Average]]), 0)</f>
        <v>0</v>
      </c>
    </row>
    <row r="564" spans="1:25" x14ac:dyDescent="0.25">
      <c r="A564" s="1" t="s">
        <v>571</v>
      </c>
      <c r="B564" s="1" t="s">
        <v>1322</v>
      </c>
      <c r="C564" s="1" t="s">
        <v>8</v>
      </c>
      <c r="D564">
        <v>1</v>
      </c>
      <c r="E564">
        <v>43</v>
      </c>
      <c r="F564">
        <v>44</v>
      </c>
      <c r="G564">
        <v>49</v>
      </c>
      <c r="H564">
        <v>78</v>
      </c>
      <c r="I564">
        <v>50</v>
      </c>
      <c r="J564">
        <v>35</v>
      </c>
      <c r="K564">
        <v>50</v>
      </c>
      <c r="L564" s="65">
        <v>54</v>
      </c>
      <c r="M564">
        <v>78</v>
      </c>
      <c r="N564">
        <v>3</v>
      </c>
      <c r="O564">
        <v>135</v>
      </c>
      <c r="P564">
        <v>138</v>
      </c>
      <c r="Q564">
        <v>200</v>
      </c>
      <c r="R564" s="1">
        <f>IF(AND(MonthSales[[#This Row],[Maximum]] &gt; 10, C564 &lt;&gt; "X"), COUNTIF(MonthSales[[#This Row],[6]:[1]], "=0"),0)</f>
        <v>0</v>
      </c>
      <c r="S564" s="13">
        <f>MonthSales[[#This Row],[Final Quantity in Order + Manual]]*MonthSales[[#This Row],[Weight (g)]]</f>
        <v>0</v>
      </c>
      <c r="T564" s="62">
        <f>IFERROR(((MonthSales[[#This Row],[Stock + FBA]]+MonthSales[[#This Row],[Incoming]])/MonthSales[[#This Row],[Quaterly Average]]), 0)</f>
        <v>6.2592592592592595</v>
      </c>
      <c r="U564" s="14">
        <f>IF(AND(minMonths &gt;=  MonthSales[[#This Row],[Months Cover (current stock +Production)]], C564  &lt;&gt; "X"), _xlfn.CEILING.MATH(((orderBY -  MonthSales[[#This Row],[Months Cover (current stock +Production)]]) * MonthSales[[#This Row],[Quaterly Average]]),50),0)</f>
        <v>0</v>
      </c>
      <c r="V564" s="60">
        <f t="shared" si="8"/>
        <v>0</v>
      </c>
      <c r="W564" s="21">
        <f>MonthSales[[#This Row],[Suggested Order]]+V564</f>
        <v>0</v>
      </c>
      <c r="X564">
        <f>SUM(MonthSales[[#This Row],[Stock + FBA]:[Incoming]])+MonthSales[[#This Row],[Final Quantity in Order + Manual]]</f>
        <v>338</v>
      </c>
      <c r="Y564" s="62">
        <f>IFERROR(((MonthSales[[#This Row],[Stock + FBA]]+MonthSales[[#This Row],[Incoming]]+MonthSales[[#This Row],[Final Quantity in Order + Manual]])/MonthSales[[#This Row],[Quaterly Average]]), 0)</f>
        <v>6.2592592592592595</v>
      </c>
    </row>
    <row r="565" spans="1:25" x14ac:dyDescent="0.25">
      <c r="A565" s="1" t="s">
        <v>572</v>
      </c>
      <c r="B565" s="1" t="s">
        <v>1322</v>
      </c>
      <c r="C565" s="1" t="s">
        <v>13</v>
      </c>
      <c r="D565">
        <v>1.9</v>
      </c>
      <c r="E565">
        <v>0</v>
      </c>
      <c r="F565">
        <v>0</v>
      </c>
      <c r="G565">
        <v>0</v>
      </c>
      <c r="H565">
        <v>0</v>
      </c>
      <c r="I565">
        <v>0</v>
      </c>
      <c r="J565">
        <v>0</v>
      </c>
      <c r="K565">
        <v>0</v>
      </c>
      <c r="L565" s="65">
        <v>0</v>
      </c>
      <c r="M565">
        <v>0</v>
      </c>
      <c r="N565">
        <v>0</v>
      </c>
      <c r="O565">
        <v>0</v>
      </c>
      <c r="P565">
        <v>0</v>
      </c>
      <c r="Q565">
        <v>0</v>
      </c>
      <c r="R565" s="1">
        <f>IF(AND(MonthSales[[#This Row],[Maximum]] &gt; 10, C565 &lt;&gt; "X"), COUNTIF(MonthSales[[#This Row],[6]:[1]], "=0"),0)</f>
        <v>0</v>
      </c>
      <c r="S565" s="13">
        <f>MonthSales[[#This Row],[Final Quantity in Order + Manual]]*MonthSales[[#This Row],[Weight (g)]]</f>
        <v>0</v>
      </c>
      <c r="T565" s="62">
        <f>IFERROR(((MonthSales[[#This Row],[Stock + FBA]]+MonthSales[[#This Row],[Incoming]])/MonthSales[[#This Row],[Quaterly Average]]), 0)</f>
        <v>0</v>
      </c>
      <c r="U565" s="14">
        <f>IF(AND(minMonths &gt;=  MonthSales[[#This Row],[Months Cover (current stock +Production)]], C565  &lt;&gt; "X"), _xlfn.CEILING.MATH(((orderBY -  MonthSales[[#This Row],[Months Cover (current stock +Production)]]) * MonthSales[[#This Row],[Quaterly Average]]),50),0)</f>
        <v>0</v>
      </c>
      <c r="V565" s="60">
        <f t="shared" si="8"/>
        <v>0</v>
      </c>
      <c r="W565" s="21">
        <f>MonthSales[[#This Row],[Suggested Order]]+V565</f>
        <v>0</v>
      </c>
      <c r="X565">
        <f>SUM(MonthSales[[#This Row],[Stock + FBA]:[Incoming]])+MonthSales[[#This Row],[Final Quantity in Order + Manual]]</f>
        <v>0</v>
      </c>
      <c r="Y565" s="62">
        <f>IFERROR(((MonthSales[[#This Row],[Stock + FBA]]+MonthSales[[#This Row],[Incoming]]+MonthSales[[#This Row],[Final Quantity in Order + Manual]])/MonthSales[[#This Row],[Quaterly Average]]), 0)</f>
        <v>0</v>
      </c>
    </row>
    <row r="566" spans="1:25" x14ac:dyDescent="0.25">
      <c r="A566" s="1" t="s">
        <v>573</v>
      </c>
      <c r="B566" s="1" t="s">
        <v>1322</v>
      </c>
      <c r="C566" s="1" t="s">
        <v>13</v>
      </c>
      <c r="D566">
        <v>1.9</v>
      </c>
      <c r="E566">
        <v>0</v>
      </c>
      <c r="F566">
        <v>0</v>
      </c>
      <c r="G566">
        <v>0</v>
      </c>
      <c r="H566">
        <v>0</v>
      </c>
      <c r="I566">
        <v>0</v>
      </c>
      <c r="J566">
        <v>0</v>
      </c>
      <c r="K566">
        <v>0</v>
      </c>
      <c r="L566" s="65">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62">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60">
        <f t="shared" si="8"/>
        <v>0</v>
      </c>
      <c r="W566" s="21">
        <f>MonthSales[[#This Row],[Suggested Order]]+V566</f>
        <v>0</v>
      </c>
      <c r="X566">
        <f>SUM(MonthSales[[#This Row],[Stock + FBA]:[Incoming]])+MonthSales[[#This Row],[Final Quantity in Order + Manual]]</f>
        <v>0</v>
      </c>
      <c r="Y566" s="62">
        <f>IFERROR(((MonthSales[[#This Row],[Stock + FBA]]+MonthSales[[#This Row],[Incoming]]+MonthSales[[#This Row],[Final Quantity in Order + Manual]])/MonthSales[[#This Row],[Quaterly Average]]), 0)</f>
        <v>0</v>
      </c>
    </row>
    <row r="567" spans="1:25" x14ac:dyDescent="0.25">
      <c r="A567" s="1" t="s">
        <v>574</v>
      </c>
      <c r="B567" s="1" t="s">
        <v>1322</v>
      </c>
      <c r="C567" s="1" t="s">
        <v>13</v>
      </c>
      <c r="D567">
        <v>6.7</v>
      </c>
      <c r="E567">
        <v>0</v>
      </c>
      <c r="F567">
        <v>0</v>
      </c>
      <c r="G567">
        <v>0</v>
      </c>
      <c r="H567">
        <v>0</v>
      </c>
      <c r="I567">
        <v>0</v>
      </c>
      <c r="J567">
        <v>0</v>
      </c>
      <c r="K567">
        <v>0</v>
      </c>
      <c r="L567" s="65">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62">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60">
        <f t="shared" si="8"/>
        <v>0</v>
      </c>
      <c r="W567" s="21">
        <f>MonthSales[[#This Row],[Suggested Order]]+V567</f>
        <v>0</v>
      </c>
      <c r="X567">
        <f>SUM(MonthSales[[#This Row],[Stock + FBA]:[Incoming]])+MonthSales[[#This Row],[Final Quantity in Order + Manual]]</f>
        <v>0</v>
      </c>
      <c r="Y567" s="62">
        <f>IFERROR(((MonthSales[[#This Row],[Stock + FBA]]+MonthSales[[#This Row],[Incoming]]+MonthSales[[#This Row],[Final Quantity in Order + Manual]])/MonthSales[[#This Row],[Quaterly Average]]), 0)</f>
        <v>0</v>
      </c>
    </row>
    <row r="568" spans="1:25" x14ac:dyDescent="0.25">
      <c r="A568" s="1" t="s">
        <v>575</v>
      </c>
      <c r="B568" s="1" t="s">
        <v>1322</v>
      </c>
      <c r="C568" s="1" t="s">
        <v>13</v>
      </c>
      <c r="D568">
        <v>1.9</v>
      </c>
      <c r="E568">
        <v>0</v>
      </c>
      <c r="F568">
        <v>1</v>
      </c>
      <c r="G568">
        <v>0</v>
      </c>
      <c r="H568">
        <v>0</v>
      </c>
      <c r="I568">
        <v>0</v>
      </c>
      <c r="J568">
        <v>1</v>
      </c>
      <c r="K568">
        <v>1</v>
      </c>
      <c r="L568" s="65">
        <v>0</v>
      </c>
      <c r="M568">
        <v>1</v>
      </c>
      <c r="N568">
        <v>7</v>
      </c>
      <c r="O568">
        <v>7</v>
      </c>
      <c r="P568">
        <v>14</v>
      </c>
      <c r="Q568">
        <v>0</v>
      </c>
      <c r="R568" s="1">
        <f>IF(AND(MonthSales[[#This Row],[Maximum]] &gt; 10, C568 &lt;&gt; "X"), COUNTIF(MonthSales[[#This Row],[6]:[1]], "=0"),0)</f>
        <v>0</v>
      </c>
      <c r="S568" s="13">
        <f>MonthSales[[#This Row],[Final Quantity in Order + Manual]]*MonthSales[[#This Row],[Weight (g)]]</f>
        <v>0</v>
      </c>
      <c r="T568" s="62">
        <f>IFERROR(((MonthSales[[#This Row],[Stock + FBA]]+MonthSales[[#This Row],[Incoming]])/MonthSales[[#This Row],[Quaterly Average]]), 0)</f>
        <v>0</v>
      </c>
      <c r="U568" s="14">
        <f>IF(AND(minMonths &gt;=  MonthSales[[#This Row],[Months Cover (current stock +Production)]], C568  &lt;&gt; "X"), _xlfn.CEILING.MATH(((orderBY -  MonthSales[[#This Row],[Months Cover (current stock +Production)]]) * MonthSales[[#This Row],[Quaterly Average]]),50),0)</f>
        <v>0</v>
      </c>
      <c r="V568" s="60">
        <f t="shared" si="8"/>
        <v>0</v>
      </c>
      <c r="W568" s="21">
        <f>MonthSales[[#This Row],[Suggested Order]]+V568</f>
        <v>0</v>
      </c>
      <c r="X568">
        <f>SUM(MonthSales[[#This Row],[Stock + FBA]:[Incoming]])+MonthSales[[#This Row],[Final Quantity in Order + Manual]]</f>
        <v>14</v>
      </c>
      <c r="Y568" s="62">
        <f>IFERROR(((MonthSales[[#This Row],[Stock + FBA]]+MonthSales[[#This Row],[Incoming]]+MonthSales[[#This Row],[Final Quantity in Order + Manual]])/MonthSales[[#This Row],[Quaterly Average]]), 0)</f>
        <v>0</v>
      </c>
    </row>
    <row r="569" spans="1:25" x14ac:dyDescent="0.25">
      <c r="A569" s="1" t="s">
        <v>576</v>
      </c>
      <c r="B569" s="1" t="s">
        <v>1322</v>
      </c>
      <c r="C569" s="1" t="s">
        <v>13</v>
      </c>
      <c r="D569">
        <v>1.9</v>
      </c>
      <c r="E569">
        <v>0</v>
      </c>
      <c r="F569">
        <v>0</v>
      </c>
      <c r="G569">
        <v>0</v>
      </c>
      <c r="H569">
        <v>0</v>
      </c>
      <c r="I569">
        <v>0</v>
      </c>
      <c r="J569">
        <v>0</v>
      </c>
      <c r="K569">
        <v>0</v>
      </c>
      <c r="L569" s="65">
        <v>0</v>
      </c>
      <c r="M569">
        <v>0</v>
      </c>
      <c r="N569">
        <v>0</v>
      </c>
      <c r="O569">
        <v>0</v>
      </c>
      <c r="P569">
        <v>0</v>
      </c>
      <c r="Q569">
        <v>0</v>
      </c>
      <c r="R569" s="1">
        <f>IF(AND(MonthSales[[#This Row],[Maximum]] &gt; 10, C569 &lt;&gt; "X"), COUNTIF(MonthSales[[#This Row],[6]:[1]], "=0"),0)</f>
        <v>0</v>
      </c>
      <c r="S569" s="13">
        <f>MonthSales[[#This Row],[Final Quantity in Order + Manual]]*MonthSales[[#This Row],[Weight (g)]]</f>
        <v>0</v>
      </c>
      <c r="T569" s="62">
        <f>IFERROR(((MonthSales[[#This Row],[Stock + FBA]]+MonthSales[[#This Row],[Incoming]])/MonthSales[[#This Row],[Quaterly Average]]), 0)</f>
        <v>0</v>
      </c>
      <c r="U569" s="14">
        <f>IF(AND(minMonths &gt;=  MonthSales[[#This Row],[Months Cover (current stock +Production)]], C569  &lt;&gt; "X"), _xlfn.CEILING.MATH(((orderBY -  MonthSales[[#This Row],[Months Cover (current stock +Production)]]) * MonthSales[[#This Row],[Quaterly Average]]),50),0)</f>
        <v>0</v>
      </c>
      <c r="V569" s="60">
        <f t="shared" si="8"/>
        <v>0</v>
      </c>
      <c r="W569" s="21">
        <f>MonthSales[[#This Row],[Suggested Order]]+V569</f>
        <v>0</v>
      </c>
      <c r="X569">
        <f>SUM(MonthSales[[#This Row],[Stock + FBA]:[Incoming]])+MonthSales[[#This Row],[Final Quantity in Order + Manual]]</f>
        <v>0</v>
      </c>
      <c r="Y569" s="62">
        <f>IFERROR(((MonthSales[[#This Row],[Stock + FBA]]+MonthSales[[#This Row],[Incoming]]+MonthSales[[#This Row],[Final Quantity in Order + Manual]])/MonthSales[[#This Row],[Quaterly Average]]), 0)</f>
        <v>0</v>
      </c>
    </row>
    <row r="570" spans="1:25" x14ac:dyDescent="0.25">
      <c r="A570" s="1" t="s">
        <v>577</v>
      </c>
      <c r="B570" s="1" t="s">
        <v>1322</v>
      </c>
      <c r="C570" s="1" t="s">
        <v>13</v>
      </c>
      <c r="D570">
        <v>3.2</v>
      </c>
      <c r="E570">
        <v>0</v>
      </c>
      <c r="F570">
        <v>0</v>
      </c>
      <c r="G570">
        <v>0</v>
      </c>
      <c r="H570">
        <v>0</v>
      </c>
      <c r="I570">
        <v>0</v>
      </c>
      <c r="J570">
        <v>0</v>
      </c>
      <c r="K570">
        <v>0</v>
      </c>
      <c r="L570" s="65">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62">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60">
        <f t="shared" si="8"/>
        <v>0</v>
      </c>
      <c r="W570" s="21">
        <f>MonthSales[[#This Row],[Suggested Order]]+V570</f>
        <v>0</v>
      </c>
      <c r="X570">
        <f>SUM(MonthSales[[#This Row],[Stock + FBA]:[Incoming]])+MonthSales[[#This Row],[Final Quantity in Order + Manual]]</f>
        <v>0</v>
      </c>
      <c r="Y570" s="62">
        <f>IFERROR(((MonthSales[[#This Row],[Stock + FBA]]+MonthSales[[#This Row],[Incoming]]+MonthSales[[#This Row],[Final Quantity in Order + Manual]])/MonthSales[[#This Row],[Quaterly Average]]), 0)</f>
        <v>0</v>
      </c>
    </row>
    <row r="571" spans="1:25" x14ac:dyDescent="0.25">
      <c r="A571" s="1" t="s">
        <v>578</v>
      </c>
      <c r="B571" s="1" t="s">
        <v>1322</v>
      </c>
      <c r="C571" s="1" t="s">
        <v>13</v>
      </c>
      <c r="D571">
        <v>3.2</v>
      </c>
      <c r="E571">
        <v>0</v>
      </c>
      <c r="F571">
        <v>0</v>
      </c>
      <c r="G571">
        <v>0</v>
      </c>
      <c r="H571">
        <v>0</v>
      </c>
      <c r="I571">
        <v>0</v>
      </c>
      <c r="J571">
        <v>0</v>
      </c>
      <c r="K571">
        <v>0</v>
      </c>
      <c r="L571" s="65">
        <v>0</v>
      </c>
      <c r="M571">
        <v>0</v>
      </c>
      <c r="N571">
        <v>0</v>
      </c>
      <c r="O571">
        <v>0</v>
      </c>
      <c r="P571">
        <v>0</v>
      </c>
      <c r="Q571">
        <v>0</v>
      </c>
      <c r="R571" s="1">
        <f>IF(AND(MonthSales[[#This Row],[Maximum]] &gt; 10, C571 &lt;&gt; "X"), COUNTIF(MonthSales[[#This Row],[6]:[1]], "=0"),0)</f>
        <v>0</v>
      </c>
      <c r="S571" s="13">
        <f>MonthSales[[#This Row],[Final Quantity in Order + Manual]]*MonthSales[[#This Row],[Weight (g)]]</f>
        <v>0</v>
      </c>
      <c r="T571" s="62">
        <f>IFERROR(((MonthSales[[#This Row],[Stock + FBA]]+MonthSales[[#This Row],[Incoming]])/MonthSales[[#This Row],[Quaterly Average]]), 0)</f>
        <v>0</v>
      </c>
      <c r="U571" s="14">
        <f>IF(AND(minMonths &gt;=  MonthSales[[#This Row],[Months Cover (current stock +Production)]], C571  &lt;&gt; "X"), _xlfn.CEILING.MATH(((orderBY -  MonthSales[[#This Row],[Months Cover (current stock +Production)]]) * MonthSales[[#This Row],[Quaterly Average]]),50),0)</f>
        <v>0</v>
      </c>
      <c r="V571" s="60">
        <f t="shared" si="8"/>
        <v>0</v>
      </c>
      <c r="W571" s="21">
        <f>MonthSales[[#This Row],[Suggested Order]]+V571</f>
        <v>0</v>
      </c>
      <c r="X571">
        <f>SUM(MonthSales[[#This Row],[Stock + FBA]:[Incoming]])+MonthSales[[#This Row],[Final Quantity in Order + Manual]]</f>
        <v>0</v>
      </c>
      <c r="Y571" s="62">
        <f>IFERROR(((MonthSales[[#This Row],[Stock + FBA]]+MonthSales[[#This Row],[Incoming]]+MonthSales[[#This Row],[Final Quantity in Order + Manual]])/MonthSales[[#This Row],[Quaterly Average]]), 0)</f>
        <v>0</v>
      </c>
    </row>
    <row r="572" spans="1:25" x14ac:dyDescent="0.25">
      <c r="A572" s="1" t="s">
        <v>579</v>
      </c>
      <c r="B572" s="1" t="s">
        <v>1322</v>
      </c>
      <c r="C572" s="1" t="s">
        <v>13</v>
      </c>
      <c r="D572">
        <v>2</v>
      </c>
      <c r="E572">
        <v>0</v>
      </c>
      <c r="F572">
        <v>0</v>
      </c>
      <c r="G572">
        <v>0</v>
      </c>
      <c r="H572">
        <v>0</v>
      </c>
      <c r="I572">
        <v>0</v>
      </c>
      <c r="J572">
        <v>0</v>
      </c>
      <c r="K572">
        <v>0</v>
      </c>
      <c r="L572" s="65">
        <v>0</v>
      </c>
      <c r="M572">
        <v>0</v>
      </c>
      <c r="N572">
        <v>9</v>
      </c>
      <c r="O572">
        <v>0</v>
      </c>
      <c r="P572">
        <v>9</v>
      </c>
      <c r="Q572">
        <v>0</v>
      </c>
      <c r="R572" s="1">
        <f>IF(AND(MonthSales[[#This Row],[Maximum]] &gt; 10, C572 &lt;&gt; "X"), COUNTIF(MonthSales[[#This Row],[6]:[1]], "=0"),0)</f>
        <v>0</v>
      </c>
      <c r="S572" s="13">
        <f>MonthSales[[#This Row],[Final Quantity in Order + Manual]]*MonthSales[[#This Row],[Weight (g)]]</f>
        <v>0</v>
      </c>
      <c r="T572" s="62">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60">
        <f t="shared" si="8"/>
        <v>0</v>
      </c>
      <c r="W572" s="21">
        <f>MonthSales[[#This Row],[Suggested Order]]+V572</f>
        <v>0</v>
      </c>
      <c r="X572">
        <f>SUM(MonthSales[[#This Row],[Stock + FBA]:[Incoming]])+MonthSales[[#This Row],[Final Quantity in Order + Manual]]</f>
        <v>9</v>
      </c>
      <c r="Y572" s="62">
        <f>IFERROR(((MonthSales[[#This Row],[Stock + FBA]]+MonthSales[[#This Row],[Incoming]]+MonthSales[[#This Row],[Final Quantity in Order + Manual]])/MonthSales[[#This Row],[Quaterly Average]]), 0)</f>
        <v>0</v>
      </c>
    </row>
    <row r="573" spans="1:25" x14ac:dyDescent="0.25">
      <c r="A573" s="1" t="s">
        <v>580</v>
      </c>
      <c r="B573" s="1" t="s">
        <v>1322</v>
      </c>
      <c r="C573" s="1" t="s">
        <v>13</v>
      </c>
      <c r="D573">
        <v>2</v>
      </c>
      <c r="E573">
        <v>0</v>
      </c>
      <c r="F573">
        <v>0</v>
      </c>
      <c r="G573">
        <v>0</v>
      </c>
      <c r="H573">
        <v>0</v>
      </c>
      <c r="I573">
        <v>0</v>
      </c>
      <c r="J573">
        <v>0</v>
      </c>
      <c r="K573">
        <v>0</v>
      </c>
      <c r="L573" s="65">
        <v>0</v>
      </c>
      <c r="M573">
        <v>0</v>
      </c>
      <c r="N573">
        <v>7</v>
      </c>
      <c r="O573">
        <v>0</v>
      </c>
      <c r="P573">
        <v>7</v>
      </c>
      <c r="Q573">
        <v>0</v>
      </c>
      <c r="R573" s="1">
        <f>IF(AND(MonthSales[[#This Row],[Maximum]] &gt; 10, C573 &lt;&gt; "X"), COUNTIF(MonthSales[[#This Row],[6]:[1]], "=0"),0)</f>
        <v>0</v>
      </c>
      <c r="S573" s="13">
        <f>MonthSales[[#This Row],[Final Quantity in Order + Manual]]*MonthSales[[#This Row],[Weight (g)]]</f>
        <v>0</v>
      </c>
      <c r="T573" s="62">
        <f>IFERROR(((MonthSales[[#This Row],[Stock + FBA]]+MonthSales[[#This Row],[Incoming]])/MonthSales[[#This Row],[Quaterly Average]]), 0)</f>
        <v>0</v>
      </c>
      <c r="U573" s="14">
        <f>IF(AND(minMonths &gt;=  MonthSales[[#This Row],[Months Cover (current stock +Production)]], C573  &lt;&gt; "X"), _xlfn.CEILING.MATH(((orderBY -  MonthSales[[#This Row],[Months Cover (current stock +Production)]]) * MonthSales[[#This Row],[Quaterly Average]]),50),0)</f>
        <v>0</v>
      </c>
      <c r="V573" s="60">
        <f t="shared" si="8"/>
        <v>0</v>
      </c>
      <c r="W573" s="21">
        <f>MonthSales[[#This Row],[Suggested Order]]+V573</f>
        <v>0</v>
      </c>
      <c r="X573">
        <f>SUM(MonthSales[[#This Row],[Stock + FBA]:[Incoming]])+MonthSales[[#This Row],[Final Quantity in Order + Manual]]</f>
        <v>7</v>
      </c>
      <c r="Y573" s="62">
        <f>IFERROR(((MonthSales[[#This Row],[Stock + FBA]]+MonthSales[[#This Row],[Incoming]]+MonthSales[[#This Row],[Final Quantity in Order + Manual]])/MonthSales[[#This Row],[Quaterly Average]]), 0)</f>
        <v>0</v>
      </c>
    </row>
    <row r="574" spans="1:25" x14ac:dyDescent="0.25">
      <c r="A574" s="1" t="s">
        <v>581</v>
      </c>
      <c r="B574" s="1" t="s">
        <v>1322</v>
      </c>
      <c r="C574" s="1" t="s">
        <v>13</v>
      </c>
      <c r="D574">
        <v>1.2</v>
      </c>
      <c r="E574">
        <v>0</v>
      </c>
      <c r="F574">
        <v>0</v>
      </c>
      <c r="G574">
        <v>0</v>
      </c>
      <c r="H574">
        <v>0</v>
      </c>
      <c r="I574">
        <v>0</v>
      </c>
      <c r="J574">
        <v>0</v>
      </c>
      <c r="K574">
        <v>0</v>
      </c>
      <c r="L574" s="65">
        <v>0</v>
      </c>
      <c r="M574">
        <v>0</v>
      </c>
      <c r="N574">
        <v>0</v>
      </c>
      <c r="O574">
        <v>0</v>
      </c>
      <c r="P574">
        <v>0</v>
      </c>
      <c r="Q574">
        <v>0</v>
      </c>
      <c r="R574" s="1">
        <f>IF(AND(MonthSales[[#This Row],[Maximum]] &gt; 10, C574 &lt;&gt; "X"), COUNTIF(MonthSales[[#This Row],[6]:[1]], "=0"),0)</f>
        <v>0</v>
      </c>
      <c r="S574" s="13">
        <f>MonthSales[[#This Row],[Final Quantity in Order + Manual]]*MonthSales[[#This Row],[Weight (g)]]</f>
        <v>0</v>
      </c>
      <c r="T574" s="62">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60">
        <f t="shared" si="8"/>
        <v>0</v>
      </c>
      <c r="W574" s="21">
        <f>MonthSales[[#This Row],[Suggested Order]]+V574</f>
        <v>0</v>
      </c>
      <c r="X574">
        <f>SUM(MonthSales[[#This Row],[Stock + FBA]:[Incoming]])+MonthSales[[#This Row],[Final Quantity in Order + Manual]]</f>
        <v>0</v>
      </c>
      <c r="Y574" s="62">
        <f>IFERROR(((MonthSales[[#This Row],[Stock + FBA]]+MonthSales[[#This Row],[Incoming]]+MonthSales[[#This Row],[Final Quantity in Order + Manual]])/MonthSales[[#This Row],[Quaterly Average]]), 0)</f>
        <v>0</v>
      </c>
    </row>
    <row r="575" spans="1:25" x14ac:dyDescent="0.25">
      <c r="A575" s="1" t="s">
        <v>582</v>
      </c>
      <c r="B575" s="1" t="s">
        <v>1322</v>
      </c>
      <c r="C575" s="1" t="s">
        <v>13</v>
      </c>
      <c r="D575">
        <v>1.2</v>
      </c>
      <c r="E575">
        <v>0</v>
      </c>
      <c r="F575">
        <v>0</v>
      </c>
      <c r="G575">
        <v>0</v>
      </c>
      <c r="H575">
        <v>0</v>
      </c>
      <c r="I575">
        <v>0</v>
      </c>
      <c r="J575">
        <v>0</v>
      </c>
      <c r="K575">
        <v>0</v>
      </c>
      <c r="L575" s="65">
        <v>0</v>
      </c>
      <c r="M575">
        <v>0</v>
      </c>
      <c r="N575">
        <v>0</v>
      </c>
      <c r="O575">
        <v>0</v>
      </c>
      <c r="P575">
        <v>0</v>
      </c>
      <c r="Q575">
        <v>0</v>
      </c>
      <c r="R575" s="1">
        <f>IF(AND(MonthSales[[#This Row],[Maximum]] &gt; 10, C575 &lt;&gt; "X"), COUNTIF(MonthSales[[#This Row],[6]:[1]], "=0"),0)</f>
        <v>0</v>
      </c>
      <c r="S575" s="13">
        <f>MonthSales[[#This Row],[Final Quantity in Order + Manual]]*MonthSales[[#This Row],[Weight (g)]]</f>
        <v>0</v>
      </c>
      <c r="T575" s="62">
        <f>IFERROR(((MonthSales[[#This Row],[Stock + FBA]]+MonthSales[[#This Row],[Incoming]])/MonthSales[[#This Row],[Quaterly Average]]), 0)</f>
        <v>0</v>
      </c>
      <c r="U575" s="14">
        <f>IF(AND(minMonths &gt;=  MonthSales[[#This Row],[Months Cover (current stock +Production)]], C575  &lt;&gt; "X"), _xlfn.CEILING.MATH(((orderBY -  MonthSales[[#This Row],[Months Cover (current stock +Production)]]) * MonthSales[[#This Row],[Quaterly Average]]),50),0)</f>
        <v>0</v>
      </c>
      <c r="V575" s="60">
        <f t="shared" si="8"/>
        <v>0</v>
      </c>
      <c r="W575" s="21">
        <f>MonthSales[[#This Row],[Suggested Order]]+V575</f>
        <v>0</v>
      </c>
      <c r="X575">
        <f>SUM(MonthSales[[#This Row],[Stock + FBA]:[Incoming]])+MonthSales[[#This Row],[Final Quantity in Order + Manual]]</f>
        <v>0</v>
      </c>
      <c r="Y575" s="62">
        <f>IFERROR(((MonthSales[[#This Row],[Stock + FBA]]+MonthSales[[#This Row],[Incoming]]+MonthSales[[#This Row],[Final Quantity in Order + Manual]])/MonthSales[[#This Row],[Quaterly Average]]), 0)</f>
        <v>0</v>
      </c>
    </row>
    <row r="576" spans="1:25" x14ac:dyDescent="0.25">
      <c r="A576" s="1" t="s">
        <v>583</v>
      </c>
      <c r="B576" s="1" t="s">
        <v>1322</v>
      </c>
      <c r="C576" s="1" t="s">
        <v>13</v>
      </c>
      <c r="D576">
        <v>1.2</v>
      </c>
      <c r="E576">
        <v>0</v>
      </c>
      <c r="F576">
        <v>0</v>
      </c>
      <c r="G576">
        <v>0</v>
      </c>
      <c r="H576">
        <v>0</v>
      </c>
      <c r="I576">
        <v>0</v>
      </c>
      <c r="J576">
        <v>0</v>
      </c>
      <c r="K576">
        <v>0</v>
      </c>
      <c r="L576" s="65">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62">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60">
        <f t="shared" si="8"/>
        <v>0</v>
      </c>
      <c r="W576" s="21">
        <f>MonthSales[[#This Row],[Suggested Order]]+V576</f>
        <v>0</v>
      </c>
      <c r="X576">
        <f>SUM(MonthSales[[#This Row],[Stock + FBA]:[Incoming]])+MonthSales[[#This Row],[Final Quantity in Order + Manual]]</f>
        <v>0</v>
      </c>
      <c r="Y576" s="62">
        <f>IFERROR(((MonthSales[[#This Row],[Stock + FBA]]+MonthSales[[#This Row],[Incoming]]+MonthSales[[#This Row],[Final Quantity in Order + Manual]])/MonthSales[[#This Row],[Quaterly Average]]), 0)</f>
        <v>0</v>
      </c>
    </row>
    <row r="577" spans="1:25" x14ac:dyDescent="0.25">
      <c r="A577" s="1" t="s">
        <v>584</v>
      </c>
      <c r="B577" s="1" t="s">
        <v>1322</v>
      </c>
      <c r="C577" s="1" t="s">
        <v>13</v>
      </c>
      <c r="D577">
        <v>1.2</v>
      </c>
      <c r="E577">
        <v>0</v>
      </c>
      <c r="F577">
        <v>0</v>
      </c>
      <c r="G577">
        <v>0</v>
      </c>
      <c r="H577">
        <v>0</v>
      </c>
      <c r="I577">
        <v>0</v>
      </c>
      <c r="J577">
        <v>0</v>
      </c>
      <c r="K577">
        <v>0</v>
      </c>
      <c r="L577" s="65">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62">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60">
        <f t="shared" si="8"/>
        <v>0</v>
      </c>
      <c r="W577" s="21">
        <f>MonthSales[[#This Row],[Suggested Order]]+V577</f>
        <v>0</v>
      </c>
      <c r="X577">
        <f>SUM(MonthSales[[#This Row],[Stock + FBA]:[Incoming]])+MonthSales[[#This Row],[Final Quantity in Order + Manual]]</f>
        <v>0</v>
      </c>
      <c r="Y577" s="62">
        <f>IFERROR(((MonthSales[[#This Row],[Stock + FBA]]+MonthSales[[#This Row],[Incoming]]+MonthSales[[#This Row],[Final Quantity in Order + Manual]])/MonthSales[[#This Row],[Quaterly Average]]), 0)</f>
        <v>0</v>
      </c>
    </row>
    <row r="578" spans="1:25" x14ac:dyDescent="0.25">
      <c r="A578" s="1" t="s">
        <v>585</v>
      </c>
      <c r="B578" s="1" t="s">
        <v>1322</v>
      </c>
      <c r="C578" s="1" t="s">
        <v>13</v>
      </c>
      <c r="D578">
        <v>2.6</v>
      </c>
      <c r="E578">
        <v>0</v>
      </c>
      <c r="F578">
        <v>0</v>
      </c>
      <c r="G578">
        <v>0</v>
      </c>
      <c r="H578">
        <v>0</v>
      </c>
      <c r="I578">
        <v>0</v>
      </c>
      <c r="J578">
        <v>0</v>
      </c>
      <c r="K578">
        <v>0</v>
      </c>
      <c r="L578" s="65">
        <v>0</v>
      </c>
      <c r="M578">
        <v>0</v>
      </c>
      <c r="N578">
        <v>3</v>
      </c>
      <c r="O578">
        <v>0</v>
      </c>
      <c r="P578">
        <v>3</v>
      </c>
      <c r="Q578">
        <v>0</v>
      </c>
      <c r="R578" s="1">
        <f>IF(AND(MonthSales[[#This Row],[Maximum]] &gt; 10, C578 &lt;&gt; "X"), COUNTIF(MonthSales[[#This Row],[6]:[1]], "=0"),0)</f>
        <v>0</v>
      </c>
      <c r="S578" s="13">
        <f>MonthSales[[#This Row],[Final Quantity in Order + Manual]]*MonthSales[[#This Row],[Weight (g)]]</f>
        <v>0</v>
      </c>
      <c r="T578" s="62">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60">
        <f t="shared" ref="V578:V641" si="9">AA578</f>
        <v>0</v>
      </c>
      <c r="W578" s="21">
        <f>MonthSales[[#This Row],[Suggested Order]]+V578</f>
        <v>0</v>
      </c>
      <c r="X578">
        <f>SUM(MonthSales[[#This Row],[Stock + FBA]:[Incoming]])+MonthSales[[#This Row],[Final Quantity in Order + Manual]]</f>
        <v>3</v>
      </c>
      <c r="Y578" s="62">
        <f>IFERROR(((MonthSales[[#This Row],[Stock + FBA]]+MonthSales[[#This Row],[Incoming]]+MonthSales[[#This Row],[Final Quantity in Order + Manual]])/MonthSales[[#This Row],[Quaterly Average]]), 0)</f>
        <v>0</v>
      </c>
    </row>
    <row r="579" spans="1:25" x14ac:dyDescent="0.25">
      <c r="A579" s="1" t="s">
        <v>586</v>
      </c>
      <c r="B579" s="1" t="s">
        <v>1322</v>
      </c>
      <c r="C579" s="1" t="s">
        <v>13</v>
      </c>
      <c r="D579">
        <v>2.6</v>
      </c>
      <c r="E579">
        <v>0</v>
      </c>
      <c r="F579">
        <v>1</v>
      </c>
      <c r="G579">
        <v>2</v>
      </c>
      <c r="H579">
        <v>3</v>
      </c>
      <c r="I579">
        <v>1</v>
      </c>
      <c r="J579">
        <v>1</v>
      </c>
      <c r="K579">
        <v>2</v>
      </c>
      <c r="L579" s="65">
        <v>2</v>
      </c>
      <c r="M579">
        <v>3</v>
      </c>
      <c r="N579">
        <v>3</v>
      </c>
      <c r="O579">
        <v>0</v>
      </c>
      <c r="P579">
        <v>3</v>
      </c>
      <c r="Q579">
        <v>0</v>
      </c>
      <c r="R579" s="1">
        <f>IF(AND(MonthSales[[#This Row],[Maximum]] &gt; 10, C579 &lt;&gt; "X"), COUNTIF(MonthSales[[#This Row],[6]:[1]], "=0"),0)</f>
        <v>0</v>
      </c>
      <c r="S579" s="13">
        <f>MonthSales[[#This Row],[Final Quantity in Order + Manual]]*MonthSales[[#This Row],[Weight (g)]]</f>
        <v>0</v>
      </c>
      <c r="T579" s="62">
        <f>IFERROR(((MonthSales[[#This Row],[Stock + FBA]]+MonthSales[[#This Row],[Incoming]])/MonthSales[[#This Row],[Quaterly Average]]), 0)</f>
        <v>1.5</v>
      </c>
      <c r="U579" s="14">
        <f>IF(AND(minMonths &gt;=  MonthSales[[#This Row],[Months Cover (current stock +Production)]], C579  &lt;&gt; "X"), _xlfn.CEILING.MATH(((orderBY -  MonthSales[[#This Row],[Months Cover (current stock +Production)]]) * MonthSales[[#This Row],[Quaterly Average]]),50),0)</f>
        <v>0</v>
      </c>
      <c r="V579" s="60">
        <f t="shared" si="9"/>
        <v>0</v>
      </c>
      <c r="W579" s="21">
        <f>MonthSales[[#This Row],[Suggested Order]]+V579</f>
        <v>0</v>
      </c>
      <c r="X579">
        <f>SUM(MonthSales[[#This Row],[Stock + FBA]:[Incoming]])+MonthSales[[#This Row],[Final Quantity in Order + Manual]]</f>
        <v>3</v>
      </c>
      <c r="Y579" s="62">
        <f>IFERROR(((MonthSales[[#This Row],[Stock + FBA]]+MonthSales[[#This Row],[Incoming]]+MonthSales[[#This Row],[Final Quantity in Order + Manual]])/MonthSales[[#This Row],[Quaterly Average]]), 0)</f>
        <v>1.5</v>
      </c>
    </row>
    <row r="580" spans="1:25" x14ac:dyDescent="0.25">
      <c r="A580" s="1" t="s">
        <v>587</v>
      </c>
      <c r="B580" s="1" t="s">
        <v>1322</v>
      </c>
      <c r="C580" s="1" t="s">
        <v>13</v>
      </c>
      <c r="D580">
        <v>2.6</v>
      </c>
      <c r="E580">
        <v>6</v>
      </c>
      <c r="F580">
        <v>1</v>
      </c>
      <c r="G580">
        <v>2</v>
      </c>
      <c r="H580">
        <v>2</v>
      </c>
      <c r="I580">
        <v>2</v>
      </c>
      <c r="J580">
        <v>0</v>
      </c>
      <c r="K580">
        <v>3</v>
      </c>
      <c r="L580" s="65">
        <v>2</v>
      </c>
      <c r="M580">
        <v>6</v>
      </c>
      <c r="N580">
        <v>0</v>
      </c>
      <c r="O580">
        <v>0</v>
      </c>
      <c r="P580">
        <v>0</v>
      </c>
      <c r="Q580">
        <v>0</v>
      </c>
      <c r="R580" s="1">
        <f>IF(AND(MonthSales[[#This Row],[Maximum]] &gt; 10, C580 &lt;&gt; "X"), COUNTIF(MonthSales[[#This Row],[6]:[1]], "=0"),0)</f>
        <v>0</v>
      </c>
      <c r="S580" s="13">
        <f>MonthSales[[#This Row],[Final Quantity in Order + Manual]]*MonthSales[[#This Row],[Weight (g)]]</f>
        <v>0</v>
      </c>
      <c r="T580" s="62">
        <f>IFERROR(((MonthSales[[#This Row],[Stock + FBA]]+MonthSales[[#This Row],[Incoming]])/MonthSales[[#This Row],[Quaterly Average]]), 0)</f>
        <v>0</v>
      </c>
      <c r="U580" s="14">
        <f>IF(AND(minMonths &gt;=  MonthSales[[#This Row],[Months Cover (current stock +Production)]], C580  &lt;&gt; "X"), _xlfn.CEILING.MATH(((orderBY -  MonthSales[[#This Row],[Months Cover (current stock +Production)]]) * MonthSales[[#This Row],[Quaterly Average]]),50),0)</f>
        <v>0</v>
      </c>
      <c r="V580" s="60">
        <f t="shared" si="9"/>
        <v>0</v>
      </c>
      <c r="W580" s="21">
        <f>MonthSales[[#This Row],[Suggested Order]]+V580</f>
        <v>0</v>
      </c>
      <c r="X580">
        <f>SUM(MonthSales[[#This Row],[Stock + FBA]:[Incoming]])+MonthSales[[#This Row],[Final Quantity in Order + Manual]]</f>
        <v>0</v>
      </c>
      <c r="Y580" s="62">
        <f>IFERROR(((MonthSales[[#This Row],[Stock + FBA]]+MonthSales[[#This Row],[Incoming]]+MonthSales[[#This Row],[Final Quantity in Order + Manual]])/MonthSales[[#This Row],[Quaterly Average]]), 0)</f>
        <v>0</v>
      </c>
    </row>
    <row r="581" spans="1:25" x14ac:dyDescent="0.25">
      <c r="A581" s="1" t="s">
        <v>588</v>
      </c>
      <c r="B581" s="1" t="s">
        <v>1322</v>
      </c>
      <c r="C581" s="1" t="s">
        <v>13</v>
      </c>
      <c r="D581">
        <v>2.6</v>
      </c>
      <c r="E581">
        <v>0</v>
      </c>
      <c r="F581">
        <v>0</v>
      </c>
      <c r="G581">
        <v>0</v>
      </c>
      <c r="H581">
        <v>0</v>
      </c>
      <c r="I581">
        <v>0</v>
      </c>
      <c r="J581">
        <v>0</v>
      </c>
      <c r="K581">
        <v>0</v>
      </c>
      <c r="L581" s="65">
        <v>0</v>
      </c>
      <c r="M581">
        <v>0</v>
      </c>
      <c r="N581">
        <v>0</v>
      </c>
      <c r="O581">
        <v>0</v>
      </c>
      <c r="P581">
        <v>0</v>
      </c>
      <c r="Q581">
        <v>0</v>
      </c>
      <c r="R581" s="1">
        <f>IF(AND(MonthSales[[#This Row],[Maximum]] &gt; 10, C581 &lt;&gt; "X"), COUNTIF(MonthSales[[#This Row],[6]:[1]], "=0"),0)</f>
        <v>0</v>
      </c>
      <c r="S581" s="13">
        <f>MonthSales[[#This Row],[Final Quantity in Order + Manual]]*MonthSales[[#This Row],[Weight (g)]]</f>
        <v>0</v>
      </c>
      <c r="T581" s="62">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60">
        <f t="shared" si="9"/>
        <v>0</v>
      </c>
      <c r="W581" s="21">
        <f>MonthSales[[#This Row],[Suggested Order]]+V581</f>
        <v>0</v>
      </c>
      <c r="X581">
        <f>SUM(MonthSales[[#This Row],[Stock + FBA]:[Incoming]])+MonthSales[[#This Row],[Final Quantity in Order + Manual]]</f>
        <v>0</v>
      </c>
      <c r="Y581" s="62">
        <f>IFERROR(((MonthSales[[#This Row],[Stock + FBA]]+MonthSales[[#This Row],[Incoming]]+MonthSales[[#This Row],[Final Quantity in Order + Manual]])/MonthSales[[#This Row],[Quaterly Average]]), 0)</f>
        <v>0</v>
      </c>
    </row>
    <row r="582" spans="1:25" x14ac:dyDescent="0.25">
      <c r="A582" s="1" t="s">
        <v>589</v>
      </c>
      <c r="B582" s="1" t="s">
        <v>1322</v>
      </c>
      <c r="C582" s="1" t="s">
        <v>13</v>
      </c>
      <c r="D582">
        <v>2.6</v>
      </c>
      <c r="E582">
        <v>0</v>
      </c>
      <c r="F582">
        <v>0</v>
      </c>
      <c r="G582">
        <v>0</v>
      </c>
      <c r="H582">
        <v>0</v>
      </c>
      <c r="I582">
        <v>0</v>
      </c>
      <c r="J582">
        <v>0</v>
      </c>
      <c r="K582">
        <v>0</v>
      </c>
      <c r="L582" s="65">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62">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60">
        <f t="shared" si="9"/>
        <v>0</v>
      </c>
      <c r="W582" s="21">
        <f>MonthSales[[#This Row],[Suggested Order]]+V582</f>
        <v>0</v>
      </c>
      <c r="X582">
        <f>SUM(MonthSales[[#This Row],[Stock + FBA]:[Incoming]])+MonthSales[[#This Row],[Final Quantity in Order + Manual]]</f>
        <v>0</v>
      </c>
      <c r="Y582" s="62">
        <f>IFERROR(((MonthSales[[#This Row],[Stock + FBA]]+MonthSales[[#This Row],[Incoming]]+MonthSales[[#This Row],[Final Quantity in Order + Manual]])/MonthSales[[#This Row],[Quaterly Average]]), 0)</f>
        <v>0</v>
      </c>
    </row>
    <row r="583" spans="1:25" x14ac:dyDescent="0.25">
      <c r="A583" s="1" t="s">
        <v>590</v>
      </c>
      <c r="B583" s="1" t="s">
        <v>1322</v>
      </c>
      <c r="C583" s="1" t="s">
        <v>13</v>
      </c>
      <c r="D583">
        <v>3</v>
      </c>
      <c r="E583">
        <v>0</v>
      </c>
      <c r="F583">
        <v>0</v>
      </c>
      <c r="G583">
        <v>0</v>
      </c>
      <c r="H583">
        <v>0</v>
      </c>
      <c r="I583">
        <v>0</v>
      </c>
      <c r="J583">
        <v>0</v>
      </c>
      <c r="K583">
        <v>0</v>
      </c>
      <c r="L583" s="65">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62">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60">
        <f t="shared" si="9"/>
        <v>0</v>
      </c>
      <c r="W583" s="21">
        <f>MonthSales[[#This Row],[Suggested Order]]+V583</f>
        <v>0</v>
      </c>
      <c r="X583">
        <f>SUM(MonthSales[[#This Row],[Stock + FBA]:[Incoming]])+MonthSales[[#This Row],[Final Quantity in Order + Manual]]</f>
        <v>0</v>
      </c>
      <c r="Y583" s="62">
        <f>IFERROR(((MonthSales[[#This Row],[Stock + FBA]]+MonthSales[[#This Row],[Incoming]]+MonthSales[[#This Row],[Final Quantity in Order + Manual]])/MonthSales[[#This Row],[Quaterly Average]]), 0)</f>
        <v>0</v>
      </c>
    </row>
    <row r="584" spans="1:25" x14ac:dyDescent="0.25">
      <c r="A584" s="1" t="s">
        <v>591</v>
      </c>
      <c r="B584" s="1" t="s">
        <v>1322</v>
      </c>
      <c r="C584" s="1" t="s">
        <v>13</v>
      </c>
      <c r="D584">
        <v>3</v>
      </c>
      <c r="E584">
        <v>0</v>
      </c>
      <c r="F584">
        <v>0</v>
      </c>
      <c r="G584">
        <v>0</v>
      </c>
      <c r="H584">
        <v>0</v>
      </c>
      <c r="I584">
        <v>0</v>
      </c>
      <c r="J584">
        <v>0</v>
      </c>
      <c r="K584">
        <v>0</v>
      </c>
      <c r="L584" s="65">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62">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60">
        <f t="shared" si="9"/>
        <v>0</v>
      </c>
      <c r="W584" s="21">
        <f>MonthSales[[#This Row],[Suggested Order]]+V584</f>
        <v>0</v>
      </c>
      <c r="X584">
        <f>SUM(MonthSales[[#This Row],[Stock + FBA]:[Incoming]])+MonthSales[[#This Row],[Final Quantity in Order + Manual]]</f>
        <v>0</v>
      </c>
      <c r="Y584" s="62">
        <f>IFERROR(((MonthSales[[#This Row],[Stock + FBA]]+MonthSales[[#This Row],[Incoming]]+MonthSales[[#This Row],[Final Quantity in Order + Manual]])/MonthSales[[#This Row],[Quaterly Average]]), 0)</f>
        <v>0</v>
      </c>
    </row>
    <row r="585" spans="1:25" x14ac:dyDescent="0.25">
      <c r="A585" s="1" t="s">
        <v>592</v>
      </c>
      <c r="B585" s="1" t="s">
        <v>1322</v>
      </c>
      <c r="C585" s="1" t="s">
        <v>13</v>
      </c>
      <c r="D585">
        <v>3</v>
      </c>
      <c r="E585">
        <v>0</v>
      </c>
      <c r="F585">
        <v>0</v>
      </c>
      <c r="G585">
        <v>0</v>
      </c>
      <c r="H585">
        <v>0</v>
      </c>
      <c r="I585">
        <v>0</v>
      </c>
      <c r="J585">
        <v>0</v>
      </c>
      <c r="K585">
        <v>0</v>
      </c>
      <c r="L585" s="65">
        <v>0</v>
      </c>
      <c r="M585">
        <v>0</v>
      </c>
      <c r="N585">
        <v>0</v>
      </c>
      <c r="O585">
        <v>0</v>
      </c>
      <c r="P585">
        <v>0</v>
      </c>
      <c r="Q585">
        <v>0</v>
      </c>
      <c r="R585" s="1">
        <f>IF(AND(MonthSales[[#This Row],[Maximum]] &gt; 10, C585 &lt;&gt; "X"), COUNTIF(MonthSales[[#This Row],[6]:[1]], "=0"),0)</f>
        <v>0</v>
      </c>
      <c r="S585" s="13">
        <f>MonthSales[[#This Row],[Final Quantity in Order + Manual]]*MonthSales[[#This Row],[Weight (g)]]</f>
        <v>0</v>
      </c>
      <c r="T585" s="62">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60">
        <f t="shared" si="9"/>
        <v>0</v>
      </c>
      <c r="W585" s="21">
        <f>MonthSales[[#This Row],[Suggested Order]]+V585</f>
        <v>0</v>
      </c>
      <c r="X585">
        <f>SUM(MonthSales[[#This Row],[Stock + FBA]:[Incoming]])+MonthSales[[#This Row],[Final Quantity in Order + Manual]]</f>
        <v>0</v>
      </c>
      <c r="Y585" s="62">
        <f>IFERROR(((MonthSales[[#This Row],[Stock + FBA]]+MonthSales[[#This Row],[Incoming]]+MonthSales[[#This Row],[Final Quantity in Order + Manual]])/MonthSales[[#This Row],[Quaterly Average]]), 0)</f>
        <v>0</v>
      </c>
    </row>
    <row r="586" spans="1:25" x14ac:dyDescent="0.25">
      <c r="A586" s="1" t="s">
        <v>593</v>
      </c>
      <c r="B586" s="1" t="s">
        <v>1322</v>
      </c>
      <c r="C586" s="1" t="s">
        <v>13</v>
      </c>
      <c r="D586">
        <v>3</v>
      </c>
      <c r="E586">
        <v>0</v>
      </c>
      <c r="F586">
        <v>0</v>
      </c>
      <c r="G586">
        <v>0</v>
      </c>
      <c r="H586">
        <v>0</v>
      </c>
      <c r="I586">
        <v>0</v>
      </c>
      <c r="J586">
        <v>0</v>
      </c>
      <c r="K586">
        <v>0</v>
      </c>
      <c r="L586" s="65">
        <v>0</v>
      </c>
      <c r="M586">
        <v>0</v>
      </c>
      <c r="N586">
        <v>0</v>
      </c>
      <c r="O586">
        <v>0</v>
      </c>
      <c r="P586">
        <v>0</v>
      </c>
      <c r="Q586">
        <v>0</v>
      </c>
      <c r="R586" s="1">
        <f>IF(AND(MonthSales[[#This Row],[Maximum]] &gt; 10, C586 &lt;&gt; "X"), COUNTIF(MonthSales[[#This Row],[6]:[1]], "=0"),0)</f>
        <v>0</v>
      </c>
      <c r="S586" s="13">
        <f>MonthSales[[#This Row],[Final Quantity in Order + Manual]]*MonthSales[[#This Row],[Weight (g)]]</f>
        <v>0</v>
      </c>
      <c r="T586" s="62">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60">
        <f t="shared" si="9"/>
        <v>0</v>
      </c>
      <c r="W586" s="21">
        <f>MonthSales[[#This Row],[Suggested Order]]+V586</f>
        <v>0</v>
      </c>
      <c r="X586">
        <f>SUM(MonthSales[[#This Row],[Stock + FBA]:[Incoming]])+MonthSales[[#This Row],[Final Quantity in Order + Manual]]</f>
        <v>0</v>
      </c>
      <c r="Y586" s="62">
        <f>IFERROR(((MonthSales[[#This Row],[Stock + FBA]]+MonthSales[[#This Row],[Incoming]]+MonthSales[[#This Row],[Final Quantity in Order + Manual]])/MonthSales[[#This Row],[Quaterly Average]]), 0)</f>
        <v>0</v>
      </c>
    </row>
    <row r="587" spans="1:25" x14ac:dyDescent="0.25">
      <c r="A587" s="1" t="s">
        <v>594</v>
      </c>
      <c r="B587" s="1" t="s">
        <v>1322</v>
      </c>
      <c r="C587" s="1" t="s">
        <v>13</v>
      </c>
      <c r="D587">
        <v>1.7</v>
      </c>
      <c r="E587">
        <v>0</v>
      </c>
      <c r="F587">
        <v>0</v>
      </c>
      <c r="G587">
        <v>0</v>
      </c>
      <c r="H587">
        <v>0</v>
      </c>
      <c r="I587">
        <v>0</v>
      </c>
      <c r="J587">
        <v>0</v>
      </c>
      <c r="K587">
        <v>0</v>
      </c>
      <c r="L587" s="65">
        <v>0</v>
      </c>
      <c r="M587">
        <v>0</v>
      </c>
      <c r="N587">
        <v>0</v>
      </c>
      <c r="O587">
        <v>0</v>
      </c>
      <c r="P587">
        <v>0</v>
      </c>
      <c r="Q587">
        <v>0</v>
      </c>
      <c r="R587" s="1">
        <f>IF(AND(MonthSales[[#This Row],[Maximum]] &gt; 10, C587 &lt;&gt; "X"), COUNTIF(MonthSales[[#This Row],[6]:[1]], "=0"),0)</f>
        <v>0</v>
      </c>
      <c r="S587" s="13">
        <f>MonthSales[[#This Row],[Final Quantity in Order + Manual]]*MonthSales[[#This Row],[Weight (g)]]</f>
        <v>0</v>
      </c>
      <c r="T587" s="62">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60">
        <f t="shared" si="9"/>
        <v>0</v>
      </c>
      <c r="W587" s="21">
        <f>MonthSales[[#This Row],[Suggested Order]]+V587</f>
        <v>0</v>
      </c>
      <c r="X587">
        <f>SUM(MonthSales[[#This Row],[Stock + FBA]:[Incoming]])+MonthSales[[#This Row],[Final Quantity in Order + Manual]]</f>
        <v>0</v>
      </c>
      <c r="Y587" s="62">
        <f>IFERROR(((MonthSales[[#This Row],[Stock + FBA]]+MonthSales[[#This Row],[Incoming]]+MonthSales[[#This Row],[Final Quantity in Order + Manual]])/MonthSales[[#This Row],[Quaterly Average]]), 0)</f>
        <v>0</v>
      </c>
    </row>
    <row r="588" spans="1:25" x14ac:dyDescent="0.25">
      <c r="A588" s="1" t="s">
        <v>595</v>
      </c>
      <c r="B588" s="1" t="s">
        <v>1322</v>
      </c>
      <c r="C588" s="1" t="s">
        <v>13</v>
      </c>
      <c r="D588">
        <v>1.7</v>
      </c>
      <c r="E588">
        <v>0</v>
      </c>
      <c r="F588">
        <v>0</v>
      </c>
      <c r="G588">
        <v>0</v>
      </c>
      <c r="H588">
        <v>0</v>
      </c>
      <c r="I588">
        <v>0</v>
      </c>
      <c r="J588">
        <v>0</v>
      </c>
      <c r="K588">
        <v>0</v>
      </c>
      <c r="L588" s="65">
        <v>0</v>
      </c>
      <c r="M588">
        <v>0</v>
      </c>
      <c r="N588">
        <v>3</v>
      </c>
      <c r="O588">
        <v>0</v>
      </c>
      <c r="P588">
        <v>3</v>
      </c>
      <c r="Q588">
        <v>0</v>
      </c>
      <c r="R588" s="1">
        <f>IF(AND(MonthSales[[#This Row],[Maximum]] &gt; 10, C588 &lt;&gt; "X"), COUNTIF(MonthSales[[#This Row],[6]:[1]], "=0"),0)</f>
        <v>0</v>
      </c>
      <c r="S588" s="13">
        <f>MonthSales[[#This Row],[Final Quantity in Order + Manual]]*MonthSales[[#This Row],[Weight (g)]]</f>
        <v>0</v>
      </c>
      <c r="T588" s="62">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60">
        <f t="shared" si="9"/>
        <v>0</v>
      </c>
      <c r="W588" s="21">
        <f>MonthSales[[#This Row],[Suggested Order]]+V588</f>
        <v>0</v>
      </c>
      <c r="X588">
        <f>SUM(MonthSales[[#This Row],[Stock + FBA]:[Incoming]])+MonthSales[[#This Row],[Final Quantity in Order + Manual]]</f>
        <v>3</v>
      </c>
      <c r="Y588" s="62">
        <f>IFERROR(((MonthSales[[#This Row],[Stock + FBA]]+MonthSales[[#This Row],[Incoming]]+MonthSales[[#This Row],[Final Quantity in Order + Manual]])/MonthSales[[#This Row],[Quaterly Average]]), 0)</f>
        <v>0</v>
      </c>
    </row>
    <row r="589" spans="1:25" x14ac:dyDescent="0.25">
      <c r="A589" s="1" t="s">
        <v>596</v>
      </c>
      <c r="B589" s="1" t="s">
        <v>1322</v>
      </c>
      <c r="C589" s="1" t="s">
        <v>13</v>
      </c>
      <c r="D589">
        <v>1.8</v>
      </c>
      <c r="E589">
        <v>0</v>
      </c>
      <c r="F589">
        <v>0</v>
      </c>
      <c r="G589">
        <v>0</v>
      </c>
      <c r="H589">
        <v>0</v>
      </c>
      <c r="I589">
        <v>0</v>
      </c>
      <c r="J589">
        <v>0</v>
      </c>
      <c r="K589">
        <v>0</v>
      </c>
      <c r="L589" s="65">
        <v>0</v>
      </c>
      <c r="M589">
        <v>0</v>
      </c>
      <c r="N589">
        <v>0</v>
      </c>
      <c r="O589">
        <v>0</v>
      </c>
      <c r="P589">
        <v>0</v>
      </c>
      <c r="Q589">
        <v>0</v>
      </c>
      <c r="R589" s="1">
        <f>IF(AND(MonthSales[[#This Row],[Maximum]] &gt; 10, C589 &lt;&gt; "X"), COUNTIF(MonthSales[[#This Row],[6]:[1]], "=0"),0)</f>
        <v>0</v>
      </c>
      <c r="S589" s="13">
        <f>MonthSales[[#This Row],[Final Quantity in Order + Manual]]*MonthSales[[#This Row],[Weight (g)]]</f>
        <v>0</v>
      </c>
      <c r="T589" s="62">
        <f>IFERROR(((MonthSales[[#This Row],[Stock + FBA]]+MonthSales[[#This Row],[Incoming]])/MonthSales[[#This Row],[Quaterly Average]]), 0)</f>
        <v>0</v>
      </c>
      <c r="U589" s="14">
        <f>IF(AND(minMonths &gt;=  MonthSales[[#This Row],[Months Cover (current stock +Production)]], C589  &lt;&gt; "X"), _xlfn.CEILING.MATH(((orderBY -  MonthSales[[#This Row],[Months Cover (current stock +Production)]]) * MonthSales[[#This Row],[Quaterly Average]]),50),0)</f>
        <v>0</v>
      </c>
      <c r="V589" s="60">
        <f t="shared" si="9"/>
        <v>0</v>
      </c>
      <c r="W589" s="21">
        <f>MonthSales[[#This Row],[Suggested Order]]+V589</f>
        <v>0</v>
      </c>
      <c r="X589">
        <f>SUM(MonthSales[[#This Row],[Stock + FBA]:[Incoming]])+MonthSales[[#This Row],[Final Quantity in Order + Manual]]</f>
        <v>0</v>
      </c>
      <c r="Y589" s="62">
        <f>IFERROR(((MonthSales[[#This Row],[Stock + FBA]]+MonthSales[[#This Row],[Incoming]]+MonthSales[[#This Row],[Final Quantity in Order + Manual]])/MonthSales[[#This Row],[Quaterly Average]]), 0)</f>
        <v>0</v>
      </c>
    </row>
    <row r="590" spans="1:25" x14ac:dyDescent="0.25">
      <c r="A590" s="1" t="s">
        <v>597</v>
      </c>
      <c r="B590" s="1" t="s">
        <v>1322</v>
      </c>
      <c r="C590" s="1" t="s">
        <v>13</v>
      </c>
      <c r="D590">
        <v>1.8</v>
      </c>
      <c r="E590">
        <v>0</v>
      </c>
      <c r="F590">
        <v>0</v>
      </c>
      <c r="G590">
        <v>0</v>
      </c>
      <c r="H590">
        <v>0</v>
      </c>
      <c r="I590">
        <v>0</v>
      </c>
      <c r="J590">
        <v>0</v>
      </c>
      <c r="K590">
        <v>0</v>
      </c>
      <c r="L590" s="65">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62">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60">
        <f t="shared" si="9"/>
        <v>0</v>
      </c>
      <c r="W590" s="21">
        <f>MonthSales[[#This Row],[Suggested Order]]+V590</f>
        <v>0</v>
      </c>
      <c r="X590">
        <f>SUM(MonthSales[[#This Row],[Stock + FBA]:[Incoming]])+MonthSales[[#This Row],[Final Quantity in Order + Manual]]</f>
        <v>0</v>
      </c>
      <c r="Y590" s="62">
        <f>IFERROR(((MonthSales[[#This Row],[Stock + FBA]]+MonthSales[[#This Row],[Incoming]]+MonthSales[[#This Row],[Final Quantity in Order + Manual]])/MonthSales[[#This Row],[Quaterly Average]]), 0)</f>
        <v>0</v>
      </c>
    </row>
    <row r="591" spans="1:25" x14ac:dyDescent="0.25">
      <c r="A591" s="1" t="s">
        <v>598</v>
      </c>
      <c r="B591" s="1" t="s">
        <v>1322</v>
      </c>
      <c r="C591" s="1" t="s">
        <v>13</v>
      </c>
      <c r="D591">
        <v>1.1000000000000001</v>
      </c>
      <c r="E591">
        <v>0</v>
      </c>
      <c r="F591">
        <v>0</v>
      </c>
      <c r="G591">
        <v>0</v>
      </c>
      <c r="H591">
        <v>0</v>
      </c>
      <c r="I591">
        <v>0</v>
      </c>
      <c r="J591">
        <v>0</v>
      </c>
      <c r="K591">
        <v>0</v>
      </c>
      <c r="L591" s="65">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62">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60">
        <f t="shared" si="9"/>
        <v>0</v>
      </c>
      <c r="W591" s="21">
        <f>MonthSales[[#This Row],[Suggested Order]]+V591</f>
        <v>0</v>
      </c>
      <c r="X591">
        <f>SUM(MonthSales[[#This Row],[Stock + FBA]:[Incoming]])+MonthSales[[#This Row],[Final Quantity in Order + Manual]]</f>
        <v>0</v>
      </c>
      <c r="Y591" s="62">
        <f>IFERROR(((MonthSales[[#This Row],[Stock + FBA]]+MonthSales[[#This Row],[Incoming]]+MonthSales[[#This Row],[Final Quantity in Order + Manual]])/MonthSales[[#This Row],[Quaterly Average]]), 0)</f>
        <v>0</v>
      </c>
    </row>
    <row r="592" spans="1:25" x14ac:dyDescent="0.25">
      <c r="A592" s="1" t="s">
        <v>599</v>
      </c>
      <c r="B592" s="1" t="s">
        <v>1322</v>
      </c>
      <c r="C592" s="1" t="s">
        <v>13</v>
      </c>
      <c r="D592">
        <v>1.9</v>
      </c>
      <c r="E592">
        <v>1</v>
      </c>
      <c r="F592">
        <v>1</v>
      </c>
      <c r="G592">
        <v>1</v>
      </c>
      <c r="H592">
        <v>2</v>
      </c>
      <c r="I592">
        <v>1</v>
      </c>
      <c r="J592">
        <v>0</v>
      </c>
      <c r="K592">
        <v>1</v>
      </c>
      <c r="L592" s="65">
        <v>2</v>
      </c>
      <c r="M592">
        <v>2</v>
      </c>
      <c r="N592">
        <v>3</v>
      </c>
      <c r="O592">
        <v>0</v>
      </c>
      <c r="P592">
        <v>3</v>
      </c>
      <c r="Q592">
        <v>0</v>
      </c>
      <c r="R592" s="1">
        <f>IF(AND(MonthSales[[#This Row],[Maximum]] &gt; 10, C592 &lt;&gt; "X"), COUNTIF(MonthSales[[#This Row],[6]:[1]], "=0"),0)</f>
        <v>0</v>
      </c>
      <c r="S592" s="13">
        <f>MonthSales[[#This Row],[Final Quantity in Order + Manual]]*MonthSales[[#This Row],[Weight (g)]]</f>
        <v>0</v>
      </c>
      <c r="T592" s="62">
        <f>IFERROR(((MonthSales[[#This Row],[Stock + FBA]]+MonthSales[[#This Row],[Incoming]])/MonthSales[[#This Row],[Quaterly Average]]), 0)</f>
        <v>1.5</v>
      </c>
      <c r="U592" s="14">
        <f>IF(AND(minMonths &gt;=  MonthSales[[#This Row],[Months Cover (current stock +Production)]], C592  &lt;&gt; "X"), _xlfn.CEILING.MATH(((orderBY -  MonthSales[[#This Row],[Months Cover (current stock +Production)]]) * MonthSales[[#This Row],[Quaterly Average]]),50),0)</f>
        <v>0</v>
      </c>
      <c r="V592" s="60">
        <f t="shared" si="9"/>
        <v>0</v>
      </c>
      <c r="W592" s="21">
        <f>MonthSales[[#This Row],[Suggested Order]]+V592</f>
        <v>0</v>
      </c>
      <c r="X592">
        <f>SUM(MonthSales[[#This Row],[Stock + FBA]:[Incoming]])+MonthSales[[#This Row],[Final Quantity in Order + Manual]]</f>
        <v>3</v>
      </c>
      <c r="Y592" s="62">
        <f>IFERROR(((MonthSales[[#This Row],[Stock + FBA]]+MonthSales[[#This Row],[Incoming]]+MonthSales[[#This Row],[Final Quantity in Order + Manual]])/MonthSales[[#This Row],[Quaterly Average]]), 0)</f>
        <v>1.5</v>
      </c>
    </row>
    <row r="593" spans="1:25" x14ac:dyDescent="0.25">
      <c r="A593" s="1" t="s">
        <v>600</v>
      </c>
      <c r="B593" s="1" t="s">
        <v>1322</v>
      </c>
      <c r="C593" s="1" t="s">
        <v>13</v>
      </c>
      <c r="D593">
        <v>1.4</v>
      </c>
      <c r="E593">
        <v>0</v>
      </c>
      <c r="F593">
        <v>0</v>
      </c>
      <c r="G593">
        <v>0</v>
      </c>
      <c r="H593">
        <v>0</v>
      </c>
      <c r="I593">
        <v>0</v>
      </c>
      <c r="J593">
        <v>3</v>
      </c>
      <c r="K593">
        <v>3</v>
      </c>
      <c r="L593" s="65">
        <v>3</v>
      </c>
      <c r="M593">
        <v>3</v>
      </c>
      <c r="N593">
        <v>9</v>
      </c>
      <c r="O593">
        <v>9</v>
      </c>
      <c r="P593">
        <v>18</v>
      </c>
      <c r="Q593">
        <v>0</v>
      </c>
      <c r="R593" s="1">
        <f>IF(AND(MonthSales[[#This Row],[Maximum]] &gt; 10, C593 &lt;&gt; "X"), COUNTIF(MonthSales[[#This Row],[6]:[1]], "=0"),0)</f>
        <v>0</v>
      </c>
      <c r="S593" s="13">
        <f>MonthSales[[#This Row],[Final Quantity in Order + Manual]]*MonthSales[[#This Row],[Weight (g)]]</f>
        <v>0</v>
      </c>
      <c r="T593" s="62">
        <f>IFERROR(((MonthSales[[#This Row],[Stock + FBA]]+MonthSales[[#This Row],[Incoming]])/MonthSales[[#This Row],[Quaterly Average]]), 0)</f>
        <v>6</v>
      </c>
      <c r="U593" s="14">
        <f>IF(AND(minMonths &gt;=  MonthSales[[#This Row],[Months Cover (current stock +Production)]], C593  &lt;&gt; "X"), _xlfn.CEILING.MATH(((orderBY -  MonthSales[[#This Row],[Months Cover (current stock +Production)]]) * MonthSales[[#This Row],[Quaterly Average]]),50),0)</f>
        <v>0</v>
      </c>
      <c r="V593" s="60">
        <f t="shared" si="9"/>
        <v>0</v>
      </c>
      <c r="W593" s="21">
        <f>MonthSales[[#This Row],[Suggested Order]]+V593</f>
        <v>0</v>
      </c>
      <c r="X593">
        <f>SUM(MonthSales[[#This Row],[Stock + FBA]:[Incoming]])+MonthSales[[#This Row],[Final Quantity in Order + Manual]]</f>
        <v>18</v>
      </c>
      <c r="Y593" s="62">
        <f>IFERROR(((MonthSales[[#This Row],[Stock + FBA]]+MonthSales[[#This Row],[Incoming]]+MonthSales[[#This Row],[Final Quantity in Order + Manual]])/MonthSales[[#This Row],[Quaterly Average]]), 0)</f>
        <v>6</v>
      </c>
    </row>
    <row r="594" spans="1:25" x14ac:dyDescent="0.25">
      <c r="A594" s="1" t="s">
        <v>601</v>
      </c>
      <c r="B594" s="1" t="s">
        <v>1322</v>
      </c>
      <c r="C594" s="1" t="s">
        <v>13</v>
      </c>
      <c r="D594">
        <v>1.4</v>
      </c>
      <c r="E594">
        <v>0</v>
      </c>
      <c r="F594">
        <v>0</v>
      </c>
      <c r="G594">
        <v>0</v>
      </c>
      <c r="H594">
        <v>0</v>
      </c>
      <c r="I594">
        <v>0</v>
      </c>
      <c r="J594">
        <v>0</v>
      </c>
      <c r="K594">
        <v>0</v>
      </c>
      <c r="L594" s="65">
        <v>0</v>
      </c>
      <c r="M594">
        <v>0</v>
      </c>
      <c r="N594">
        <v>0</v>
      </c>
      <c r="O594">
        <v>0</v>
      </c>
      <c r="P594">
        <v>0</v>
      </c>
      <c r="Q594">
        <v>0</v>
      </c>
      <c r="R594" s="1">
        <f>IF(AND(MonthSales[[#This Row],[Maximum]] &gt; 10, C594 &lt;&gt; "X"), COUNTIF(MonthSales[[#This Row],[6]:[1]], "=0"),0)</f>
        <v>0</v>
      </c>
      <c r="S594" s="13">
        <f>MonthSales[[#This Row],[Final Quantity in Order + Manual]]*MonthSales[[#This Row],[Weight (g)]]</f>
        <v>0</v>
      </c>
      <c r="T594" s="62">
        <f>IFERROR(((MonthSales[[#This Row],[Stock + FBA]]+MonthSales[[#This Row],[Incoming]])/MonthSales[[#This Row],[Quaterly Average]]), 0)</f>
        <v>0</v>
      </c>
      <c r="U594" s="14">
        <f>IF(AND(minMonths &gt;=  MonthSales[[#This Row],[Months Cover (current stock +Production)]], C594  &lt;&gt; "X"), _xlfn.CEILING.MATH(((orderBY -  MonthSales[[#This Row],[Months Cover (current stock +Production)]]) * MonthSales[[#This Row],[Quaterly Average]]),50),0)</f>
        <v>0</v>
      </c>
      <c r="V594" s="60">
        <f t="shared" si="9"/>
        <v>0</v>
      </c>
      <c r="W594" s="21">
        <f>MonthSales[[#This Row],[Suggested Order]]+V594</f>
        <v>0</v>
      </c>
      <c r="X594">
        <f>SUM(MonthSales[[#This Row],[Stock + FBA]:[Incoming]])+MonthSales[[#This Row],[Final Quantity in Order + Manual]]</f>
        <v>0</v>
      </c>
      <c r="Y594" s="62">
        <f>IFERROR(((MonthSales[[#This Row],[Stock + FBA]]+MonthSales[[#This Row],[Incoming]]+MonthSales[[#This Row],[Final Quantity in Order + Manual]])/MonthSales[[#This Row],[Quaterly Average]]), 0)</f>
        <v>0</v>
      </c>
    </row>
    <row r="595" spans="1:25" x14ac:dyDescent="0.25">
      <c r="A595" s="1" t="s">
        <v>602</v>
      </c>
      <c r="B595" s="1" t="s">
        <v>1322</v>
      </c>
      <c r="C595" s="1" t="s">
        <v>13</v>
      </c>
      <c r="D595">
        <v>1.4</v>
      </c>
      <c r="E595">
        <v>0</v>
      </c>
      <c r="F595">
        <v>0</v>
      </c>
      <c r="G595">
        <v>0</v>
      </c>
      <c r="H595">
        <v>0</v>
      </c>
      <c r="I595">
        <v>0</v>
      </c>
      <c r="J595">
        <v>0</v>
      </c>
      <c r="K595">
        <v>0</v>
      </c>
      <c r="L595" s="65">
        <v>0</v>
      </c>
      <c r="M595">
        <v>0</v>
      </c>
      <c r="N595">
        <v>0</v>
      </c>
      <c r="O595">
        <v>0</v>
      </c>
      <c r="P595">
        <v>0</v>
      </c>
      <c r="Q595">
        <v>0</v>
      </c>
      <c r="R595" s="1">
        <f>IF(AND(MonthSales[[#This Row],[Maximum]] &gt; 10, C595 &lt;&gt; "X"), COUNTIF(MonthSales[[#This Row],[6]:[1]], "=0"),0)</f>
        <v>0</v>
      </c>
      <c r="S595" s="13">
        <f>MonthSales[[#This Row],[Final Quantity in Order + Manual]]*MonthSales[[#This Row],[Weight (g)]]</f>
        <v>0</v>
      </c>
      <c r="T595" s="62">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60">
        <f t="shared" si="9"/>
        <v>0</v>
      </c>
      <c r="W595" s="21">
        <f>MonthSales[[#This Row],[Suggested Order]]+V595</f>
        <v>0</v>
      </c>
      <c r="X595">
        <f>SUM(MonthSales[[#This Row],[Stock + FBA]:[Incoming]])+MonthSales[[#This Row],[Final Quantity in Order + Manual]]</f>
        <v>0</v>
      </c>
      <c r="Y595" s="62">
        <f>IFERROR(((MonthSales[[#This Row],[Stock + FBA]]+MonthSales[[#This Row],[Incoming]]+MonthSales[[#This Row],[Final Quantity in Order + Manual]])/MonthSales[[#This Row],[Quaterly Average]]), 0)</f>
        <v>0</v>
      </c>
    </row>
    <row r="596" spans="1:25" x14ac:dyDescent="0.25">
      <c r="A596" s="1" t="s">
        <v>603</v>
      </c>
      <c r="B596" s="1" t="s">
        <v>1322</v>
      </c>
      <c r="C596" s="1" t="s">
        <v>13</v>
      </c>
      <c r="D596">
        <v>1.8</v>
      </c>
      <c r="E596">
        <v>0</v>
      </c>
      <c r="F596">
        <v>0</v>
      </c>
      <c r="G596">
        <v>0</v>
      </c>
      <c r="H596">
        <v>0</v>
      </c>
      <c r="I596">
        <v>0</v>
      </c>
      <c r="J596">
        <v>0</v>
      </c>
      <c r="K596">
        <v>0</v>
      </c>
      <c r="L596" s="65">
        <v>0</v>
      </c>
      <c r="M596">
        <v>0</v>
      </c>
      <c r="N596">
        <v>9</v>
      </c>
      <c r="O596">
        <v>1</v>
      </c>
      <c r="P596">
        <v>10</v>
      </c>
      <c r="Q596">
        <v>0</v>
      </c>
      <c r="R596" s="1">
        <f>IF(AND(MonthSales[[#This Row],[Maximum]] &gt; 10, C596 &lt;&gt; "X"), COUNTIF(MonthSales[[#This Row],[6]:[1]], "=0"),0)</f>
        <v>0</v>
      </c>
      <c r="S596" s="13">
        <f>MonthSales[[#This Row],[Final Quantity in Order + Manual]]*MonthSales[[#This Row],[Weight (g)]]</f>
        <v>0</v>
      </c>
      <c r="T596" s="62">
        <f>IFERROR(((MonthSales[[#This Row],[Stock + FBA]]+MonthSales[[#This Row],[Incoming]])/MonthSales[[#This Row],[Quaterly Average]]), 0)</f>
        <v>0</v>
      </c>
      <c r="U596" s="14">
        <f>IF(AND(minMonths &gt;=  MonthSales[[#This Row],[Months Cover (current stock +Production)]], C596  &lt;&gt; "X"), _xlfn.CEILING.MATH(((orderBY -  MonthSales[[#This Row],[Months Cover (current stock +Production)]]) * MonthSales[[#This Row],[Quaterly Average]]),50),0)</f>
        <v>0</v>
      </c>
      <c r="V596" s="60">
        <f t="shared" si="9"/>
        <v>0</v>
      </c>
      <c r="W596" s="21">
        <f>MonthSales[[#This Row],[Suggested Order]]+V596</f>
        <v>0</v>
      </c>
      <c r="X596">
        <f>SUM(MonthSales[[#This Row],[Stock + FBA]:[Incoming]])+MonthSales[[#This Row],[Final Quantity in Order + Manual]]</f>
        <v>10</v>
      </c>
      <c r="Y596" s="62">
        <f>IFERROR(((MonthSales[[#This Row],[Stock + FBA]]+MonthSales[[#This Row],[Incoming]]+MonthSales[[#This Row],[Final Quantity in Order + Manual]])/MonthSales[[#This Row],[Quaterly Average]]), 0)</f>
        <v>0</v>
      </c>
    </row>
    <row r="597" spans="1:25" x14ac:dyDescent="0.25">
      <c r="A597" s="1" t="s">
        <v>604</v>
      </c>
      <c r="B597" s="1" t="s">
        <v>1322</v>
      </c>
      <c r="C597" s="1" t="s">
        <v>13</v>
      </c>
      <c r="D597">
        <v>1.8</v>
      </c>
      <c r="E597">
        <v>1</v>
      </c>
      <c r="F597">
        <v>0</v>
      </c>
      <c r="G597">
        <v>1</v>
      </c>
      <c r="H597">
        <v>0</v>
      </c>
      <c r="I597">
        <v>0</v>
      </c>
      <c r="J597">
        <v>0</v>
      </c>
      <c r="K597">
        <v>1</v>
      </c>
      <c r="L597" s="65">
        <v>0</v>
      </c>
      <c r="M597">
        <v>1</v>
      </c>
      <c r="N597">
        <v>8</v>
      </c>
      <c r="O597">
        <v>0</v>
      </c>
      <c r="P597">
        <v>8</v>
      </c>
      <c r="Q597">
        <v>0</v>
      </c>
      <c r="R597" s="1">
        <f>IF(AND(MonthSales[[#This Row],[Maximum]] &gt; 10, C597 &lt;&gt; "X"), COUNTIF(MonthSales[[#This Row],[6]:[1]], "=0"),0)</f>
        <v>0</v>
      </c>
      <c r="S597" s="13">
        <f>MonthSales[[#This Row],[Final Quantity in Order + Manual]]*MonthSales[[#This Row],[Weight (g)]]</f>
        <v>0</v>
      </c>
      <c r="T597" s="62">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60">
        <f t="shared" si="9"/>
        <v>0</v>
      </c>
      <c r="W597" s="21">
        <f>MonthSales[[#This Row],[Suggested Order]]+V597</f>
        <v>0</v>
      </c>
      <c r="X597">
        <f>SUM(MonthSales[[#This Row],[Stock + FBA]:[Incoming]])+MonthSales[[#This Row],[Final Quantity in Order + Manual]]</f>
        <v>8</v>
      </c>
      <c r="Y597" s="62">
        <f>IFERROR(((MonthSales[[#This Row],[Stock + FBA]]+MonthSales[[#This Row],[Incoming]]+MonthSales[[#This Row],[Final Quantity in Order + Manual]])/MonthSales[[#This Row],[Quaterly Average]]), 0)</f>
        <v>0</v>
      </c>
    </row>
    <row r="598" spans="1:25" x14ac:dyDescent="0.25">
      <c r="A598" s="1" t="s">
        <v>605</v>
      </c>
      <c r="B598" s="1" t="s">
        <v>1322</v>
      </c>
      <c r="C598" s="1" t="s">
        <v>13</v>
      </c>
      <c r="D598">
        <v>1.5</v>
      </c>
      <c r="E598">
        <v>0</v>
      </c>
      <c r="F598">
        <v>0</v>
      </c>
      <c r="G598">
        <v>0</v>
      </c>
      <c r="H598">
        <v>0</v>
      </c>
      <c r="I598">
        <v>0</v>
      </c>
      <c r="J598">
        <v>0</v>
      </c>
      <c r="K598">
        <v>0</v>
      </c>
      <c r="L598" s="65">
        <v>0</v>
      </c>
      <c r="M598">
        <v>0</v>
      </c>
      <c r="N598">
        <v>3</v>
      </c>
      <c r="O598">
        <v>0</v>
      </c>
      <c r="P598">
        <v>3</v>
      </c>
      <c r="Q598">
        <v>0</v>
      </c>
      <c r="R598" s="1">
        <f>IF(AND(MonthSales[[#This Row],[Maximum]] &gt; 10, C598 &lt;&gt; "X"), COUNTIF(MonthSales[[#This Row],[6]:[1]], "=0"),0)</f>
        <v>0</v>
      </c>
      <c r="S598" s="13">
        <f>MonthSales[[#This Row],[Final Quantity in Order + Manual]]*MonthSales[[#This Row],[Weight (g)]]</f>
        <v>0</v>
      </c>
      <c r="T598" s="62">
        <f>IFERROR(((MonthSales[[#This Row],[Stock + FBA]]+MonthSales[[#This Row],[Incoming]])/MonthSales[[#This Row],[Quaterly Average]]), 0)</f>
        <v>0</v>
      </c>
      <c r="U598" s="14">
        <f>IF(AND(minMonths &gt;=  MonthSales[[#This Row],[Months Cover (current stock +Production)]], C598  &lt;&gt; "X"), _xlfn.CEILING.MATH(((orderBY -  MonthSales[[#This Row],[Months Cover (current stock +Production)]]) * MonthSales[[#This Row],[Quaterly Average]]),50),0)</f>
        <v>0</v>
      </c>
      <c r="V598" s="60">
        <f t="shared" si="9"/>
        <v>0</v>
      </c>
      <c r="W598" s="21">
        <f>MonthSales[[#This Row],[Suggested Order]]+V598</f>
        <v>0</v>
      </c>
      <c r="X598">
        <f>SUM(MonthSales[[#This Row],[Stock + FBA]:[Incoming]])+MonthSales[[#This Row],[Final Quantity in Order + Manual]]</f>
        <v>3</v>
      </c>
      <c r="Y598" s="62">
        <f>IFERROR(((MonthSales[[#This Row],[Stock + FBA]]+MonthSales[[#This Row],[Incoming]]+MonthSales[[#This Row],[Final Quantity in Order + Manual]])/MonthSales[[#This Row],[Quaterly Average]]), 0)</f>
        <v>0</v>
      </c>
    </row>
    <row r="599" spans="1:25" x14ac:dyDescent="0.25">
      <c r="A599" s="1" t="s">
        <v>606</v>
      </c>
      <c r="B599" s="1" t="s">
        <v>1322</v>
      </c>
      <c r="C599" s="1" t="s">
        <v>13</v>
      </c>
      <c r="D599">
        <v>2</v>
      </c>
      <c r="E599">
        <v>0</v>
      </c>
      <c r="F599">
        <v>0</v>
      </c>
      <c r="G599">
        <v>0</v>
      </c>
      <c r="H599">
        <v>0</v>
      </c>
      <c r="I599">
        <v>0</v>
      </c>
      <c r="J599">
        <v>0</v>
      </c>
      <c r="K599">
        <v>0</v>
      </c>
      <c r="L599" s="65">
        <v>0</v>
      </c>
      <c r="M599">
        <v>0</v>
      </c>
      <c r="N599">
        <v>0</v>
      </c>
      <c r="O599">
        <v>0</v>
      </c>
      <c r="P599">
        <v>0</v>
      </c>
      <c r="Q599">
        <v>0</v>
      </c>
      <c r="R599" s="1">
        <f>IF(AND(MonthSales[[#This Row],[Maximum]] &gt; 10, C599 &lt;&gt; "X"), COUNTIF(MonthSales[[#This Row],[6]:[1]], "=0"),0)</f>
        <v>0</v>
      </c>
      <c r="S599" s="13">
        <f>MonthSales[[#This Row],[Final Quantity in Order + Manual]]*MonthSales[[#This Row],[Weight (g)]]</f>
        <v>0</v>
      </c>
      <c r="T599" s="62">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60">
        <f t="shared" si="9"/>
        <v>0</v>
      </c>
      <c r="W599" s="21">
        <f>MonthSales[[#This Row],[Suggested Order]]+V599</f>
        <v>0</v>
      </c>
      <c r="X599">
        <f>SUM(MonthSales[[#This Row],[Stock + FBA]:[Incoming]])+MonthSales[[#This Row],[Final Quantity in Order + Manual]]</f>
        <v>0</v>
      </c>
      <c r="Y599" s="62">
        <f>IFERROR(((MonthSales[[#This Row],[Stock + FBA]]+MonthSales[[#This Row],[Incoming]]+MonthSales[[#This Row],[Final Quantity in Order + Manual]])/MonthSales[[#This Row],[Quaterly Average]]), 0)</f>
        <v>0</v>
      </c>
    </row>
    <row r="600" spans="1:25" x14ac:dyDescent="0.25">
      <c r="A600" s="1" t="s">
        <v>607</v>
      </c>
      <c r="B600" s="1" t="s">
        <v>1322</v>
      </c>
      <c r="C600" s="1" t="s">
        <v>8</v>
      </c>
      <c r="D600">
        <v>2</v>
      </c>
      <c r="E600">
        <v>32</v>
      </c>
      <c r="F600">
        <v>21</v>
      </c>
      <c r="G600">
        <v>41</v>
      </c>
      <c r="H600">
        <v>52</v>
      </c>
      <c r="I600">
        <v>31</v>
      </c>
      <c r="J600">
        <v>36</v>
      </c>
      <c r="K600">
        <v>36</v>
      </c>
      <c r="L600" s="65">
        <v>40</v>
      </c>
      <c r="M600">
        <v>52</v>
      </c>
      <c r="N600">
        <v>9</v>
      </c>
      <c r="O600">
        <v>96</v>
      </c>
      <c r="P600">
        <v>105</v>
      </c>
      <c r="Q600">
        <v>100</v>
      </c>
      <c r="R600" s="1">
        <f>IF(AND(MonthSales[[#This Row],[Maximum]] &gt; 10, C600 &lt;&gt; "X"), COUNTIF(MonthSales[[#This Row],[6]:[1]], "=0"),0)</f>
        <v>0</v>
      </c>
      <c r="S600" s="13">
        <f>MonthSales[[#This Row],[Final Quantity in Order + Manual]]*MonthSales[[#This Row],[Weight (g)]]</f>
        <v>0</v>
      </c>
      <c r="T600" s="62">
        <f>IFERROR(((MonthSales[[#This Row],[Stock + FBA]]+MonthSales[[#This Row],[Incoming]])/MonthSales[[#This Row],[Quaterly Average]]), 0)</f>
        <v>5.125</v>
      </c>
      <c r="U600" s="14">
        <f>IF(AND(minMonths &gt;=  MonthSales[[#This Row],[Months Cover (current stock +Production)]], C600  &lt;&gt; "X"), _xlfn.CEILING.MATH(((orderBY -  MonthSales[[#This Row],[Months Cover (current stock +Production)]]) * MonthSales[[#This Row],[Quaterly Average]]),50),0)</f>
        <v>0</v>
      </c>
      <c r="V600" s="60">
        <f t="shared" si="9"/>
        <v>0</v>
      </c>
      <c r="W600" s="21">
        <f>MonthSales[[#This Row],[Suggested Order]]+V600</f>
        <v>0</v>
      </c>
      <c r="X600">
        <f>SUM(MonthSales[[#This Row],[Stock + FBA]:[Incoming]])+MonthSales[[#This Row],[Final Quantity in Order + Manual]]</f>
        <v>205</v>
      </c>
      <c r="Y600" s="62">
        <f>IFERROR(((MonthSales[[#This Row],[Stock + FBA]]+MonthSales[[#This Row],[Incoming]]+MonthSales[[#This Row],[Final Quantity in Order + Manual]])/MonthSales[[#This Row],[Quaterly Average]]), 0)</f>
        <v>5.125</v>
      </c>
    </row>
    <row r="601" spans="1:25" x14ac:dyDescent="0.25">
      <c r="A601" s="1" t="s">
        <v>608</v>
      </c>
      <c r="B601" s="1" t="s">
        <v>1322</v>
      </c>
      <c r="C601" s="1" t="s">
        <v>8</v>
      </c>
      <c r="D601">
        <v>2</v>
      </c>
      <c r="E601">
        <v>98</v>
      </c>
      <c r="F601">
        <v>84</v>
      </c>
      <c r="G601">
        <v>78</v>
      </c>
      <c r="H601">
        <v>154</v>
      </c>
      <c r="I601">
        <v>150</v>
      </c>
      <c r="J601">
        <v>84</v>
      </c>
      <c r="K601">
        <v>108</v>
      </c>
      <c r="L601" s="65">
        <v>129</v>
      </c>
      <c r="M601">
        <v>154</v>
      </c>
      <c r="N601">
        <v>1</v>
      </c>
      <c r="O601">
        <v>55</v>
      </c>
      <c r="P601">
        <v>56</v>
      </c>
      <c r="Q601">
        <v>800</v>
      </c>
      <c r="R601" s="1">
        <f>IF(AND(MonthSales[[#This Row],[Maximum]] &gt; 10, C601 &lt;&gt; "X"), COUNTIF(MonthSales[[#This Row],[6]:[1]], "=0"),0)</f>
        <v>0</v>
      </c>
      <c r="S601" s="13">
        <f>MonthSales[[#This Row],[Final Quantity in Order + Manual]]*MonthSales[[#This Row],[Weight (g)]]</f>
        <v>0</v>
      </c>
      <c r="T601" s="62">
        <f>IFERROR(((MonthSales[[#This Row],[Stock + FBA]]+MonthSales[[#This Row],[Incoming]])/MonthSales[[#This Row],[Quaterly Average]]), 0)</f>
        <v>6.6356589147286824</v>
      </c>
      <c r="U601" s="14">
        <f>IF(AND(minMonths &gt;=  MonthSales[[#This Row],[Months Cover (current stock +Production)]], C601  &lt;&gt; "X"), _xlfn.CEILING.MATH(((orderBY -  MonthSales[[#This Row],[Months Cover (current stock +Production)]]) * MonthSales[[#This Row],[Quaterly Average]]),50),0)</f>
        <v>0</v>
      </c>
      <c r="V601" s="60">
        <f t="shared" si="9"/>
        <v>0</v>
      </c>
      <c r="W601" s="21">
        <f>MonthSales[[#This Row],[Suggested Order]]+V601</f>
        <v>0</v>
      </c>
      <c r="X601">
        <f>SUM(MonthSales[[#This Row],[Stock + FBA]:[Incoming]])+MonthSales[[#This Row],[Final Quantity in Order + Manual]]</f>
        <v>856</v>
      </c>
      <c r="Y601" s="62">
        <f>IFERROR(((MonthSales[[#This Row],[Stock + FBA]]+MonthSales[[#This Row],[Incoming]]+MonthSales[[#This Row],[Final Quantity in Order + Manual]])/MonthSales[[#This Row],[Quaterly Average]]), 0)</f>
        <v>6.6356589147286824</v>
      </c>
    </row>
    <row r="602" spans="1:25" x14ac:dyDescent="0.25">
      <c r="A602" s="1" t="s">
        <v>609</v>
      </c>
      <c r="B602" s="1" t="s">
        <v>1322</v>
      </c>
      <c r="C602" s="1" t="s">
        <v>8</v>
      </c>
      <c r="D602">
        <v>2</v>
      </c>
      <c r="E602">
        <v>27</v>
      </c>
      <c r="F602">
        <v>22</v>
      </c>
      <c r="G602">
        <v>20</v>
      </c>
      <c r="H602">
        <v>52</v>
      </c>
      <c r="I602">
        <v>27</v>
      </c>
      <c r="J602">
        <v>32</v>
      </c>
      <c r="K602">
        <v>30</v>
      </c>
      <c r="L602" s="65">
        <v>37</v>
      </c>
      <c r="M602">
        <v>52</v>
      </c>
      <c r="N602">
        <v>2</v>
      </c>
      <c r="O602">
        <v>70</v>
      </c>
      <c r="P602">
        <v>72</v>
      </c>
      <c r="Q602">
        <v>100</v>
      </c>
      <c r="R602" s="1">
        <f>IF(AND(MonthSales[[#This Row],[Maximum]] &gt; 10, C602 &lt;&gt; "X"), COUNTIF(MonthSales[[#This Row],[6]:[1]], "=0"),0)</f>
        <v>0</v>
      </c>
      <c r="S602" s="13">
        <f>MonthSales[[#This Row],[Final Quantity in Order + Manual]]*MonthSales[[#This Row],[Weight (g)]]</f>
        <v>200</v>
      </c>
      <c r="T602" s="62">
        <f>IFERROR(((MonthSales[[#This Row],[Stock + FBA]]+MonthSales[[#This Row],[Incoming]])/MonthSales[[#This Row],[Quaterly Average]]), 0)</f>
        <v>4.6486486486486482</v>
      </c>
      <c r="U602" s="14">
        <f>IF(AND(minMonths &gt;=  MonthSales[[#This Row],[Months Cover (current stock +Production)]], C602  &lt;&gt; "X"), _xlfn.CEILING.MATH(((orderBY -  MonthSales[[#This Row],[Months Cover (current stock +Production)]]) * MonthSales[[#This Row],[Quaterly Average]]),50),0)</f>
        <v>100</v>
      </c>
      <c r="V602" s="60">
        <f t="shared" si="9"/>
        <v>0</v>
      </c>
      <c r="W602" s="21">
        <f>MonthSales[[#This Row],[Suggested Order]]+V602</f>
        <v>100</v>
      </c>
      <c r="X602">
        <f>SUM(MonthSales[[#This Row],[Stock + FBA]:[Incoming]])+MonthSales[[#This Row],[Final Quantity in Order + Manual]]</f>
        <v>272</v>
      </c>
      <c r="Y602" s="62">
        <f>IFERROR(((MonthSales[[#This Row],[Stock + FBA]]+MonthSales[[#This Row],[Incoming]]+MonthSales[[#This Row],[Final Quantity in Order + Manual]])/MonthSales[[#This Row],[Quaterly Average]]), 0)</f>
        <v>7.3513513513513518</v>
      </c>
    </row>
    <row r="603" spans="1:25" x14ac:dyDescent="0.25">
      <c r="A603" s="1" t="s">
        <v>610</v>
      </c>
      <c r="B603" s="1" t="s">
        <v>1322</v>
      </c>
      <c r="C603" s="1" t="s">
        <v>13</v>
      </c>
      <c r="D603">
        <v>1.6</v>
      </c>
      <c r="E603">
        <v>0</v>
      </c>
      <c r="F603">
        <v>0</v>
      </c>
      <c r="G603">
        <v>0</v>
      </c>
      <c r="H603">
        <v>0</v>
      </c>
      <c r="I603">
        <v>0</v>
      </c>
      <c r="J603">
        <v>0</v>
      </c>
      <c r="K603">
        <v>0</v>
      </c>
      <c r="L603" s="65">
        <v>0</v>
      </c>
      <c r="M603">
        <v>0</v>
      </c>
      <c r="N603">
        <v>3</v>
      </c>
      <c r="O603">
        <v>0</v>
      </c>
      <c r="P603">
        <v>3</v>
      </c>
      <c r="Q603">
        <v>0</v>
      </c>
      <c r="R603" s="1">
        <f>IF(AND(MonthSales[[#This Row],[Maximum]] &gt; 10, C603 &lt;&gt; "X"), COUNTIF(MonthSales[[#This Row],[6]:[1]], "=0"),0)</f>
        <v>0</v>
      </c>
      <c r="S603" s="13">
        <f>MonthSales[[#This Row],[Final Quantity in Order + Manual]]*MonthSales[[#This Row],[Weight (g)]]</f>
        <v>0</v>
      </c>
      <c r="T603" s="62">
        <f>IFERROR(((MonthSales[[#This Row],[Stock + FBA]]+MonthSales[[#This Row],[Incoming]])/MonthSales[[#This Row],[Quaterly Average]]), 0)</f>
        <v>0</v>
      </c>
      <c r="U603" s="14">
        <f>IF(AND(minMonths &gt;=  MonthSales[[#This Row],[Months Cover (current stock +Production)]], C603  &lt;&gt; "X"), _xlfn.CEILING.MATH(((orderBY -  MonthSales[[#This Row],[Months Cover (current stock +Production)]]) * MonthSales[[#This Row],[Quaterly Average]]),50),0)</f>
        <v>0</v>
      </c>
      <c r="V603" s="60">
        <f t="shared" si="9"/>
        <v>0</v>
      </c>
      <c r="W603" s="21">
        <f>MonthSales[[#This Row],[Suggested Order]]+V603</f>
        <v>0</v>
      </c>
      <c r="X603">
        <f>SUM(MonthSales[[#This Row],[Stock + FBA]:[Incoming]])+MonthSales[[#This Row],[Final Quantity in Order + Manual]]</f>
        <v>3</v>
      </c>
      <c r="Y603" s="62">
        <f>IFERROR(((MonthSales[[#This Row],[Stock + FBA]]+MonthSales[[#This Row],[Incoming]]+MonthSales[[#This Row],[Final Quantity in Order + Manual]])/MonthSales[[#This Row],[Quaterly Average]]), 0)</f>
        <v>0</v>
      </c>
    </row>
    <row r="604" spans="1:25" x14ac:dyDescent="0.25">
      <c r="A604" s="1" t="s">
        <v>611</v>
      </c>
      <c r="B604" s="1" t="s">
        <v>1322</v>
      </c>
      <c r="C604" s="1" t="s">
        <v>13</v>
      </c>
      <c r="D604">
        <v>1.6</v>
      </c>
      <c r="E604">
        <v>0</v>
      </c>
      <c r="F604">
        <v>0</v>
      </c>
      <c r="G604">
        <v>0</v>
      </c>
      <c r="H604">
        <v>0</v>
      </c>
      <c r="I604">
        <v>0</v>
      </c>
      <c r="J604">
        <v>0</v>
      </c>
      <c r="K604">
        <v>0</v>
      </c>
      <c r="L604" s="65">
        <v>0</v>
      </c>
      <c r="M604">
        <v>0</v>
      </c>
      <c r="N604">
        <v>0</v>
      </c>
      <c r="O604">
        <v>0</v>
      </c>
      <c r="P604">
        <v>0</v>
      </c>
      <c r="Q604">
        <v>0</v>
      </c>
      <c r="R604" s="1">
        <f>IF(AND(MonthSales[[#This Row],[Maximum]] &gt; 10, C604 &lt;&gt; "X"), COUNTIF(MonthSales[[#This Row],[6]:[1]], "=0"),0)</f>
        <v>0</v>
      </c>
      <c r="S604" s="13">
        <f>MonthSales[[#This Row],[Final Quantity in Order + Manual]]*MonthSales[[#This Row],[Weight (g)]]</f>
        <v>0</v>
      </c>
      <c r="T604" s="62">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60">
        <f t="shared" si="9"/>
        <v>0</v>
      </c>
      <c r="W604" s="21">
        <f>MonthSales[[#This Row],[Suggested Order]]+V604</f>
        <v>0</v>
      </c>
      <c r="X604">
        <f>SUM(MonthSales[[#This Row],[Stock + FBA]:[Incoming]])+MonthSales[[#This Row],[Final Quantity in Order + Manual]]</f>
        <v>0</v>
      </c>
      <c r="Y604" s="62">
        <f>IFERROR(((MonthSales[[#This Row],[Stock + FBA]]+MonthSales[[#This Row],[Incoming]]+MonthSales[[#This Row],[Final Quantity in Order + Manual]])/MonthSales[[#This Row],[Quaterly Average]]), 0)</f>
        <v>0</v>
      </c>
    </row>
    <row r="605" spans="1:25" x14ac:dyDescent="0.25">
      <c r="A605" s="1" t="s">
        <v>612</v>
      </c>
      <c r="B605" s="1" t="s">
        <v>1322</v>
      </c>
      <c r="C605" s="1" t="s">
        <v>13</v>
      </c>
      <c r="D605">
        <v>2.2000000000000002</v>
      </c>
      <c r="E605">
        <v>0</v>
      </c>
      <c r="F605">
        <v>1</v>
      </c>
      <c r="G605">
        <v>1</v>
      </c>
      <c r="H605">
        <v>1</v>
      </c>
      <c r="I605">
        <v>0</v>
      </c>
      <c r="J605">
        <v>0</v>
      </c>
      <c r="K605">
        <v>1</v>
      </c>
      <c r="L605" s="65">
        <v>1</v>
      </c>
      <c r="M605">
        <v>1</v>
      </c>
      <c r="N605">
        <v>2</v>
      </c>
      <c r="O605">
        <v>0</v>
      </c>
      <c r="P605">
        <v>2</v>
      </c>
      <c r="Q605">
        <v>0</v>
      </c>
      <c r="R605" s="1">
        <f>IF(AND(MonthSales[[#This Row],[Maximum]] &gt; 10, C605 &lt;&gt; "X"), COUNTIF(MonthSales[[#This Row],[6]:[1]], "=0"),0)</f>
        <v>0</v>
      </c>
      <c r="S605" s="13">
        <f>MonthSales[[#This Row],[Final Quantity in Order + Manual]]*MonthSales[[#This Row],[Weight (g)]]</f>
        <v>0</v>
      </c>
      <c r="T605" s="62">
        <f>IFERROR(((MonthSales[[#This Row],[Stock + FBA]]+MonthSales[[#This Row],[Incoming]])/MonthSales[[#This Row],[Quaterly Average]]), 0)</f>
        <v>2</v>
      </c>
      <c r="U605" s="14">
        <f>IF(AND(minMonths &gt;=  MonthSales[[#This Row],[Months Cover (current stock +Production)]], C605  &lt;&gt; "X"), _xlfn.CEILING.MATH(((orderBY -  MonthSales[[#This Row],[Months Cover (current stock +Production)]]) * MonthSales[[#This Row],[Quaterly Average]]),50),0)</f>
        <v>0</v>
      </c>
      <c r="V605" s="60">
        <f t="shared" si="9"/>
        <v>0</v>
      </c>
      <c r="W605" s="21">
        <f>MonthSales[[#This Row],[Suggested Order]]+V605</f>
        <v>0</v>
      </c>
      <c r="X605">
        <f>SUM(MonthSales[[#This Row],[Stock + FBA]:[Incoming]])+MonthSales[[#This Row],[Final Quantity in Order + Manual]]</f>
        <v>2</v>
      </c>
      <c r="Y605" s="62">
        <f>IFERROR(((MonthSales[[#This Row],[Stock + FBA]]+MonthSales[[#This Row],[Incoming]]+MonthSales[[#This Row],[Final Quantity in Order + Manual]])/MonthSales[[#This Row],[Quaterly Average]]), 0)</f>
        <v>2</v>
      </c>
    </row>
    <row r="606" spans="1:25" x14ac:dyDescent="0.25">
      <c r="A606" s="1" t="s">
        <v>613</v>
      </c>
      <c r="B606" s="1" t="s">
        <v>1322</v>
      </c>
      <c r="C606" s="1" t="s">
        <v>13</v>
      </c>
      <c r="D606">
        <v>4.4000000000000004</v>
      </c>
      <c r="E606">
        <v>0</v>
      </c>
      <c r="F606">
        <v>0</v>
      </c>
      <c r="G606">
        <v>0</v>
      </c>
      <c r="H606">
        <v>0</v>
      </c>
      <c r="I606">
        <v>0</v>
      </c>
      <c r="J606">
        <v>0</v>
      </c>
      <c r="K606">
        <v>0</v>
      </c>
      <c r="L606" s="65">
        <v>0</v>
      </c>
      <c r="M606">
        <v>0</v>
      </c>
      <c r="N606">
        <v>0</v>
      </c>
      <c r="O606">
        <v>0</v>
      </c>
      <c r="P606">
        <v>0</v>
      </c>
      <c r="Q606">
        <v>0</v>
      </c>
      <c r="R606" s="1">
        <f>IF(AND(MonthSales[[#This Row],[Maximum]] &gt; 10, C606 &lt;&gt; "X"), COUNTIF(MonthSales[[#This Row],[6]:[1]], "=0"),0)</f>
        <v>0</v>
      </c>
      <c r="S606" s="13">
        <f>MonthSales[[#This Row],[Final Quantity in Order + Manual]]*MonthSales[[#This Row],[Weight (g)]]</f>
        <v>0</v>
      </c>
      <c r="T606" s="62">
        <f>IFERROR(((MonthSales[[#This Row],[Stock + FBA]]+MonthSales[[#This Row],[Incoming]])/MonthSales[[#This Row],[Quaterly Average]]), 0)</f>
        <v>0</v>
      </c>
      <c r="U606" s="14">
        <f>IF(AND(minMonths &gt;=  MonthSales[[#This Row],[Months Cover (current stock +Production)]], C606  &lt;&gt; "X"), _xlfn.CEILING.MATH(((orderBY -  MonthSales[[#This Row],[Months Cover (current stock +Production)]]) * MonthSales[[#This Row],[Quaterly Average]]),50),0)</f>
        <v>0</v>
      </c>
      <c r="V606" s="60">
        <f t="shared" si="9"/>
        <v>0</v>
      </c>
      <c r="W606" s="21">
        <f>MonthSales[[#This Row],[Suggested Order]]+V606</f>
        <v>0</v>
      </c>
      <c r="X606">
        <f>SUM(MonthSales[[#This Row],[Stock + FBA]:[Incoming]])+MonthSales[[#This Row],[Final Quantity in Order + Manual]]</f>
        <v>0</v>
      </c>
      <c r="Y606" s="62">
        <f>IFERROR(((MonthSales[[#This Row],[Stock + FBA]]+MonthSales[[#This Row],[Incoming]]+MonthSales[[#This Row],[Final Quantity in Order + Manual]])/MonthSales[[#This Row],[Quaterly Average]]), 0)</f>
        <v>0</v>
      </c>
    </row>
    <row r="607" spans="1:25" x14ac:dyDescent="0.25">
      <c r="A607" s="1" t="s">
        <v>614</v>
      </c>
      <c r="B607" s="1" t="s">
        <v>1322</v>
      </c>
      <c r="C607" s="1" t="s">
        <v>13</v>
      </c>
      <c r="D607">
        <v>1.8</v>
      </c>
      <c r="E607">
        <v>0</v>
      </c>
      <c r="F607">
        <v>0</v>
      </c>
      <c r="G607">
        <v>0</v>
      </c>
      <c r="H607">
        <v>0</v>
      </c>
      <c r="I607">
        <v>0</v>
      </c>
      <c r="J607">
        <v>0</v>
      </c>
      <c r="K607">
        <v>0</v>
      </c>
      <c r="L607" s="65">
        <v>0</v>
      </c>
      <c r="M607">
        <v>0</v>
      </c>
      <c r="N607">
        <v>0</v>
      </c>
      <c r="O607">
        <v>0</v>
      </c>
      <c r="P607">
        <v>0</v>
      </c>
      <c r="Q607">
        <v>0</v>
      </c>
      <c r="R607" s="1">
        <f>IF(AND(MonthSales[[#This Row],[Maximum]] &gt; 10, C607 &lt;&gt; "X"), COUNTIF(MonthSales[[#This Row],[6]:[1]], "=0"),0)</f>
        <v>0</v>
      </c>
      <c r="S607" s="13">
        <f>MonthSales[[#This Row],[Final Quantity in Order + Manual]]*MonthSales[[#This Row],[Weight (g)]]</f>
        <v>0</v>
      </c>
      <c r="T607" s="62">
        <f>IFERROR(((MonthSales[[#This Row],[Stock + FBA]]+MonthSales[[#This Row],[Incoming]])/MonthSales[[#This Row],[Quaterly Average]]), 0)</f>
        <v>0</v>
      </c>
      <c r="U607" s="14">
        <f>IF(AND(minMonths &gt;=  MonthSales[[#This Row],[Months Cover (current stock +Production)]], C607  &lt;&gt; "X"), _xlfn.CEILING.MATH(((orderBY -  MonthSales[[#This Row],[Months Cover (current stock +Production)]]) * MonthSales[[#This Row],[Quaterly Average]]),50),0)</f>
        <v>0</v>
      </c>
      <c r="V607" s="60">
        <f t="shared" si="9"/>
        <v>0</v>
      </c>
      <c r="W607" s="21">
        <f>MonthSales[[#This Row],[Suggested Order]]+V607</f>
        <v>0</v>
      </c>
      <c r="X607">
        <f>SUM(MonthSales[[#This Row],[Stock + FBA]:[Incoming]])+MonthSales[[#This Row],[Final Quantity in Order + Manual]]</f>
        <v>0</v>
      </c>
      <c r="Y607" s="62">
        <f>IFERROR(((MonthSales[[#This Row],[Stock + FBA]]+MonthSales[[#This Row],[Incoming]]+MonthSales[[#This Row],[Final Quantity in Order + Manual]])/MonthSales[[#This Row],[Quaterly Average]]), 0)</f>
        <v>0</v>
      </c>
    </row>
    <row r="608" spans="1:25" x14ac:dyDescent="0.25">
      <c r="A608" s="1" t="s">
        <v>615</v>
      </c>
      <c r="B608" s="1" t="s">
        <v>1322</v>
      </c>
      <c r="C608" s="1" t="s">
        <v>13</v>
      </c>
      <c r="D608">
        <v>1.8</v>
      </c>
      <c r="E608">
        <v>0</v>
      </c>
      <c r="F608">
        <v>0</v>
      </c>
      <c r="G608">
        <v>0</v>
      </c>
      <c r="H608">
        <v>0</v>
      </c>
      <c r="I608">
        <v>0</v>
      </c>
      <c r="J608">
        <v>0</v>
      </c>
      <c r="K608">
        <v>0</v>
      </c>
      <c r="L608" s="65">
        <v>0</v>
      </c>
      <c r="M608">
        <v>0</v>
      </c>
      <c r="N608">
        <v>0</v>
      </c>
      <c r="O608">
        <v>0</v>
      </c>
      <c r="P608">
        <v>0</v>
      </c>
      <c r="Q608">
        <v>0</v>
      </c>
      <c r="R608" s="1">
        <f>IF(AND(MonthSales[[#This Row],[Maximum]] &gt; 10, C608 &lt;&gt; "X"), COUNTIF(MonthSales[[#This Row],[6]:[1]], "=0"),0)</f>
        <v>0</v>
      </c>
      <c r="S608" s="13">
        <f>MonthSales[[#This Row],[Final Quantity in Order + Manual]]*MonthSales[[#This Row],[Weight (g)]]</f>
        <v>0</v>
      </c>
      <c r="T608" s="62">
        <f>IFERROR(((MonthSales[[#This Row],[Stock + FBA]]+MonthSales[[#This Row],[Incoming]])/MonthSales[[#This Row],[Quaterly Average]]), 0)</f>
        <v>0</v>
      </c>
      <c r="U608" s="14">
        <f>IF(AND(minMonths &gt;=  MonthSales[[#This Row],[Months Cover (current stock +Production)]], C608  &lt;&gt; "X"), _xlfn.CEILING.MATH(((orderBY -  MonthSales[[#This Row],[Months Cover (current stock +Production)]]) * MonthSales[[#This Row],[Quaterly Average]]),50),0)</f>
        <v>0</v>
      </c>
      <c r="V608" s="60">
        <f t="shared" si="9"/>
        <v>0</v>
      </c>
      <c r="W608" s="21">
        <f>MonthSales[[#This Row],[Suggested Order]]+V608</f>
        <v>0</v>
      </c>
      <c r="X608">
        <f>SUM(MonthSales[[#This Row],[Stock + FBA]:[Incoming]])+MonthSales[[#This Row],[Final Quantity in Order + Manual]]</f>
        <v>0</v>
      </c>
      <c r="Y608" s="62">
        <f>IFERROR(((MonthSales[[#This Row],[Stock + FBA]]+MonthSales[[#This Row],[Incoming]]+MonthSales[[#This Row],[Final Quantity in Order + Manual]])/MonthSales[[#This Row],[Quaterly Average]]), 0)</f>
        <v>0</v>
      </c>
    </row>
    <row r="609" spans="1:25" x14ac:dyDescent="0.25">
      <c r="A609" s="1" t="s">
        <v>616</v>
      </c>
      <c r="B609" s="1" t="s">
        <v>1322</v>
      </c>
      <c r="C609" s="1" t="s">
        <v>13</v>
      </c>
      <c r="D609">
        <v>1.8</v>
      </c>
      <c r="E609">
        <v>0</v>
      </c>
      <c r="F609">
        <v>0</v>
      </c>
      <c r="G609">
        <v>0</v>
      </c>
      <c r="H609">
        <v>0</v>
      </c>
      <c r="I609">
        <v>0</v>
      </c>
      <c r="J609">
        <v>0</v>
      </c>
      <c r="K609">
        <v>0</v>
      </c>
      <c r="L609" s="65">
        <v>0</v>
      </c>
      <c r="M609">
        <v>0</v>
      </c>
      <c r="N609">
        <v>0</v>
      </c>
      <c r="O609">
        <v>0</v>
      </c>
      <c r="P609">
        <v>0</v>
      </c>
      <c r="Q609">
        <v>0</v>
      </c>
      <c r="R609" s="1">
        <f>IF(AND(MonthSales[[#This Row],[Maximum]] &gt; 10, C609 &lt;&gt; "X"), COUNTIF(MonthSales[[#This Row],[6]:[1]], "=0"),0)</f>
        <v>0</v>
      </c>
      <c r="S609" s="13">
        <f>MonthSales[[#This Row],[Final Quantity in Order + Manual]]*MonthSales[[#This Row],[Weight (g)]]</f>
        <v>0</v>
      </c>
      <c r="T609" s="62">
        <f>IFERROR(((MonthSales[[#This Row],[Stock + FBA]]+MonthSales[[#This Row],[Incoming]])/MonthSales[[#This Row],[Quaterly Average]]), 0)</f>
        <v>0</v>
      </c>
      <c r="U609" s="14">
        <f>IF(AND(minMonths &gt;=  MonthSales[[#This Row],[Months Cover (current stock +Production)]], C609  &lt;&gt; "X"), _xlfn.CEILING.MATH(((orderBY -  MonthSales[[#This Row],[Months Cover (current stock +Production)]]) * MonthSales[[#This Row],[Quaterly Average]]),50),0)</f>
        <v>0</v>
      </c>
      <c r="V609" s="60">
        <f t="shared" si="9"/>
        <v>0</v>
      </c>
      <c r="W609" s="21">
        <f>MonthSales[[#This Row],[Suggested Order]]+V609</f>
        <v>0</v>
      </c>
      <c r="X609">
        <f>SUM(MonthSales[[#This Row],[Stock + FBA]:[Incoming]])+MonthSales[[#This Row],[Final Quantity in Order + Manual]]</f>
        <v>0</v>
      </c>
      <c r="Y609" s="62">
        <f>IFERROR(((MonthSales[[#This Row],[Stock + FBA]]+MonthSales[[#This Row],[Incoming]]+MonthSales[[#This Row],[Final Quantity in Order + Manual]])/MonthSales[[#This Row],[Quaterly Average]]), 0)</f>
        <v>0</v>
      </c>
    </row>
    <row r="610" spans="1:25" x14ac:dyDescent="0.25">
      <c r="A610" s="1" t="s">
        <v>617</v>
      </c>
      <c r="B610" s="1" t="s">
        <v>1322</v>
      </c>
      <c r="C610" s="1" t="s">
        <v>13</v>
      </c>
      <c r="D610">
        <v>1.8</v>
      </c>
      <c r="E610">
        <v>0</v>
      </c>
      <c r="F610">
        <v>0</v>
      </c>
      <c r="G610">
        <v>0</v>
      </c>
      <c r="H610">
        <v>0</v>
      </c>
      <c r="I610">
        <v>0</v>
      </c>
      <c r="J610">
        <v>0</v>
      </c>
      <c r="K610">
        <v>0</v>
      </c>
      <c r="L610" s="65">
        <v>0</v>
      </c>
      <c r="M610">
        <v>0</v>
      </c>
      <c r="N610">
        <v>0</v>
      </c>
      <c r="O610">
        <v>0</v>
      </c>
      <c r="P610">
        <v>0</v>
      </c>
      <c r="Q610">
        <v>0</v>
      </c>
      <c r="R610" s="1">
        <f>IF(AND(MonthSales[[#This Row],[Maximum]] &gt; 10, C610 &lt;&gt; "X"), COUNTIF(MonthSales[[#This Row],[6]:[1]], "=0"),0)</f>
        <v>0</v>
      </c>
      <c r="S610" s="13">
        <f>MonthSales[[#This Row],[Final Quantity in Order + Manual]]*MonthSales[[#This Row],[Weight (g)]]</f>
        <v>0</v>
      </c>
      <c r="T610" s="62">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60">
        <f t="shared" si="9"/>
        <v>0</v>
      </c>
      <c r="W610" s="21">
        <f>MonthSales[[#This Row],[Suggested Order]]+V610</f>
        <v>0</v>
      </c>
      <c r="X610">
        <f>SUM(MonthSales[[#This Row],[Stock + FBA]:[Incoming]])+MonthSales[[#This Row],[Final Quantity in Order + Manual]]</f>
        <v>0</v>
      </c>
      <c r="Y610" s="62">
        <f>IFERROR(((MonthSales[[#This Row],[Stock + FBA]]+MonthSales[[#This Row],[Incoming]]+MonthSales[[#This Row],[Final Quantity in Order + Manual]])/MonthSales[[#This Row],[Quaterly Average]]), 0)</f>
        <v>0</v>
      </c>
    </row>
    <row r="611" spans="1:25" x14ac:dyDescent="0.25">
      <c r="A611" s="1" t="s">
        <v>618</v>
      </c>
      <c r="B611" s="1" t="s">
        <v>1322</v>
      </c>
      <c r="C611" s="1" t="s">
        <v>13</v>
      </c>
      <c r="D611">
        <v>1.8</v>
      </c>
      <c r="E611">
        <v>0</v>
      </c>
      <c r="F611">
        <v>0</v>
      </c>
      <c r="G611">
        <v>0</v>
      </c>
      <c r="H611">
        <v>0</v>
      </c>
      <c r="I611">
        <v>0</v>
      </c>
      <c r="J611">
        <v>0</v>
      </c>
      <c r="K611">
        <v>0</v>
      </c>
      <c r="L611" s="65">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62">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60">
        <f t="shared" si="9"/>
        <v>0</v>
      </c>
      <c r="W611" s="21">
        <f>MonthSales[[#This Row],[Suggested Order]]+V611</f>
        <v>0</v>
      </c>
      <c r="X611">
        <f>SUM(MonthSales[[#This Row],[Stock + FBA]:[Incoming]])+MonthSales[[#This Row],[Final Quantity in Order + Manual]]</f>
        <v>0</v>
      </c>
      <c r="Y611" s="62">
        <f>IFERROR(((MonthSales[[#This Row],[Stock + FBA]]+MonthSales[[#This Row],[Incoming]]+MonthSales[[#This Row],[Final Quantity in Order + Manual]])/MonthSales[[#This Row],[Quaterly Average]]), 0)</f>
        <v>0</v>
      </c>
    </row>
    <row r="612" spans="1:25" x14ac:dyDescent="0.25">
      <c r="A612" s="1" t="s">
        <v>619</v>
      </c>
      <c r="B612" s="1" t="s">
        <v>1322</v>
      </c>
      <c r="C612" s="1" t="s">
        <v>13</v>
      </c>
      <c r="D612">
        <v>1</v>
      </c>
      <c r="E612">
        <v>0</v>
      </c>
      <c r="F612">
        <v>0</v>
      </c>
      <c r="G612">
        <v>0</v>
      </c>
      <c r="H612">
        <v>0</v>
      </c>
      <c r="I612">
        <v>0</v>
      </c>
      <c r="J612">
        <v>0</v>
      </c>
      <c r="K612">
        <v>0</v>
      </c>
      <c r="L612" s="65">
        <v>0</v>
      </c>
      <c r="M612">
        <v>0</v>
      </c>
      <c r="N612">
        <v>0</v>
      </c>
      <c r="O612">
        <v>0</v>
      </c>
      <c r="P612">
        <v>0</v>
      </c>
      <c r="Q612">
        <v>0</v>
      </c>
      <c r="R612" s="1">
        <f>IF(AND(MonthSales[[#This Row],[Maximum]] &gt; 10, C612 &lt;&gt; "X"), COUNTIF(MonthSales[[#This Row],[6]:[1]], "=0"),0)</f>
        <v>0</v>
      </c>
      <c r="S612" s="13">
        <f>MonthSales[[#This Row],[Final Quantity in Order + Manual]]*MonthSales[[#This Row],[Weight (g)]]</f>
        <v>0</v>
      </c>
      <c r="T612" s="62">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60">
        <f t="shared" si="9"/>
        <v>0</v>
      </c>
      <c r="W612" s="21">
        <f>MonthSales[[#This Row],[Suggested Order]]+V612</f>
        <v>0</v>
      </c>
      <c r="X612">
        <f>SUM(MonthSales[[#This Row],[Stock + FBA]:[Incoming]])+MonthSales[[#This Row],[Final Quantity in Order + Manual]]</f>
        <v>0</v>
      </c>
      <c r="Y612" s="62">
        <f>IFERROR(((MonthSales[[#This Row],[Stock + FBA]]+MonthSales[[#This Row],[Incoming]]+MonthSales[[#This Row],[Final Quantity in Order + Manual]])/MonthSales[[#This Row],[Quaterly Average]]), 0)</f>
        <v>0</v>
      </c>
    </row>
    <row r="613" spans="1:25" x14ac:dyDescent="0.25">
      <c r="A613" s="1" t="s">
        <v>620</v>
      </c>
      <c r="B613" s="1" t="s">
        <v>1322</v>
      </c>
      <c r="C613" s="1" t="s">
        <v>13</v>
      </c>
      <c r="D613">
        <v>1</v>
      </c>
      <c r="E613">
        <v>0</v>
      </c>
      <c r="F613">
        <v>0</v>
      </c>
      <c r="G613">
        <v>0</v>
      </c>
      <c r="H613">
        <v>0</v>
      </c>
      <c r="I613">
        <v>0</v>
      </c>
      <c r="J613">
        <v>0</v>
      </c>
      <c r="K613">
        <v>0</v>
      </c>
      <c r="L613" s="65">
        <v>0</v>
      </c>
      <c r="M613">
        <v>0</v>
      </c>
      <c r="N613">
        <v>3</v>
      </c>
      <c r="O613">
        <v>0</v>
      </c>
      <c r="P613">
        <v>3</v>
      </c>
      <c r="Q613">
        <v>0</v>
      </c>
      <c r="R613" s="1">
        <f>IF(AND(MonthSales[[#This Row],[Maximum]] &gt; 10, C613 &lt;&gt; "X"), COUNTIF(MonthSales[[#This Row],[6]:[1]], "=0"),0)</f>
        <v>0</v>
      </c>
      <c r="S613" s="13">
        <f>MonthSales[[#This Row],[Final Quantity in Order + Manual]]*MonthSales[[#This Row],[Weight (g)]]</f>
        <v>0</v>
      </c>
      <c r="T613" s="62">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60">
        <f t="shared" si="9"/>
        <v>0</v>
      </c>
      <c r="W613" s="21">
        <f>MonthSales[[#This Row],[Suggested Order]]+V613</f>
        <v>0</v>
      </c>
      <c r="X613">
        <f>SUM(MonthSales[[#This Row],[Stock + FBA]:[Incoming]])+MonthSales[[#This Row],[Final Quantity in Order + Manual]]</f>
        <v>3</v>
      </c>
      <c r="Y613" s="62">
        <f>IFERROR(((MonthSales[[#This Row],[Stock + FBA]]+MonthSales[[#This Row],[Incoming]]+MonthSales[[#This Row],[Final Quantity in Order + Manual]])/MonthSales[[#This Row],[Quaterly Average]]), 0)</f>
        <v>0</v>
      </c>
    </row>
    <row r="614" spans="1:25" x14ac:dyDescent="0.25">
      <c r="A614" s="1" t="s">
        <v>621</v>
      </c>
      <c r="B614" s="1" t="s">
        <v>1322</v>
      </c>
      <c r="C614" s="1" t="s">
        <v>13</v>
      </c>
      <c r="D614">
        <v>1</v>
      </c>
      <c r="E614">
        <v>0</v>
      </c>
      <c r="F614">
        <v>0</v>
      </c>
      <c r="G614">
        <v>0</v>
      </c>
      <c r="H614">
        <v>0</v>
      </c>
      <c r="I614">
        <v>0</v>
      </c>
      <c r="J614">
        <v>0</v>
      </c>
      <c r="K614">
        <v>0</v>
      </c>
      <c r="L614" s="65">
        <v>0</v>
      </c>
      <c r="M614">
        <v>0</v>
      </c>
      <c r="N614">
        <v>0</v>
      </c>
      <c r="O614">
        <v>0</v>
      </c>
      <c r="P614">
        <v>0</v>
      </c>
      <c r="Q614">
        <v>0</v>
      </c>
      <c r="R614" s="1">
        <f>IF(AND(MonthSales[[#This Row],[Maximum]] &gt; 10, C614 &lt;&gt; "X"), COUNTIF(MonthSales[[#This Row],[6]:[1]], "=0"),0)</f>
        <v>0</v>
      </c>
      <c r="S614" s="13">
        <f>MonthSales[[#This Row],[Final Quantity in Order + Manual]]*MonthSales[[#This Row],[Weight (g)]]</f>
        <v>0</v>
      </c>
      <c r="T614" s="62">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60">
        <f t="shared" si="9"/>
        <v>0</v>
      </c>
      <c r="W614" s="21">
        <f>MonthSales[[#This Row],[Suggested Order]]+V614</f>
        <v>0</v>
      </c>
      <c r="X614">
        <f>SUM(MonthSales[[#This Row],[Stock + FBA]:[Incoming]])+MonthSales[[#This Row],[Final Quantity in Order + Manual]]</f>
        <v>0</v>
      </c>
      <c r="Y614" s="62">
        <f>IFERROR(((MonthSales[[#This Row],[Stock + FBA]]+MonthSales[[#This Row],[Incoming]]+MonthSales[[#This Row],[Final Quantity in Order + Manual]])/MonthSales[[#This Row],[Quaterly Average]]), 0)</f>
        <v>0</v>
      </c>
    </row>
    <row r="615" spans="1:25" x14ac:dyDescent="0.25">
      <c r="A615" s="1" t="s">
        <v>622</v>
      </c>
      <c r="B615" s="1" t="s">
        <v>1322</v>
      </c>
      <c r="C615" s="1" t="s">
        <v>13</v>
      </c>
      <c r="D615">
        <v>1</v>
      </c>
      <c r="E615">
        <v>0</v>
      </c>
      <c r="F615">
        <v>0</v>
      </c>
      <c r="G615">
        <v>0</v>
      </c>
      <c r="H615">
        <v>0</v>
      </c>
      <c r="I615">
        <v>0</v>
      </c>
      <c r="J615">
        <v>0</v>
      </c>
      <c r="K615">
        <v>0</v>
      </c>
      <c r="L615" s="65">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62">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60">
        <f t="shared" si="9"/>
        <v>0</v>
      </c>
      <c r="W615" s="21">
        <f>MonthSales[[#This Row],[Suggested Order]]+V615</f>
        <v>0</v>
      </c>
      <c r="X615">
        <f>SUM(MonthSales[[#This Row],[Stock + FBA]:[Incoming]])+MonthSales[[#This Row],[Final Quantity in Order + Manual]]</f>
        <v>0</v>
      </c>
      <c r="Y615" s="62">
        <f>IFERROR(((MonthSales[[#This Row],[Stock + FBA]]+MonthSales[[#This Row],[Incoming]]+MonthSales[[#This Row],[Final Quantity in Order + Manual]])/MonthSales[[#This Row],[Quaterly Average]]), 0)</f>
        <v>0</v>
      </c>
    </row>
    <row r="616" spans="1:25" x14ac:dyDescent="0.25">
      <c r="A616" s="1" t="s">
        <v>623</v>
      </c>
      <c r="B616" s="1" t="s">
        <v>1322</v>
      </c>
      <c r="C616" s="1" t="s">
        <v>13</v>
      </c>
      <c r="D616">
        <v>1</v>
      </c>
      <c r="E616">
        <v>0</v>
      </c>
      <c r="F616">
        <v>0</v>
      </c>
      <c r="G616">
        <v>0</v>
      </c>
      <c r="H616">
        <v>0</v>
      </c>
      <c r="I616">
        <v>0</v>
      </c>
      <c r="J616">
        <v>0</v>
      </c>
      <c r="K616">
        <v>0</v>
      </c>
      <c r="L616" s="65">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62">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60">
        <f t="shared" si="9"/>
        <v>0</v>
      </c>
      <c r="W616" s="21">
        <f>MonthSales[[#This Row],[Suggested Order]]+V616</f>
        <v>0</v>
      </c>
      <c r="X616">
        <f>SUM(MonthSales[[#This Row],[Stock + FBA]:[Incoming]])+MonthSales[[#This Row],[Final Quantity in Order + Manual]]</f>
        <v>0</v>
      </c>
      <c r="Y616" s="62">
        <f>IFERROR(((MonthSales[[#This Row],[Stock + FBA]]+MonthSales[[#This Row],[Incoming]]+MonthSales[[#This Row],[Final Quantity in Order + Manual]])/MonthSales[[#This Row],[Quaterly Average]]), 0)</f>
        <v>0</v>
      </c>
    </row>
    <row r="617" spans="1:25" x14ac:dyDescent="0.25">
      <c r="A617" s="1" t="s">
        <v>624</v>
      </c>
      <c r="B617" s="1" t="s">
        <v>1322</v>
      </c>
      <c r="C617" s="1" t="s">
        <v>13</v>
      </c>
      <c r="D617">
        <v>2.4</v>
      </c>
      <c r="E617">
        <v>0</v>
      </c>
      <c r="F617">
        <v>0</v>
      </c>
      <c r="G617">
        <v>0</v>
      </c>
      <c r="H617">
        <v>0</v>
      </c>
      <c r="I617">
        <v>0</v>
      </c>
      <c r="J617">
        <v>0</v>
      </c>
      <c r="K617">
        <v>0</v>
      </c>
      <c r="L617" s="65">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62">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60">
        <f t="shared" si="9"/>
        <v>0</v>
      </c>
      <c r="W617" s="21">
        <f>MonthSales[[#This Row],[Suggested Order]]+V617</f>
        <v>0</v>
      </c>
      <c r="X617">
        <f>SUM(MonthSales[[#This Row],[Stock + FBA]:[Incoming]])+MonthSales[[#This Row],[Final Quantity in Order + Manual]]</f>
        <v>0</v>
      </c>
      <c r="Y617" s="62">
        <f>IFERROR(((MonthSales[[#This Row],[Stock + FBA]]+MonthSales[[#This Row],[Incoming]]+MonthSales[[#This Row],[Final Quantity in Order + Manual]])/MonthSales[[#This Row],[Quaterly Average]]), 0)</f>
        <v>0</v>
      </c>
    </row>
    <row r="618" spans="1:25" x14ac:dyDescent="0.25">
      <c r="A618" s="1" t="s">
        <v>625</v>
      </c>
      <c r="B618" s="1" t="s">
        <v>1322</v>
      </c>
      <c r="C618" s="1" t="s">
        <v>13</v>
      </c>
      <c r="D618">
        <v>1.7</v>
      </c>
      <c r="E618">
        <v>0</v>
      </c>
      <c r="F618">
        <v>0</v>
      </c>
      <c r="G618">
        <v>0</v>
      </c>
      <c r="H618">
        <v>0</v>
      </c>
      <c r="I618">
        <v>0</v>
      </c>
      <c r="J618">
        <v>0</v>
      </c>
      <c r="K618">
        <v>0</v>
      </c>
      <c r="L618" s="65">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62">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60">
        <f t="shared" si="9"/>
        <v>0</v>
      </c>
      <c r="W618" s="21">
        <f>MonthSales[[#This Row],[Suggested Order]]+V618</f>
        <v>0</v>
      </c>
      <c r="X618">
        <f>SUM(MonthSales[[#This Row],[Stock + FBA]:[Incoming]])+MonthSales[[#This Row],[Final Quantity in Order + Manual]]</f>
        <v>0</v>
      </c>
      <c r="Y618" s="62">
        <f>IFERROR(((MonthSales[[#This Row],[Stock + FBA]]+MonthSales[[#This Row],[Incoming]]+MonthSales[[#This Row],[Final Quantity in Order + Manual]])/MonthSales[[#This Row],[Quaterly Average]]), 0)</f>
        <v>0</v>
      </c>
    </row>
    <row r="619" spans="1:25" x14ac:dyDescent="0.25">
      <c r="A619" s="1" t="s">
        <v>626</v>
      </c>
      <c r="B619" s="1" t="s">
        <v>1322</v>
      </c>
      <c r="C619" s="1" t="s">
        <v>8</v>
      </c>
      <c r="D619">
        <v>4</v>
      </c>
      <c r="E619">
        <v>9</v>
      </c>
      <c r="F619">
        <v>11</v>
      </c>
      <c r="G619">
        <v>12</v>
      </c>
      <c r="H619">
        <v>52</v>
      </c>
      <c r="I619">
        <v>33</v>
      </c>
      <c r="J619">
        <v>8</v>
      </c>
      <c r="K619">
        <v>21</v>
      </c>
      <c r="L619" s="65">
        <v>31</v>
      </c>
      <c r="M619">
        <v>52</v>
      </c>
      <c r="N619">
        <v>2</v>
      </c>
      <c r="O619">
        <v>49</v>
      </c>
      <c r="P619">
        <v>51</v>
      </c>
      <c r="Q619">
        <v>200</v>
      </c>
      <c r="R619" s="1">
        <f>IF(AND(MonthSales[[#This Row],[Maximum]] &gt; 10, C619 &lt;&gt; "X"), COUNTIF(MonthSales[[#This Row],[6]:[1]], "=0"),0)</f>
        <v>0</v>
      </c>
      <c r="S619" s="13">
        <f>MonthSales[[#This Row],[Final Quantity in Order + Manual]]*MonthSales[[#This Row],[Weight (g)]]</f>
        <v>0</v>
      </c>
      <c r="T619" s="62">
        <f>IFERROR(((MonthSales[[#This Row],[Stock + FBA]]+MonthSales[[#This Row],[Incoming]])/MonthSales[[#This Row],[Quaterly Average]]), 0)</f>
        <v>8.0967741935483879</v>
      </c>
      <c r="U619" s="14">
        <f>IF(AND(minMonths &gt;=  MonthSales[[#This Row],[Months Cover (current stock +Production)]], C619  &lt;&gt; "X"), _xlfn.CEILING.MATH(((orderBY -  MonthSales[[#This Row],[Months Cover (current stock +Production)]]) * MonthSales[[#This Row],[Quaterly Average]]),50),0)</f>
        <v>0</v>
      </c>
      <c r="V619" s="60">
        <f t="shared" si="9"/>
        <v>0</v>
      </c>
      <c r="W619" s="21">
        <f>MonthSales[[#This Row],[Suggested Order]]+V619</f>
        <v>0</v>
      </c>
      <c r="X619">
        <f>SUM(MonthSales[[#This Row],[Stock + FBA]:[Incoming]])+MonthSales[[#This Row],[Final Quantity in Order + Manual]]</f>
        <v>251</v>
      </c>
      <c r="Y619" s="62">
        <f>IFERROR(((MonthSales[[#This Row],[Stock + FBA]]+MonthSales[[#This Row],[Incoming]]+MonthSales[[#This Row],[Final Quantity in Order + Manual]])/MonthSales[[#This Row],[Quaterly Average]]), 0)</f>
        <v>8.0967741935483879</v>
      </c>
    </row>
    <row r="620" spans="1:25" x14ac:dyDescent="0.25">
      <c r="A620" s="1" t="s">
        <v>627</v>
      </c>
      <c r="B620" s="1" t="s">
        <v>1322</v>
      </c>
      <c r="C620" s="1" t="s">
        <v>8</v>
      </c>
      <c r="D620">
        <v>5.8</v>
      </c>
      <c r="E620">
        <v>29</v>
      </c>
      <c r="F620">
        <v>19</v>
      </c>
      <c r="G620">
        <v>34</v>
      </c>
      <c r="H620">
        <v>65</v>
      </c>
      <c r="I620">
        <v>35</v>
      </c>
      <c r="J620">
        <v>24</v>
      </c>
      <c r="K620">
        <v>34</v>
      </c>
      <c r="L620" s="65">
        <v>41</v>
      </c>
      <c r="M620">
        <v>65</v>
      </c>
      <c r="N620">
        <v>9</v>
      </c>
      <c r="O620">
        <v>80</v>
      </c>
      <c r="P620">
        <v>89</v>
      </c>
      <c r="Q620">
        <v>200</v>
      </c>
      <c r="R620" s="1">
        <f>IF(AND(MonthSales[[#This Row],[Maximum]] &gt; 10, C620 &lt;&gt; "X"), COUNTIF(MonthSales[[#This Row],[6]:[1]], "=0"),0)</f>
        <v>0</v>
      </c>
      <c r="S620" s="13">
        <f>MonthSales[[#This Row],[Final Quantity in Order + Manual]]*MonthSales[[#This Row],[Weight (g)]]</f>
        <v>0</v>
      </c>
      <c r="T620" s="62">
        <f>IFERROR(((MonthSales[[#This Row],[Stock + FBA]]+MonthSales[[#This Row],[Incoming]])/MonthSales[[#This Row],[Quaterly Average]]), 0)</f>
        <v>7.0487804878048781</v>
      </c>
      <c r="U620" s="14">
        <f>IF(AND(minMonths &gt;=  MonthSales[[#This Row],[Months Cover (current stock +Production)]], C620  &lt;&gt; "X"), _xlfn.CEILING.MATH(((orderBY -  MonthSales[[#This Row],[Months Cover (current stock +Production)]]) * MonthSales[[#This Row],[Quaterly Average]]),50),0)</f>
        <v>0</v>
      </c>
      <c r="V620" s="60">
        <f t="shared" si="9"/>
        <v>0</v>
      </c>
      <c r="W620" s="21">
        <f>MonthSales[[#This Row],[Suggested Order]]+V620</f>
        <v>0</v>
      </c>
      <c r="X620">
        <f>SUM(MonthSales[[#This Row],[Stock + FBA]:[Incoming]])+MonthSales[[#This Row],[Final Quantity in Order + Manual]]</f>
        <v>289</v>
      </c>
      <c r="Y620" s="62">
        <f>IFERROR(((MonthSales[[#This Row],[Stock + FBA]]+MonthSales[[#This Row],[Incoming]]+MonthSales[[#This Row],[Final Quantity in Order + Manual]])/MonthSales[[#This Row],[Quaterly Average]]), 0)</f>
        <v>7.0487804878048781</v>
      </c>
    </row>
    <row r="621" spans="1:25" x14ac:dyDescent="0.25">
      <c r="A621" s="1" t="s">
        <v>628</v>
      </c>
      <c r="B621" s="1" t="s">
        <v>1322</v>
      </c>
      <c r="C621" s="1" t="s">
        <v>13</v>
      </c>
      <c r="D621">
        <v>2</v>
      </c>
      <c r="E621">
        <v>0</v>
      </c>
      <c r="F621">
        <v>0</v>
      </c>
      <c r="G621">
        <v>0</v>
      </c>
      <c r="H621">
        <v>0</v>
      </c>
      <c r="I621">
        <v>0</v>
      </c>
      <c r="J621">
        <v>0</v>
      </c>
      <c r="K621">
        <v>0</v>
      </c>
      <c r="L621" s="65">
        <v>0</v>
      </c>
      <c r="M621">
        <v>0</v>
      </c>
      <c r="N621">
        <v>0</v>
      </c>
      <c r="O621">
        <v>0</v>
      </c>
      <c r="P621">
        <v>0</v>
      </c>
      <c r="Q621">
        <v>0</v>
      </c>
      <c r="R621" s="1">
        <f>IF(AND(MonthSales[[#This Row],[Maximum]] &gt; 10, C621 &lt;&gt; "X"), COUNTIF(MonthSales[[#This Row],[6]:[1]], "=0"),0)</f>
        <v>0</v>
      </c>
      <c r="S621" s="13">
        <f>MonthSales[[#This Row],[Final Quantity in Order + Manual]]*MonthSales[[#This Row],[Weight (g)]]</f>
        <v>0</v>
      </c>
      <c r="T621" s="62">
        <f>IFERROR(((MonthSales[[#This Row],[Stock + FBA]]+MonthSales[[#This Row],[Incoming]])/MonthSales[[#This Row],[Quaterly Average]]), 0)</f>
        <v>0</v>
      </c>
      <c r="U621" s="14">
        <f>IF(AND(minMonths &gt;=  MonthSales[[#This Row],[Months Cover (current stock +Production)]], C621  &lt;&gt; "X"), _xlfn.CEILING.MATH(((orderBY -  MonthSales[[#This Row],[Months Cover (current stock +Production)]]) * MonthSales[[#This Row],[Quaterly Average]]),50),0)</f>
        <v>0</v>
      </c>
      <c r="V621" s="60">
        <f t="shared" si="9"/>
        <v>0</v>
      </c>
      <c r="W621" s="21">
        <f>MonthSales[[#This Row],[Suggested Order]]+V621</f>
        <v>0</v>
      </c>
      <c r="X621">
        <f>SUM(MonthSales[[#This Row],[Stock + FBA]:[Incoming]])+MonthSales[[#This Row],[Final Quantity in Order + Manual]]</f>
        <v>0</v>
      </c>
      <c r="Y621" s="62">
        <f>IFERROR(((MonthSales[[#This Row],[Stock + FBA]]+MonthSales[[#This Row],[Incoming]]+MonthSales[[#This Row],[Final Quantity in Order + Manual]])/MonthSales[[#This Row],[Quaterly Average]]), 0)</f>
        <v>0</v>
      </c>
    </row>
    <row r="622" spans="1:25" x14ac:dyDescent="0.25">
      <c r="A622" s="1" t="s">
        <v>629</v>
      </c>
      <c r="B622" s="1" t="s">
        <v>1322</v>
      </c>
      <c r="C622" s="1" t="s">
        <v>13</v>
      </c>
      <c r="D622">
        <v>2.6</v>
      </c>
      <c r="E622">
        <v>0</v>
      </c>
      <c r="F622">
        <v>0</v>
      </c>
      <c r="G622">
        <v>0</v>
      </c>
      <c r="H622">
        <v>0</v>
      </c>
      <c r="I622">
        <v>0</v>
      </c>
      <c r="J622">
        <v>0</v>
      </c>
      <c r="K622">
        <v>0</v>
      </c>
      <c r="L622" s="65">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62">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60">
        <f t="shared" si="9"/>
        <v>0</v>
      </c>
      <c r="W622" s="21">
        <f>MonthSales[[#This Row],[Suggested Order]]+V622</f>
        <v>0</v>
      </c>
      <c r="X622">
        <f>SUM(MonthSales[[#This Row],[Stock + FBA]:[Incoming]])+MonthSales[[#This Row],[Final Quantity in Order + Manual]]</f>
        <v>0</v>
      </c>
      <c r="Y622" s="62">
        <f>IFERROR(((MonthSales[[#This Row],[Stock + FBA]]+MonthSales[[#This Row],[Incoming]]+MonthSales[[#This Row],[Final Quantity in Order + Manual]])/MonthSales[[#This Row],[Quaterly Average]]), 0)</f>
        <v>0</v>
      </c>
    </row>
    <row r="623" spans="1:25" x14ac:dyDescent="0.25">
      <c r="A623" s="1" t="s">
        <v>630</v>
      </c>
      <c r="B623" s="1" t="s">
        <v>1322</v>
      </c>
      <c r="C623" s="1" t="s">
        <v>13</v>
      </c>
      <c r="D623">
        <v>3</v>
      </c>
      <c r="E623">
        <v>0</v>
      </c>
      <c r="F623">
        <v>0</v>
      </c>
      <c r="G623">
        <v>0</v>
      </c>
      <c r="H623">
        <v>0</v>
      </c>
      <c r="I623">
        <v>0</v>
      </c>
      <c r="J623">
        <v>0</v>
      </c>
      <c r="K623">
        <v>0</v>
      </c>
      <c r="L623" s="65">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62">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60">
        <f t="shared" si="9"/>
        <v>0</v>
      </c>
      <c r="W623" s="21">
        <f>MonthSales[[#This Row],[Suggested Order]]+V623</f>
        <v>0</v>
      </c>
      <c r="X623">
        <f>SUM(MonthSales[[#This Row],[Stock + FBA]:[Incoming]])+MonthSales[[#This Row],[Final Quantity in Order + Manual]]</f>
        <v>0</v>
      </c>
      <c r="Y623" s="62">
        <f>IFERROR(((MonthSales[[#This Row],[Stock + FBA]]+MonthSales[[#This Row],[Incoming]]+MonthSales[[#This Row],[Final Quantity in Order + Manual]])/MonthSales[[#This Row],[Quaterly Average]]), 0)</f>
        <v>0</v>
      </c>
    </row>
    <row r="624" spans="1:25" x14ac:dyDescent="0.25">
      <c r="A624" s="1" t="s">
        <v>631</v>
      </c>
      <c r="B624" s="1" t="s">
        <v>1322</v>
      </c>
      <c r="C624" s="1" t="s">
        <v>13</v>
      </c>
      <c r="D624">
        <v>3</v>
      </c>
      <c r="E624">
        <v>4</v>
      </c>
      <c r="F624">
        <v>4</v>
      </c>
      <c r="G624">
        <v>7</v>
      </c>
      <c r="H624">
        <v>21</v>
      </c>
      <c r="I624">
        <v>18</v>
      </c>
      <c r="J624">
        <v>24</v>
      </c>
      <c r="K624">
        <v>13</v>
      </c>
      <c r="L624" s="65">
        <v>21</v>
      </c>
      <c r="M624">
        <v>24</v>
      </c>
      <c r="N624">
        <v>3</v>
      </c>
      <c r="O624">
        <v>9</v>
      </c>
      <c r="P624">
        <v>12</v>
      </c>
      <c r="Q624">
        <v>0</v>
      </c>
      <c r="R624" s="1">
        <f>IF(AND(MonthSales[[#This Row],[Maximum]] &gt; 10, C624 &lt;&gt; "X"), COUNTIF(MonthSales[[#This Row],[6]:[1]], "=0"),0)</f>
        <v>0</v>
      </c>
      <c r="S624" s="13">
        <f>MonthSales[[#This Row],[Final Quantity in Order + Manual]]*MonthSales[[#This Row],[Weight (g)]]</f>
        <v>0</v>
      </c>
      <c r="T624" s="62">
        <f>IFERROR(((MonthSales[[#This Row],[Stock + FBA]]+MonthSales[[#This Row],[Incoming]])/MonthSales[[#This Row],[Quaterly Average]]), 0)</f>
        <v>0.5714285714285714</v>
      </c>
      <c r="U624" s="14">
        <f>IF(AND(minMonths &gt;=  MonthSales[[#This Row],[Months Cover (current stock +Production)]], C624  &lt;&gt; "X"), _xlfn.CEILING.MATH(((orderBY -  MonthSales[[#This Row],[Months Cover (current stock +Production)]]) * MonthSales[[#This Row],[Quaterly Average]]),50),0)</f>
        <v>0</v>
      </c>
      <c r="V624" s="60">
        <f t="shared" si="9"/>
        <v>0</v>
      </c>
      <c r="W624" s="21">
        <f>MonthSales[[#This Row],[Suggested Order]]+V624</f>
        <v>0</v>
      </c>
      <c r="X624">
        <f>SUM(MonthSales[[#This Row],[Stock + FBA]:[Incoming]])+MonthSales[[#This Row],[Final Quantity in Order + Manual]]</f>
        <v>12</v>
      </c>
      <c r="Y624" s="62">
        <f>IFERROR(((MonthSales[[#This Row],[Stock + FBA]]+MonthSales[[#This Row],[Incoming]]+MonthSales[[#This Row],[Final Quantity in Order + Manual]])/MonthSales[[#This Row],[Quaterly Average]]), 0)</f>
        <v>0.5714285714285714</v>
      </c>
    </row>
    <row r="625" spans="1:25" x14ac:dyDescent="0.25">
      <c r="A625" s="1" t="s">
        <v>632</v>
      </c>
      <c r="B625" s="1" t="s">
        <v>1322</v>
      </c>
      <c r="C625" s="1" t="s">
        <v>13</v>
      </c>
      <c r="D625">
        <v>3</v>
      </c>
      <c r="E625">
        <v>0</v>
      </c>
      <c r="F625">
        <v>0</v>
      </c>
      <c r="G625">
        <v>0</v>
      </c>
      <c r="H625">
        <v>0</v>
      </c>
      <c r="I625">
        <v>0</v>
      </c>
      <c r="J625">
        <v>0</v>
      </c>
      <c r="K625">
        <v>0</v>
      </c>
      <c r="L625" s="65">
        <v>0</v>
      </c>
      <c r="M625">
        <v>0</v>
      </c>
      <c r="N625">
        <v>0</v>
      </c>
      <c r="O625">
        <v>0</v>
      </c>
      <c r="P625">
        <v>0</v>
      </c>
      <c r="Q625">
        <v>0</v>
      </c>
      <c r="R625" s="1">
        <f>IF(AND(MonthSales[[#This Row],[Maximum]] &gt; 10, C625 &lt;&gt; "X"), COUNTIF(MonthSales[[#This Row],[6]:[1]], "=0"),0)</f>
        <v>0</v>
      </c>
      <c r="S625" s="13">
        <f>MonthSales[[#This Row],[Final Quantity in Order + Manual]]*MonthSales[[#This Row],[Weight (g)]]</f>
        <v>0</v>
      </c>
      <c r="T625" s="62">
        <f>IFERROR(((MonthSales[[#This Row],[Stock + FBA]]+MonthSales[[#This Row],[Incoming]])/MonthSales[[#This Row],[Quaterly Average]]), 0)</f>
        <v>0</v>
      </c>
      <c r="U625" s="14">
        <f>IF(AND(minMonths &gt;=  MonthSales[[#This Row],[Months Cover (current stock +Production)]], C625  &lt;&gt; "X"), _xlfn.CEILING.MATH(((orderBY -  MonthSales[[#This Row],[Months Cover (current stock +Production)]]) * MonthSales[[#This Row],[Quaterly Average]]),50),0)</f>
        <v>0</v>
      </c>
      <c r="V625" s="60">
        <f t="shared" si="9"/>
        <v>0</v>
      </c>
      <c r="W625" s="21">
        <f>MonthSales[[#This Row],[Suggested Order]]+V625</f>
        <v>0</v>
      </c>
      <c r="X625">
        <f>SUM(MonthSales[[#This Row],[Stock + FBA]:[Incoming]])+MonthSales[[#This Row],[Final Quantity in Order + Manual]]</f>
        <v>0</v>
      </c>
      <c r="Y625" s="62">
        <f>IFERROR(((MonthSales[[#This Row],[Stock + FBA]]+MonthSales[[#This Row],[Incoming]]+MonthSales[[#This Row],[Final Quantity in Order + Manual]])/MonthSales[[#This Row],[Quaterly Average]]), 0)</f>
        <v>0</v>
      </c>
    </row>
    <row r="626" spans="1:25" x14ac:dyDescent="0.25">
      <c r="A626" s="1" t="s">
        <v>633</v>
      </c>
      <c r="B626" s="1" t="s">
        <v>1322</v>
      </c>
      <c r="C626" s="1" t="s">
        <v>13</v>
      </c>
      <c r="D626">
        <v>3</v>
      </c>
      <c r="E626">
        <v>8</v>
      </c>
      <c r="F626">
        <v>6</v>
      </c>
      <c r="G626">
        <v>6</v>
      </c>
      <c r="H626">
        <v>24</v>
      </c>
      <c r="I626">
        <v>10</v>
      </c>
      <c r="J626">
        <v>13</v>
      </c>
      <c r="K626">
        <v>11</v>
      </c>
      <c r="L626" s="65">
        <v>16</v>
      </c>
      <c r="M626">
        <v>24</v>
      </c>
      <c r="N626">
        <v>3</v>
      </c>
      <c r="O626">
        <v>6</v>
      </c>
      <c r="P626">
        <v>9</v>
      </c>
      <c r="Q626">
        <v>0</v>
      </c>
      <c r="R626" s="1">
        <f>IF(AND(MonthSales[[#This Row],[Maximum]] &gt; 10, C626 &lt;&gt; "X"), COUNTIF(MonthSales[[#This Row],[6]:[1]], "=0"),0)</f>
        <v>0</v>
      </c>
      <c r="S626" s="13">
        <f>MonthSales[[#This Row],[Final Quantity in Order + Manual]]*MonthSales[[#This Row],[Weight (g)]]</f>
        <v>0</v>
      </c>
      <c r="T626" s="62">
        <f>IFERROR(((MonthSales[[#This Row],[Stock + FBA]]+MonthSales[[#This Row],[Incoming]])/MonthSales[[#This Row],[Quaterly Average]]), 0)</f>
        <v>0.5625</v>
      </c>
      <c r="U626" s="14">
        <f>IF(AND(minMonths &gt;=  MonthSales[[#This Row],[Months Cover (current stock +Production)]], C626  &lt;&gt; "X"), _xlfn.CEILING.MATH(((orderBY -  MonthSales[[#This Row],[Months Cover (current stock +Production)]]) * MonthSales[[#This Row],[Quaterly Average]]),50),0)</f>
        <v>0</v>
      </c>
      <c r="V626" s="60">
        <f t="shared" si="9"/>
        <v>0</v>
      </c>
      <c r="W626" s="21">
        <f>MonthSales[[#This Row],[Suggested Order]]+V626</f>
        <v>0</v>
      </c>
      <c r="X626">
        <f>SUM(MonthSales[[#This Row],[Stock + FBA]:[Incoming]])+MonthSales[[#This Row],[Final Quantity in Order + Manual]]</f>
        <v>9</v>
      </c>
      <c r="Y626" s="62">
        <f>IFERROR(((MonthSales[[#This Row],[Stock + FBA]]+MonthSales[[#This Row],[Incoming]]+MonthSales[[#This Row],[Final Quantity in Order + Manual]])/MonthSales[[#This Row],[Quaterly Average]]), 0)</f>
        <v>0.5625</v>
      </c>
    </row>
    <row r="627" spans="1:25" x14ac:dyDescent="0.25">
      <c r="A627" s="1" t="s">
        <v>634</v>
      </c>
      <c r="B627" s="1" t="s">
        <v>1322</v>
      </c>
      <c r="C627" s="1" t="s">
        <v>13</v>
      </c>
      <c r="D627">
        <v>2.5</v>
      </c>
      <c r="E627">
        <v>0</v>
      </c>
      <c r="F627">
        <v>0</v>
      </c>
      <c r="G627">
        <v>0</v>
      </c>
      <c r="H627">
        <v>0</v>
      </c>
      <c r="I627">
        <v>0</v>
      </c>
      <c r="J627">
        <v>0</v>
      </c>
      <c r="K627">
        <v>0</v>
      </c>
      <c r="L627" s="65">
        <v>0</v>
      </c>
      <c r="M627">
        <v>0</v>
      </c>
      <c r="N627">
        <v>0</v>
      </c>
      <c r="O627">
        <v>0</v>
      </c>
      <c r="P627">
        <v>0</v>
      </c>
      <c r="Q627">
        <v>0</v>
      </c>
      <c r="R627" s="1">
        <f>IF(AND(MonthSales[[#This Row],[Maximum]] &gt; 10, C627 &lt;&gt; "X"), COUNTIF(MonthSales[[#This Row],[6]:[1]], "=0"),0)</f>
        <v>0</v>
      </c>
      <c r="S627" s="13">
        <f>MonthSales[[#This Row],[Final Quantity in Order + Manual]]*MonthSales[[#This Row],[Weight (g)]]</f>
        <v>0</v>
      </c>
      <c r="T627" s="62">
        <f>IFERROR(((MonthSales[[#This Row],[Stock + FBA]]+MonthSales[[#This Row],[Incoming]])/MonthSales[[#This Row],[Quaterly Average]]), 0)</f>
        <v>0</v>
      </c>
      <c r="U627" s="14">
        <f>IF(AND(minMonths &gt;=  MonthSales[[#This Row],[Months Cover (current stock +Production)]], C627  &lt;&gt; "X"), _xlfn.CEILING.MATH(((orderBY -  MonthSales[[#This Row],[Months Cover (current stock +Production)]]) * MonthSales[[#This Row],[Quaterly Average]]),50),0)</f>
        <v>0</v>
      </c>
      <c r="V627" s="60">
        <f t="shared" si="9"/>
        <v>0</v>
      </c>
      <c r="W627" s="21">
        <f>MonthSales[[#This Row],[Suggested Order]]+V627</f>
        <v>0</v>
      </c>
      <c r="X627">
        <f>SUM(MonthSales[[#This Row],[Stock + FBA]:[Incoming]])+MonthSales[[#This Row],[Final Quantity in Order + Manual]]</f>
        <v>0</v>
      </c>
      <c r="Y627" s="62">
        <f>IFERROR(((MonthSales[[#This Row],[Stock + FBA]]+MonthSales[[#This Row],[Incoming]]+MonthSales[[#This Row],[Final Quantity in Order + Manual]])/MonthSales[[#This Row],[Quaterly Average]]), 0)</f>
        <v>0</v>
      </c>
    </row>
    <row r="628" spans="1:25" x14ac:dyDescent="0.25">
      <c r="A628" s="1" t="s">
        <v>635</v>
      </c>
      <c r="B628" s="1" t="s">
        <v>1322</v>
      </c>
      <c r="C628" s="1" t="s">
        <v>8</v>
      </c>
      <c r="D628">
        <v>2.5</v>
      </c>
      <c r="E628">
        <v>20</v>
      </c>
      <c r="F628">
        <v>20</v>
      </c>
      <c r="G628">
        <v>31</v>
      </c>
      <c r="H628">
        <v>33</v>
      </c>
      <c r="I628">
        <v>36</v>
      </c>
      <c r="J628">
        <v>23</v>
      </c>
      <c r="K628">
        <v>27</v>
      </c>
      <c r="L628" s="65">
        <v>31</v>
      </c>
      <c r="M628">
        <v>36</v>
      </c>
      <c r="N628">
        <v>4</v>
      </c>
      <c r="O628">
        <v>61</v>
      </c>
      <c r="P628">
        <v>65</v>
      </c>
      <c r="Q628">
        <v>100</v>
      </c>
      <c r="R628" s="1">
        <f>IF(AND(MonthSales[[#This Row],[Maximum]] &gt; 10, C628 &lt;&gt; "X"), COUNTIF(MonthSales[[#This Row],[6]:[1]], "=0"),0)</f>
        <v>0</v>
      </c>
      <c r="S628" s="13">
        <f>MonthSales[[#This Row],[Final Quantity in Order + Manual]]*MonthSales[[#This Row],[Weight (g)]]</f>
        <v>0</v>
      </c>
      <c r="T628" s="62">
        <f>IFERROR(((MonthSales[[#This Row],[Stock + FBA]]+MonthSales[[#This Row],[Incoming]])/MonthSales[[#This Row],[Quaterly Average]]), 0)</f>
        <v>5.32258064516129</v>
      </c>
      <c r="U628" s="14">
        <f>IF(AND(minMonths &gt;=  MonthSales[[#This Row],[Months Cover (current stock +Production)]], C628  &lt;&gt; "X"), _xlfn.CEILING.MATH(((orderBY -  MonthSales[[#This Row],[Months Cover (current stock +Production)]]) * MonthSales[[#This Row],[Quaterly Average]]),50),0)</f>
        <v>0</v>
      </c>
      <c r="V628" s="60">
        <f t="shared" si="9"/>
        <v>0</v>
      </c>
      <c r="W628" s="21">
        <f>MonthSales[[#This Row],[Suggested Order]]+V628</f>
        <v>0</v>
      </c>
      <c r="X628">
        <f>SUM(MonthSales[[#This Row],[Stock + FBA]:[Incoming]])+MonthSales[[#This Row],[Final Quantity in Order + Manual]]</f>
        <v>165</v>
      </c>
      <c r="Y628" s="62">
        <f>IFERROR(((MonthSales[[#This Row],[Stock + FBA]]+MonthSales[[#This Row],[Incoming]]+MonthSales[[#This Row],[Final Quantity in Order + Manual]])/MonthSales[[#This Row],[Quaterly Average]]), 0)</f>
        <v>5.32258064516129</v>
      </c>
    </row>
    <row r="629" spans="1:25" x14ac:dyDescent="0.25">
      <c r="A629" s="1" t="s">
        <v>636</v>
      </c>
      <c r="B629" s="1" t="s">
        <v>1322</v>
      </c>
      <c r="C629" s="1" t="s">
        <v>13</v>
      </c>
      <c r="D629">
        <v>3.8</v>
      </c>
      <c r="E629">
        <v>1</v>
      </c>
      <c r="F629">
        <v>0</v>
      </c>
      <c r="G629">
        <v>2</v>
      </c>
      <c r="H629">
        <v>2</v>
      </c>
      <c r="I629">
        <v>0</v>
      </c>
      <c r="J629">
        <v>0</v>
      </c>
      <c r="K629">
        <v>2</v>
      </c>
      <c r="L629" s="65">
        <v>2</v>
      </c>
      <c r="M629">
        <v>2</v>
      </c>
      <c r="N629">
        <v>12</v>
      </c>
      <c r="O629">
        <v>0</v>
      </c>
      <c r="P629">
        <v>12</v>
      </c>
      <c r="Q629">
        <v>0</v>
      </c>
      <c r="R629" s="1">
        <f>IF(AND(MonthSales[[#This Row],[Maximum]] &gt; 10, C629 &lt;&gt; "X"), COUNTIF(MonthSales[[#This Row],[6]:[1]], "=0"),0)</f>
        <v>0</v>
      </c>
      <c r="S629" s="13">
        <f>MonthSales[[#This Row],[Final Quantity in Order + Manual]]*MonthSales[[#This Row],[Weight (g)]]</f>
        <v>0</v>
      </c>
      <c r="T629" s="62">
        <f>IFERROR(((MonthSales[[#This Row],[Stock + FBA]]+MonthSales[[#This Row],[Incoming]])/MonthSales[[#This Row],[Quaterly Average]]), 0)</f>
        <v>6</v>
      </c>
      <c r="U629" s="14">
        <f>IF(AND(minMonths &gt;=  MonthSales[[#This Row],[Months Cover (current stock +Production)]], C629  &lt;&gt; "X"), _xlfn.CEILING.MATH(((orderBY -  MonthSales[[#This Row],[Months Cover (current stock +Production)]]) * MonthSales[[#This Row],[Quaterly Average]]),50),0)</f>
        <v>0</v>
      </c>
      <c r="V629" s="60">
        <f t="shared" si="9"/>
        <v>0</v>
      </c>
      <c r="W629" s="21">
        <f>MonthSales[[#This Row],[Suggested Order]]+V629</f>
        <v>0</v>
      </c>
      <c r="X629">
        <f>SUM(MonthSales[[#This Row],[Stock + FBA]:[Incoming]])+MonthSales[[#This Row],[Final Quantity in Order + Manual]]</f>
        <v>12</v>
      </c>
      <c r="Y629" s="62">
        <f>IFERROR(((MonthSales[[#This Row],[Stock + FBA]]+MonthSales[[#This Row],[Incoming]]+MonthSales[[#This Row],[Final Quantity in Order + Manual]])/MonthSales[[#This Row],[Quaterly Average]]), 0)</f>
        <v>6</v>
      </c>
    </row>
    <row r="630" spans="1:25" x14ac:dyDescent="0.25">
      <c r="A630" s="1" t="s">
        <v>637</v>
      </c>
      <c r="B630" s="1" t="s">
        <v>1322</v>
      </c>
      <c r="C630" s="1" t="s">
        <v>13</v>
      </c>
      <c r="D630">
        <v>2</v>
      </c>
      <c r="E630">
        <v>0</v>
      </c>
      <c r="F630">
        <v>0</v>
      </c>
      <c r="G630">
        <v>0</v>
      </c>
      <c r="H630">
        <v>0</v>
      </c>
      <c r="I630">
        <v>0</v>
      </c>
      <c r="J630">
        <v>0</v>
      </c>
      <c r="K630">
        <v>0</v>
      </c>
      <c r="L630" s="65">
        <v>0</v>
      </c>
      <c r="M630">
        <v>0</v>
      </c>
      <c r="N630">
        <v>4</v>
      </c>
      <c r="O630">
        <v>0</v>
      </c>
      <c r="P630">
        <v>4</v>
      </c>
      <c r="Q630">
        <v>0</v>
      </c>
      <c r="R630" s="1">
        <f>IF(AND(MonthSales[[#This Row],[Maximum]] &gt; 10, C630 &lt;&gt; "X"), COUNTIF(MonthSales[[#This Row],[6]:[1]], "=0"),0)</f>
        <v>0</v>
      </c>
      <c r="S630" s="13">
        <f>MonthSales[[#This Row],[Final Quantity in Order + Manual]]*MonthSales[[#This Row],[Weight (g)]]</f>
        <v>0</v>
      </c>
      <c r="T630" s="62">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60">
        <f t="shared" si="9"/>
        <v>0</v>
      </c>
      <c r="W630" s="21">
        <f>MonthSales[[#This Row],[Suggested Order]]+V630</f>
        <v>0</v>
      </c>
      <c r="X630">
        <f>SUM(MonthSales[[#This Row],[Stock + FBA]:[Incoming]])+MonthSales[[#This Row],[Final Quantity in Order + Manual]]</f>
        <v>4</v>
      </c>
      <c r="Y630" s="62">
        <f>IFERROR(((MonthSales[[#This Row],[Stock + FBA]]+MonthSales[[#This Row],[Incoming]]+MonthSales[[#This Row],[Final Quantity in Order + Manual]])/MonthSales[[#This Row],[Quaterly Average]]), 0)</f>
        <v>0</v>
      </c>
    </row>
    <row r="631" spans="1:25" x14ac:dyDescent="0.25">
      <c r="A631" s="1" t="s">
        <v>638</v>
      </c>
      <c r="B631" s="1" t="s">
        <v>1322</v>
      </c>
      <c r="C631" s="1" t="s">
        <v>13</v>
      </c>
      <c r="D631">
        <v>2</v>
      </c>
      <c r="E631">
        <v>2</v>
      </c>
      <c r="F631">
        <v>2</v>
      </c>
      <c r="G631">
        <v>0</v>
      </c>
      <c r="H631">
        <v>0</v>
      </c>
      <c r="I631">
        <v>0</v>
      </c>
      <c r="J631">
        <v>0</v>
      </c>
      <c r="K631">
        <v>2</v>
      </c>
      <c r="L631" s="65">
        <v>0</v>
      </c>
      <c r="M631">
        <v>2</v>
      </c>
      <c r="N631">
        <v>0</v>
      </c>
      <c r="O631">
        <v>0</v>
      </c>
      <c r="P631">
        <v>0</v>
      </c>
      <c r="Q631">
        <v>0</v>
      </c>
      <c r="R631" s="1">
        <f>IF(AND(MonthSales[[#This Row],[Maximum]] &gt; 10, C631 &lt;&gt; "X"), COUNTIF(MonthSales[[#This Row],[6]:[1]], "=0"),0)</f>
        <v>0</v>
      </c>
      <c r="S631" s="13">
        <f>MonthSales[[#This Row],[Final Quantity in Order + Manual]]*MonthSales[[#This Row],[Weight (g)]]</f>
        <v>0</v>
      </c>
      <c r="T631" s="62">
        <f>IFERROR(((MonthSales[[#This Row],[Stock + FBA]]+MonthSales[[#This Row],[Incoming]])/MonthSales[[#This Row],[Quaterly Average]]), 0)</f>
        <v>0</v>
      </c>
      <c r="U631" s="14">
        <f>IF(AND(minMonths &gt;=  MonthSales[[#This Row],[Months Cover (current stock +Production)]], C631  &lt;&gt; "X"), _xlfn.CEILING.MATH(((orderBY -  MonthSales[[#This Row],[Months Cover (current stock +Production)]]) * MonthSales[[#This Row],[Quaterly Average]]),50),0)</f>
        <v>0</v>
      </c>
      <c r="V631" s="60">
        <f t="shared" si="9"/>
        <v>0</v>
      </c>
      <c r="W631" s="21">
        <f>MonthSales[[#This Row],[Suggested Order]]+V631</f>
        <v>0</v>
      </c>
      <c r="X631">
        <f>SUM(MonthSales[[#This Row],[Stock + FBA]:[Incoming]])+MonthSales[[#This Row],[Final Quantity in Order + Manual]]</f>
        <v>0</v>
      </c>
      <c r="Y631" s="62">
        <f>IFERROR(((MonthSales[[#This Row],[Stock + FBA]]+MonthSales[[#This Row],[Incoming]]+MonthSales[[#This Row],[Final Quantity in Order + Manual]])/MonthSales[[#This Row],[Quaterly Average]]), 0)</f>
        <v>0</v>
      </c>
    </row>
    <row r="632" spans="1:25" x14ac:dyDescent="0.25">
      <c r="A632" s="1" t="s">
        <v>639</v>
      </c>
      <c r="B632" s="1" t="s">
        <v>1322</v>
      </c>
      <c r="C632" s="1" t="s">
        <v>13</v>
      </c>
      <c r="D632">
        <v>2</v>
      </c>
      <c r="E632">
        <v>1</v>
      </c>
      <c r="F632">
        <v>2</v>
      </c>
      <c r="G632">
        <v>3</v>
      </c>
      <c r="H632">
        <v>2</v>
      </c>
      <c r="I632">
        <v>0</v>
      </c>
      <c r="J632">
        <v>1</v>
      </c>
      <c r="K632">
        <v>2</v>
      </c>
      <c r="L632" s="65">
        <v>2</v>
      </c>
      <c r="M632">
        <v>3</v>
      </c>
      <c r="N632">
        <v>7</v>
      </c>
      <c r="O632">
        <v>5</v>
      </c>
      <c r="P632">
        <v>12</v>
      </c>
      <c r="Q632">
        <v>0</v>
      </c>
      <c r="R632" s="1">
        <f>IF(AND(MonthSales[[#This Row],[Maximum]] &gt; 10, C632 &lt;&gt; "X"), COUNTIF(MonthSales[[#This Row],[6]:[1]], "=0"),0)</f>
        <v>0</v>
      </c>
      <c r="S632" s="13">
        <f>MonthSales[[#This Row],[Final Quantity in Order + Manual]]*MonthSales[[#This Row],[Weight (g)]]</f>
        <v>0</v>
      </c>
      <c r="T632" s="62">
        <f>IFERROR(((MonthSales[[#This Row],[Stock + FBA]]+MonthSales[[#This Row],[Incoming]])/MonthSales[[#This Row],[Quaterly Average]]), 0)</f>
        <v>6</v>
      </c>
      <c r="U632" s="14">
        <f>IF(AND(minMonths &gt;=  MonthSales[[#This Row],[Months Cover (current stock +Production)]], C632  &lt;&gt; "X"), _xlfn.CEILING.MATH(((orderBY -  MonthSales[[#This Row],[Months Cover (current stock +Production)]]) * MonthSales[[#This Row],[Quaterly Average]]),50),0)</f>
        <v>0</v>
      </c>
      <c r="V632" s="60">
        <f t="shared" si="9"/>
        <v>0</v>
      </c>
      <c r="W632" s="21">
        <f>MonthSales[[#This Row],[Suggested Order]]+V632</f>
        <v>0</v>
      </c>
      <c r="X632">
        <f>SUM(MonthSales[[#This Row],[Stock + FBA]:[Incoming]])+MonthSales[[#This Row],[Final Quantity in Order + Manual]]</f>
        <v>12</v>
      </c>
      <c r="Y632" s="62">
        <f>IFERROR(((MonthSales[[#This Row],[Stock + FBA]]+MonthSales[[#This Row],[Incoming]]+MonthSales[[#This Row],[Final Quantity in Order + Manual]])/MonthSales[[#This Row],[Quaterly Average]]), 0)</f>
        <v>6</v>
      </c>
    </row>
    <row r="633" spans="1:25" x14ac:dyDescent="0.25">
      <c r="A633" s="1" t="s">
        <v>640</v>
      </c>
      <c r="B633" s="1" t="s">
        <v>1322</v>
      </c>
      <c r="C633" s="1" t="s">
        <v>13</v>
      </c>
      <c r="D633">
        <v>2</v>
      </c>
      <c r="E633">
        <v>0</v>
      </c>
      <c r="F633">
        <v>0</v>
      </c>
      <c r="G633">
        <v>0</v>
      </c>
      <c r="H633">
        <v>0</v>
      </c>
      <c r="I633">
        <v>0</v>
      </c>
      <c r="J633">
        <v>0</v>
      </c>
      <c r="K633">
        <v>0</v>
      </c>
      <c r="L633" s="65">
        <v>0</v>
      </c>
      <c r="M633">
        <v>0</v>
      </c>
      <c r="N633">
        <v>5</v>
      </c>
      <c r="O633">
        <v>0</v>
      </c>
      <c r="P633">
        <v>5</v>
      </c>
      <c r="Q633">
        <v>0</v>
      </c>
      <c r="R633" s="1">
        <f>IF(AND(MonthSales[[#This Row],[Maximum]] &gt; 10, C633 &lt;&gt; "X"), COUNTIF(MonthSales[[#This Row],[6]:[1]], "=0"),0)</f>
        <v>0</v>
      </c>
      <c r="S633" s="13">
        <f>MonthSales[[#This Row],[Final Quantity in Order + Manual]]*MonthSales[[#This Row],[Weight (g)]]</f>
        <v>0</v>
      </c>
      <c r="T633" s="62">
        <f>IFERROR(((MonthSales[[#This Row],[Stock + FBA]]+MonthSales[[#This Row],[Incoming]])/MonthSales[[#This Row],[Quaterly Average]]), 0)</f>
        <v>0</v>
      </c>
      <c r="U633" s="14">
        <f>IF(AND(minMonths &gt;=  MonthSales[[#This Row],[Months Cover (current stock +Production)]], C633  &lt;&gt; "X"), _xlfn.CEILING.MATH(((orderBY -  MonthSales[[#This Row],[Months Cover (current stock +Production)]]) * MonthSales[[#This Row],[Quaterly Average]]),50),0)</f>
        <v>0</v>
      </c>
      <c r="V633" s="60">
        <f t="shared" si="9"/>
        <v>0</v>
      </c>
      <c r="W633" s="21">
        <f>MonthSales[[#This Row],[Suggested Order]]+V633</f>
        <v>0</v>
      </c>
      <c r="X633">
        <f>SUM(MonthSales[[#This Row],[Stock + FBA]:[Incoming]])+MonthSales[[#This Row],[Final Quantity in Order + Manual]]</f>
        <v>5</v>
      </c>
      <c r="Y633" s="62">
        <f>IFERROR(((MonthSales[[#This Row],[Stock + FBA]]+MonthSales[[#This Row],[Incoming]]+MonthSales[[#This Row],[Final Quantity in Order + Manual]])/MonthSales[[#This Row],[Quaterly Average]]), 0)</f>
        <v>0</v>
      </c>
    </row>
    <row r="634" spans="1:25" x14ac:dyDescent="0.25">
      <c r="A634" s="1" t="s">
        <v>641</v>
      </c>
      <c r="B634" s="1" t="s">
        <v>1322</v>
      </c>
      <c r="C634" s="1" t="s">
        <v>13</v>
      </c>
      <c r="D634">
        <v>2</v>
      </c>
      <c r="E634">
        <v>0</v>
      </c>
      <c r="F634">
        <v>0</v>
      </c>
      <c r="G634">
        <v>0</v>
      </c>
      <c r="H634">
        <v>0</v>
      </c>
      <c r="I634">
        <v>0</v>
      </c>
      <c r="J634">
        <v>0</v>
      </c>
      <c r="K634">
        <v>0</v>
      </c>
      <c r="L634" s="65">
        <v>0</v>
      </c>
      <c r="M634">
        <v>0</v>
      </c>
      <c r="N634">
        <v>3</v>
      </c>
      <c r="O634">
        <v>0</v>
      </c>
      <c r="P634">
        <v>3</v>
      </c>
      <c r="Q634">
        <v>0</v>
      </c>
      <c r="R634" s="1">
        <f>IF(AND(MonthSales[[#This Row],[Maximum]] &gt; 10, C634 &lt;&gt; "X"), COUNTIF(MonthSales[[#This Row],[6]:[1]], "=0"),0)</f>
        <v>0</v>
      </c>
      <c r="S634" s="13">
        <f>MonthSales[[#This Row],[Final Quantity in Order + Manual]]*MonthSales[[#This Row],[Weight (g)]]</f>
        <v>0</v>
      </c>
      <c r="T634" s="62">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60">
        <f t="shared" si="9"/>
        <v>0</v>
      </c>
      <c r="W634" s="21">
        <f>MonthSales[[#This Row],[Suggested Order]]+V634</f>
        <v>0</v>
      </c>
      <c r="X634">
        <f>SUM(MonthSales[[#This Row],[Stock + FBA]:[Incoming]])+MonthSales[[#This Row],[Final Quantity in Order + Manual]]</f>
        <v>3</v>
      </c>
      <c r="Y634" s="62">
        <f>IFERROR(((MonthSales[[#This Row],[Stock + FBA]]+MonthSales[[#This Row],[Incoming]]+MonthSales[[#This Row],[Final Quantity in Order + Manual]])/MonthSales[[#This Row],[Quaterly Average]]), 0)</f>
        <v>0</v>
      </c>
    </row>
    <row r="635" spans="1:25" x14ac:dyDescent="0.25">
      <c r="A635" s="1" t="s">
        <v>642</v>
      </c>
      <c r="B635" s="1" t="s">
        <v>1322</v>
      </c>
      <c r="C635" s="1" t="s">
        <v>13</v>
      </c>
      <c r="D635">
        <v>1.8</v>
      </c>
      <c r="E635">
        <v>0</v>
      </c>
      <c r="F635">
        <v>0</v>
      </c>
      <c r="G635">
        <v>0</v>
      </c>
      <c r="H635">
        <v>0</v>
      </c>
      <c r="I635">
        <v>0</v>
      </c>
      <c r="J635">
        <v>1</v>
      </c>
      <c r="K635">
        <v>1</v>
      </c>
      <c r="L635" s="65">
        <v>1</v>
      </c>
      <c r="M635">
        <v>1</v>
      </c>
      <c r="N635">
        <v>6</v>
      </c>
      <c r="O635">
        <v>0</v>
      </c>
      <c r="P635">
        <v>6</v>
      </c>
      <c r="Q635">
        <v>0</v>
      </c>
      <c r="R635" s="1">
        <f>IF(AND(MonthSales[[#This Row],[Maximum]] &gt; 10, C635 &lt;&gt; "X"), COUNTIF(MonthSales[[#This Row],[6]:[1]], "=0"),0)</f>
        <v>0</v>
      </c>
      <c r="S635" s="13">
        <f>MonthSales[[#This Row],[Final Quantity in Order + Manual]]*MonthSales[[#This Row],[Weight (g)]]</f>
        <v>0</v>
      </c>
      <c r="T635" s="62">
        <f>IFERROR(((MonthSales[[#This Row],[Stock + FBA]]+MonthSales[[#This Row],[Incoming]])/MonthSales[[#This Row],[Quaterly Average]]), 0)</f>
        <v>6</v>
      </c>
      <c r="U635" s="14">
        <f>IF(AND(minMonths &gt;=  MonthSales[[#This Row],[Months Cover (current stock +Production)]], C635  &lt;&gt; "X"), _xlfn.CEILING.MATH(((orderBY -  MonthSales[[#This Row],[Months Cover (current stock +Production)]]) * MonthSales[[#This Row],[Quaterly Average]]),50),0)</f>
        <v>0</v>
      </c>
      <c r="V635" s="60">
        <f t="shared" si="9"/>
        <v>0</v>
      </c>
      <c r="W635" s="21">
        <f>MonthSales[[#This Row],[Suggested Order]]+V635</f>
        <v>0</v>
      </c>
      <c r="X635">
        <f>SUM(MonthSales[[#This Row],[Stock + FBA]:[Incoming]])+MonthSales[[#This Row],[Final Quantity in Order + Manual]]</f>
        <v>6</v>
      </c>
      <c r="Y635" s="62">
        <f>IFERROR(((MonthSales[[#This Row],[Stock + FBA]]+MonthSales[[#This Row],[Incoming]]+MonthSales[[#This Row],[Final Quantity in Order + Manual]])/MonthSales[[#This Row],[Quaterly Average]]), 0)</f>
        <v>6</v>
      </c>
    </row>
    <row r="636" spans="1:25" x14ac:dyDescent="0.25">
      <c r="A636" s="1" t="s">
        <v>643</v>
      </c>
      <c r="B636" s="1" t="s">
        <v>1322</v>
      </c>
      <c r="C636" s="1" t="s">
        <v>13</v>
      </c>
      <c r="D636">
        <v>1.8</v>
      </c>
      <c r="E636">
        <v>0</v>
      </c>
      <c r="F636">
        <v>0</v>
      </c>
      <c r="G636">
        <v>0</v>
      </c>
      <c r="H636">
        <v>2</v>
      </c>
      <c r="I636">
        <v>0</v>
      </c>
      <c r="J636">
        <v>0</v>
      </c>
      <c r="K636">
        <v>2</v>
      </c>
      <c r="L636" s="65">
        <v>2</v>
      </c>
      <c r="M636">
        <v>2</v>
      </c>
      <c r="N636">
        <v>1</v>
      </c>
      <c r="O636">
        <v>0</v>
      </c>
      <c r="P636">
        <v>1</v>
      </c>
      <c r="Q636">
        <v>0</v>
      </c>
      <c r="R636" s="1">
        <f>IF(AND(MonthSales[[#This Row],[Maximum]] &gt; 10, C636 &lt;&gt; "X"), COUNTIF(MonthSales[[#This Row],[6]:[1]], "=0"),0)</f>
        <v>0</v>
      </c>
      <c r="S636" s="13">
        <f>MonthSales[[#This Row],[Final Quantity in Order + Manual]]*MonthSales[[#This Row],[Weight (g)]]</f>
        <v>0</v>
      </c>
      <c r="T636" s="62">
        <f>IFERROR(((MonthSales[[#This Row],[Stock + FBA]]+MonthSales[[#This Row],[Incoming]])/MonthSales[[#This Row],[Quaterly Average]]), 0)</f>
        <v>0.5</v>
      </c>
      <c r="U636" s="14">
        <f>IF(AND(minMonths &gt;=  MonthSales[[#This Row],[Months Cover (current stock +Production)]], C636  &lt;&gt; "X"), _xlfn.CEILING.MATH(((orderBY -  MonthSales[[#This Row],[Months Cover (current stock +Production)]]) * MonthSales[[#This Row],[Quaterly Average]]),50),0)</f>
        <v>0</v>
      </c>
      <c r="V636" s="60">
        <f t="shared" si="9"/>
        <v>0</v>
      </c>
      <c r="W636" s="21">
        <f>MonthSales[[#This Row],[Suggested Order]]+V636</f>
        <v>0</v>
      </c>
      <c r="X636">
        <f>SUM(MonthSales[[#This Row],[Stock + FBA]:[Incoming]])+MonthSales[[#This Row],[Final Quantity in Order + Manual]]</f>
        <v>1</v>
      </c>
      <c r="Y636" s="62">
        <f>IFERROR(((MonthSales[[#This Row],[Stock + FBA]]+MonthSales[[#This Row],[Incoming]]+MonthSales[[#This Row],[Final Quantity in Order + Manual]])/MonthSales[[#This Row],[Quaterly Average]]), 0)</f>
        <v>0.5</v>
      </c>
    </row>
    <row r="637" spans="1:25" x14ac:dyDescent="0.25">
      <c r="A637" s="1" t="s">
        <v>644</v>
      </c>
      <c r="B637" s="1" t="s">
        <v>1322</v>
      </c>
      <c r="C637" s="1" t="s">
        <v>13</v>
      </c>
      <c r="D637">
        <v>1.8</v>
      </c>
      <c r="E637">
        <v>0</v>
      </c>
      <c r="F637">
        <v>0</v>
      </c>
      <c r="G637">
        <v>0</v>
      </c>
      <c r="H637">
        <v>0</v>
      </c>
      <c r="I637">
        <v>0</v>
      </c>
      <c r="J637">
        <v>0</v>
      </c>
      <c r="K637">
        <v>0</v>
      </c>
      <c r="L637" s="65">
        <v>0</v>
      </c>
      <c r="M637">
        <v>0</v>
      </c>
      <c r="N637">
        <v>0</v>
      </c>
      <c r="O637">
        <v>0</v>
      </c>
      <c r="P637">
        <v>0</v>
      </c>
      <c r="Q637">
        <v>0</v>
      </c>
      <c r="R637" s="1">
        <f>IF(AND(MonthSales[[#This Row],[Maximum]] &gt; 10, C637 &lt;&gt; "X"), COUNTIF(MonthSales[[#This Row],[6]:[1]], "=0"),0)</f>
        <v>0</v>
      </c>
      <c r="S637" s="13">
        <f>MonthSales[[#This Row],[Final Quantity in Order + Manual]]*MonthSales[[#This Row],[Weight (g)]]</f>
        <v>0</v>
      </c>
      <c r="T637" s="62">
        <f>IFERROR(((MonthSales[[#This Row],[Stock + FBA]]+MonthSales[[#This Row],[Incoming]])/MonthSales[[#This Row],[Quaterly Average]]), 0)</f>
        <v>0</v>
      </c>
      <c r="U637" s="14">
        <f>IF(AND(minMonths &gt;=  MonthSales[[#This Row],[Months Cover (current stock +Production)]], C637  &lt;&gt; "X"), _xlfn.CEILING.MATH(((orderBY -  MonthSales[[#This Row],[Months Cover (current stock +Production)]]) * MonthSales[[#This Row],[Quaterly Average]]),50),0)</f>
        <v>0</v>
      </c>
      <c r="V637" s="60">
        <f t="shared" si="9"/>
        <v>0</v>
      </c>
      <c r="W637" s="21">
        <f>MonthSales[[#This Row],[Suggested Order]]+V637</f>
        <v>0</v>
      </c>
      <c r="X637">
        <f>SUM(MonthSales[[#This Row],[Stock + FBA]:[Incoming]])+MonthSales[[#This Row],[Final Quantity in Order + Manual]]</f>
        <v>0</v>
      </c>
      <c r="Y637" s="62">
        <f>IFERROR(((MonthSales[[#This Row],[Stock + FBA]]+MonthSales[[#This Row],[Incoming]]+MonthSales[[#This Row],[Final Quantity in Order + Manual]])/MonthSales[[#This Row],[Quaterly Average]]), 0)</f>
        <v>0</v>
      </c>
    </row>
    <row r="638" spans="1:25" x14ac:dyDescent="0.25">
      <c r="A638" s="1" t="s">
        <v>645</v>
      </c>
      <c r="B638" s="1" t="s">
        <v>1322</v>
      </c>
      <c r="C638" s="1" t="s">
        <v>13</v>
      </c>
      <c r="D638">
        <v>1.8</v>
      </c>
      <c r="E638">
        <v>0</v>
      </c>
      <c r="F638">
        <v>0</v>
      </c>
      <c r="G638">
        <v>0</v>
      </c>
      <c r="H638">
        <v>2</v>
      </c>
      <c r="I638">
        <v>0</v>
      </c>
      <c r="J638">
        <v>0</v>
      </c>
      <c r="K638">
        <v>1</v>
      </c>
      <c r="L638" s="65">
        <v>1</v>
      </c>
      <c r="M638">
        <v>2</v>
      </c>
      <c r="N638">
        <v>9</v>
      </c>
      <c r="O638">
        <v>11</v>
      </c>
      <c r="P638">
        <v>20</v>
      </c>
      <c r="Q638">
        <v>0</v>
      </c>
      <c r="R638" s="1">
        <f>IF(AND(MonthSales[[#This Row],[Maximum]] &gt; 10, C638 &lt;&gt; "X"), COUNTIF(MonthSales[[#This Row],[6]:[1]], "=0"),0)</f>
        <v>0</v>
      </c>
      <c r="S638" s="13">
        <f>MonthSales[[#This Row],[Final Quantity in Order + Manual]]*MonthSales[[#This Row],[Weight (g)]]</f>
        <v>0</v>
      </c>
      <c r="T638" s="62">
        <f>IFERROR(((MonthSales[[#This Row],[Stock + FBA]]+MonthSales[[#This Row],[Incoming]])/MonthSales[[#This Row],[Quaterly Average]]), 0)</f>
        <v>20</v>
      </c>
      <c r="U638" s="14">
        <f>IF(AND(minMonths &gt;=  MonthSales[[#This Row],[Months Cover (current stock +Production)]], C638  &lt;&gt; "X"), _xlfn.CEILING.MATH(((orderBY -  MonthSales[[#This Row],[Months Cover (current stock +Production)]]) * MonthSales[[#This Row],[Quaterly Average]]),50),0)</f>
        <v>0</v>
      </c>
      <c r="V638" s="60">
        <f t="shared" si="9"/>
        <v>0</v>
      </c>
      <c r="W638" s="21">
        <f>MonthSales[[#This Row],[Suggested Order]]+V638</f>
        <v>0</v>
      </c>
      <c r="X638">
        <f>SUM(MonthSales[[#This Row],[Stock + FBA]:[Incoming]])+MonthSales[[#This Row],[Final Quantity in Order + Manual]]</f>
        <v>20</v>
      </c>
      <c r="Y638" s="62">
        <f>IFERROR(((MonthSales[[#This Row],[Stock + FBA]]+MonthSales[[#This Row],[Incoming]]+MonthSales[[#This Row],[Final Quantity in Order + Manual]])/MonthSales[[#This Row],[Quaterly Average]]), 0)</f>
        <v>20</v>
      </c>
    </row>
    <row r="639" spans="1:25" x14ac:dyDescent="0.25">
      <c r="A639" s="1" t="s">
        <v>646</v>
      </c>
      <c r="B639" s="1" t="s">
        <v>1322</v>
      </c>
      <c r="C639" s="1" t="s">
        <v>13</v>
      </c>
      <c r="D639">
        <v>1.8</v>
      </c>
      <c r="E639">
        <v>0</v>
      </c>
      <c r="F639">
        <v>0</v>
      </c>
      <c r="G639">
        <v>0</v>
      </c>
      <c r="H639">
        <v>0</v>
      </c>
      <c r="I639">
        <v>0</v>
      </c>
      <c r="J639">
        <v>0</v>
      </c>
      <c r="K639">
        <v>0</v>
      </c>
      <c r="L639" s="65">
        <v>0</v>
      </c>
      <c r="M639">
        <v>0</v>
      </c>
      <c r="N639">
        <v>0</v>
      </c>
      <c r="O639">
        <v>0</v>
      </c>
      <c r="P639">
        <v>0</v>
      </c>
      <c r="Q639">
        <v>0</v>
      </c>
      <c r="R639" s="1">
        <f>IF(AND(MonthSales[[#This Row],[Maximum]] &gt; 10, C639 &lt;&gt; "X"), COUNTIF(MonthSales[[#This Row],[6]:[1]], "=0"),0)</f>
        <v>0</v>
      </c>
      <c r="S639" s="13">
        <f>MonthSales[[#This Row],[Final Quantity in Order + Manual]]*MonthSales[[#This Row],[Weight (g)]]</f>
        <v>0</v>
      </c>
      <c r="T639" s="62">
        <f>IFERROR(((MonthSales[[#This Row],[Stock + FBA]]+MonthSales[[#This Row],[Incoming]])/MonthSales[[#This Row],[Quaterly Average]]), 0)</f>
        <v>0</v>
      </c>
      <c r="U639" s="14">
        <f>IF(AND(minMonths &gt;=  MonthSales[[#This Row],[Months Cover (current stock +Production)]], C639  &lt;&gt; "X"), _xlfn.CEILING.MATH(((orderBY -  MonthSales[[#This Row],[Months Cover (current stock +Production)]]) * MonthSales[[#This Row],[Quaterly Average]]),50),0)</f>
        <v>0</v>
      </c>
      <c r="V639" s="60">
        <f t="shared" si="9"/>
        <v>0</v>
      </c>
      <c r="W639" s="21">
        <f>MonthSales[[#This Row],[Suggested Order]]+V639</f>
        <v>0</v>
      </c>
      <c r="X639">
        <f>SUM(MonthSales[[#This Row],[Stock + FBA]:[Incoming]])+MonthSales[[#This Row],[Final Quantity in Order + Manual]]</f>
        <v>0</v>
      </c>
      <c r="Y639" s="62">
        <f>IFERROR(((MonthSales[[#This Row],[Stock + FBA]]+MonthSales[[#This Row],[Incoming]]+MonthSales[[#This Row],[Final Quantity in Order + Manual]])/MonthSales[[#This Row],[Quaterly Average]]), 0)</f>
        <v>0</v>
      </c>
    </row>
    <row r="640" spans="1:25" x14ac:dyDescent="0.25">
      <c r="A640" s="1" t="s">
        <v>647</v>
      </c>
      <c r="B640" s="1" t="s">
        <v>1322</v>
      </c>
      <c r="C640" s="1" t="s">
        <v>13</v>
      </c>
      <c r="D640">
        <v>4</v>
      </c>
      <c r="E640">
        <v>0</v>
      </c>
      <c r="F640">
        <v>1</v>
      </c>
      <c r="G640">
        <v>0</v>
      </c>
      <c r="H640">
        <v>0</v>
      </c>
      <c r="I640">
        <v>0</v>
      </c>
      <c r="J640">
        <v>0</v>
      </c>
      <c r="K640">
        <v>1</v>
      </c>
      <c r="L640" s="65">
        <v>0</v>
      </c>
      <c r="M640">
        <v>1</v>
      </c>
      <c r="N640">
        <v>7</v>
      </c>
      <c r="O640">
        <v>0</v>
      </c>
      <c r="P640">
        <v>7</v>
      </c>
      <c r="Q640">
        <v>0</v>
      </c>
      <c r="R640" s="1">
        <f>IF(AND(MonthSales[[#This Row],[Maximum]] &gt; 10, C640 &lt;&gt; "X"), COUNTIF(MonthSales[[#This Row],[6]:[1]], "=0"),0)</f>
        <v>0</v>
      </c>
      <c r="S640" s="13">
        <f>MonthSales[[#This Row],[Final Quantity in Order + Manual]]*MonthSales[[#This Row],[Weight (g)]]</f>
        <v>0</v>
      </c>
      <c r="T640" s="62">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60">
        <f t="shared" si="9"/>
        <v>0</v>
      </c>
      <c r="W640" s="21">
        <f>MonthSales[[#This Row],[Suggested Order]]+V640</f>
        <v>0</v>
      </c>
      <c r="X640">
        <f>SUM(MonthSales[[#This Row],[Stock + FBA]:[Incoming]])+MonthSales[[#This Row],[Final Quantity in Order + Manual]]</f>
        <v>7</v>
      </c>
      <c r="Y640" s="62">
        <f>IFERROR(((MonthSales[[#This Row],[Stock + FBA]]+MonthSales[[#This Row],[Incoming]]+MonthSales[[#This Row],[Final Quantity in Order + Manual]])/MonthSales[[#This Row],[Quaterly Average]]), 0)</f>
        <v>0</v>
      </c>
    </row>
    <row r="641" spans="1:25" x14ac:dyDescent="0.25">
      <c r="A641" s="1" t="s">
        <v>648</v>
      </c>
      <c r="B641" s="1" t="s">
        <v>1322</v>
      </c>
      <c r="C641" s="1" t="s">
        <v>13</v>
      </c>
      <c r="D641">
        <v>4</v>
      </c>
      <c r="E641">
        <v>0</v>
      </c>
      <c r="F641">
        <v>0</v>
      </c>
      <c r="G641">
        <v>0</v>
      </c>
      <c r="H641">
        <v>0</v>
      </c>
      <c r="I641">
        <v>0</v>
      </c>
      <c r="J641">
        <v>0</v>
      </c>
      <c r="K641">
        <v>0</v>
      </c>
      <c r="L641" s="65">
        <v>0</v>
      </c>
      <c r="M641">
        <v>0</v>
      </c>
      <c r="N641">
        <v>0</v>
      </c>
      <c r="O641">
        <v>0</v>
      </c>
      <c r="P641">
        <v>0</v>
      </c>
      <c r="Q641">
        <v>0</v>
      </c>
      <c r="R641" s="1">
        <f>IF(AND(MonthSales[[#This Row],[Maximum]] &gt; 10, C641 &lt;&gt; "X"), COUNTIF(MonthSales[[#This Row],[6]:[1]], "=0"),0)</f>
        <v>0</v>
      </c>
      <c r="S641" s="13">
        <f>MonthSales[[#This Row],[Final Quantity in Order + Manual]]*MonthSales[[#This Row],[Weight (g)]]</f>
        <v>0</v>
      </c>
      <c r="T641" s="62">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60">
        <f t="shared" si="9"/>
        <v>0</v>
      </c>
      <c r="W641" s="21">
        <f>MonthSales[[#This Row],[Suggested Order]]+V641</f>
        <v>0</v>
      </c>
      <c r="X641">
        <f>SUM(MonthSales[[#This Row],[Stock + FBA]:[Incoming]])+MonthSales[[#This Row],[Final Quantity in Order + Manual]]</f>
        <v>0</v>
      </c>
      <c r="Y641" s="62">
        <f>IFERROR(((MonthSales[[#This Row],[Stock + FBA]]+MonthSales[[#This Row],[Incoming]]+MonthSales[[#This Row],[Final Quantity in Order + Manual]])/MonthSales[[#This Row],[Quaterly Average]]), 0)</f>
        <v>0</v>
      </c>
    </row>
    <row r="642" spans="1:25" x14ac:dyDescent="0.25">
      <c r="A642" s="1" t="s">
        <v>649</v>
      </c>
      <c r="B642" s="1" t="s">
        <v>1322</v>
      </c>
      <c r="C642" s="1" t="s">
        <v>13</v>
      </c>
      <c r="D642">
        <v>1.8</v>
      </c>
      <c r="E642">
        <v>3</v>
      </c>
      <c r="F642">
        <v>2</v>
      </c>
      <c r="G642">
        <v>4</v>
      </c>
      <c r="H642">
        <v>6</v>
      </c>
      <c r="I642">
        <v>3</v>
      </c>
      <c r="J642">
        <v>7</v>
      </c>
      <c r="K642">
        <v>4</v>
      </c>
      <c r="L642" s="65">
        <v>5</v>
      </c>
      <c r="M642">
        <v>7</v>
      </c>
      <c r="N642">
        <v>26</v>
      </c>
      <c r="O642">
        <v>17</v>
      </c>
      <c r="P642">
        <v>43</v>
      </c>
      <c r="Q642">
        <v>0</v>
      </c>
      <c r="R642" s="1">
        <f>IF(AND(MonthSales[[#This Row],[Maximum]] &gt; 10, C642 &lt;&gt; "X"), COUNTIF(MonthSales[[#This Row],[6]:[1]], "=0"),0)</f>
        <v>0</v>
      </c>
      <c r="S642" s="13">
        <f>MonthSales[[#This Row],[Final Quantity in Order + Manual]]*MonthSales[[#This Row],[Weight (g)]]</f>
        <v>0</v>
      </c>
      <c r="T642" s="62">
        <f>IFERROR(((MonthSales[[#This Row],[Stock + FBA]]+MonthSales[[#This Row],[Incoming]])/MonthSales[[#This Row],[Quaterly Average]]), 0)</f>
        <v>8.6</v>
      </c>
      <c r="U642" s="14">
        <f>IF(AND(minMonths &gt;=  MonthSales[[#This Row],[Months Cover (current stock +Production)]], C642  &lt;&gt; "X"), _xlfn.CEILING.MATH(((orderBY -  MonthSales[[#This Row],[Months Cover (current stock +Production)]]) * MonthSales[[#This Row],[Quaterly Average]]),50),0)</f>
        <v>0</v>
      </c>
      <c r="V642" s="60">
        <f t="shared" ref="V642:V705" si="10">AA642</f>
        <v>0</v>
      </c>
      <c r="W642" s="21">
        <f>MonthSales[[#This Row],[Suggested Order]]+V642</f>
        <v>0</v>
      </c>
      <c r="X642">
        <f>SUM(MonthSales[[#This Row],[Stock + FBA]:[Incoming]])+MonthSales[[#This Row],[Final Quantity in Order + Manual]]</f>
        <v>43</v>
      </c>
      <c r="Y642" s="62">
        <f>IFERROR(((MonthSales[[#This Row],[Stock + FBA]]+MonthSales[[#This Row],[Incoming]]+MonthSales[[#This Row],[Final Quantity in Order + Manual]])/MonthSales[[#This Row],[Quaterly Average]]), 0)</f>
        <v>8.6</v>
      </c>
    </row>
    <row r="643" spans="1:25" x14ac:dyDescent="0.25">
      <c r="A643" s="1" t="s">
        <v>650</v>
      </c>
      <c r="B643" s="1" t="s">
        <v>1322</v>
      </c>
      <c r="C643" s="1" t="s">
        <v>13</v>
      </c>
      <c r="D643">
        <v>1.8</v>
      </c>
      <c r="E643">
        <v>0</v>
      </c>
      <c r="F643">
        <v>0</v>
      </c>
      <c r="G643">
        <v>0</v>
      </c>
      <c r="H643">
        <v>0</v>
      </c>
      <c r="I643">
        <v>0</v>
      </c>
      <c r="J643">
        <v>0</v>
      </c>
      <c r="K643">
        <v>0</v>
      </c>
      <c r="L643" s="65">
        <v>0</v>
      </c>
      <c r="M643">
        <v>0</v>
      </c>
      <c r="N643">
        <v>0</v>
      </c>
      <c r="O643">
        <v>0</v>
      </c>
      <c r="P643">
        <v>0</v>
      </c>
      <c r="Q643">
        <v>0</v>
      </c>
      <c r="R643" s="1">
        <f>IF(AND(MonthSales[[#This Row],[Maximum]] &gt; 10, C643 &lt;&gt; "X"), COUNTIF(MonthSales[[#This Row],[6]:[1]], "=0"),0)</f>
        <v>0</v>
      </c>
      <c r="S643" s="13">
        <f>MonthSales[[#This Row],[Final Quantity in Order + Manual]]*MonthSales[[#This Row],[Weight (g)]]</f>
        <v>0</v>
      </c>
      <c r="T643" s="62">
        <f>IFERROR(((MonthSales[[#This Row],[Stock + FBA]]+MonthSales[[#This Row],[Incoming]])/MonthSales[[#This Row],[Quaterly Average]]), 0)</f>
        <v>0</v>
      </c>
      <c r="U643" s="14">
        <f>IF(AND(minMonths &gt;=  MonthSales[[#This Row],[Months Cover (current stock +Production)]], C643  &lt;&gt; "X"), _xlfn.CEILING.MATH(((orderBY -  MonthSales[[#This Row],[Months Cover (current stock +Production)]]) * MonthSales[[#This Row],[Quaterly Average]]),50),0)</f>
        <v>0</v>
      </c>
      <c r="V643" s="60">
        <f t="shared" si="10"/>
        <v>0</v>
      </c>
      <c r="W643" s="21">
        <f>MonthSales[[#This Row],[Suggested Order]]+V643</f>
        <v>0</v>
      </c>
      <c r="X643">
        <f>SUM(MonthSales[[#This Row],[Stock + FBA]:[Incoming]])+MonthSales[[#This Row],[Final Quantity in Order + Manual]]</f>
        <v>0</v>
      </c>
      <c r="Y643" s="62">
        <f>IFERROR(((MonthSales[[#This Row],[Stock + FBA]]+MonthSales[[#This Row],[Incoming]]+MonthSales[[#This Row],[Final Quantity in Order + Manual]])/MonthSales[[#This Row],[Quaterly Average]]), 0)</f>
        <v>0</v>
      </c>
    </row>
    <row r="644" spans="1:25" x14ac:dyDescent="0.25">
      <c r="A644" s="1" t="s">
        <v>651</v>
      </c>
      <c r="B644" s="1" t="s">
        <v>1322</v>
      </c>
      <c r="C644" s="1" t="s">
        <v>8</v>
      </c>
      <c r="D644">
        <v>1.8</v>
      </c>
      <c r="E644">
        <v>42</v>
      </c>
      <c r="F644">
        <v>39</v>
      </c>
      <c r="G644">
        <v>38</v>
      </c>
      <c r="H644">
        <v>113</v>
      </c>
      <c r="I644">
        <v>88</v>
      </c>
      <c r="J644">
        <v>53</v>
      </c>
      <c r="K644">
        <v>62</v>
      </c>
      <c r="L644" s="65">
        <v>85</v>
      </c>
      <c r="M644">
        <v>113</v>
      </c>
      <c r="N644">
        <v>1</v>
      </c>
      <c r="O644">
        <v>51</v>
      </c>
      <c r="P644">
        <v>52</v>
      </c>
      <c r="Q644">
        <v>500</v>
      </c>
      <c r="R644" s="1">
        <f>IF(AND(MonthSales[[#This Row],[Maximum]] &gt; 10, C644 &lt;&gt; "X"), COUNTIF(MonthSales[[#This Row],[6]:[1]], "=0"),0)</f>
        <v>0</v>
      </c>
      <c r="S644" s="13">
        <f>MonthSales[[#This Row],[Final Quantity in Order + Manual]]*MonthSales[[#This Row],[Weight (g)]]</f>
        <v>0</v>
      </c>
      <c r="T644" s="62">
        <f>IFERROR(((MonthSales[[#This Row],[Stock + FBA]]+MonthSales[[#This Row],[Incoming]])/MonthSales[[#This Row],[Quaterly Average]]), 0)</f>
        <v>6.4941176470588236</v>
      </c>
      <c r="U644" s="14">
        <f>IF(AND(minMonths &gt;=  MonthSales[[#This Row],[Months Cover (current stock +Production)]], C644  &lt;&gt; "X"), _xlfn.CEILING.MATH(((orderBY -  MonthSales[[#This Row],[Months Cover (current stock +Production)]]) * MonthSales[[#This Row],[Quaterly Average]]),50),0)</f>
        <v>0</v>
      </c>
      <c r="V644" s="60">
        <f t="shared" si="10"/>
        <v>0</v>
      </c>
      <c r="W644" s="21">
        <f>MonthSales[[#This Row],[Suggested Order]]+V644</f>
        <v>0</v>
      </c>
      <c r="X644">
        <f>SUM(MonthSales[[#This Row],[Stock + FBA]:[Incoming]])+MonthSales[[#This Row],[Final Quantity in Order + Manual]]</f>
        <v>552</v>
      </c>
      <c r="Y644" s="62">
        <f>IFERROR(((MonthSales[[#This Row],[Stock + FBA]]+MonthSales[[#This Row],[Incoming]]+MonthSales[[#This Row],[Final Quantity in Order + Manual]])/MonthSales[[#This Row],[Quaterly Average]]), 0)</f>
        <v>6.4941176470588236</v>
      </c>
    </row>
    <row r="645" spans="1:25" x14ac:dyDescent="0.25">
      <c r="A645" s="1" t="s">
        <v>652</v>
      </c>
      <c r="B645" s="1" t="s">
        <v>1322</v>
      </c>
      <c r="C645" s="1" t="s">
        <v>13</v>
      </c>
      <c r="D645">
        <v>1.8</v>
      </c>
      <c r="E645">
        <v>0</v>
      </c>
      <c r="F645">
        <v>0</v>
      </c>
      <c r="G645">
        <v>0</v>
      </c>
      <c r="H645">
        <v>0</v>
      </c>
      <c r="I645">
        <v>0</v>
      </c>
      <c r="J645">
        <v>0</v>
      </c>
      <c r="K645">
        <v>0</v>
      </c>
      <c r="L645" s="65">
        <v>0</v>
      </c>
      <c r="M645">
        <v>0</v>
      </c>
      <c r="N645">
        <v>0</v>
      </c>
      <c r="O645">
        <v>0</v>
      </c>
      <c r="P645">
        <v>0</v>
      </c>
      <c r="Q645">
        <v>0</v>
      </c>
      <c r="R645" s="1">
        <f>IF(AND(MonthSales[[#This Row],[Maximum]] &gt; 10, C645 &lt;&gt; "X"), COUNTIF(MonthSales[[#This Row],[6]:[1]], "=0"),0)</f>
        <v>0</v>
      </c>
      <c r="S645" s="13">
        <f>MonthSales[[#This Row],[Final Quantity in Order + Manual]]*MonthSales[[#This Row],[Weight (g)]]</f>
        <v>0</v>
      </c>
      <c r="T645" s="62">
        <f>IFERROR(((MonthSales[[#This Row],[Stock + FBA]]+MonthSales[[#This Row],[Incoming]])/MonthSales[[#This Row],[Quaterly Average]]), 0)</f>
        <v>0</v>
      </c>
      <c r="U645" s="14">
        <f>IF(AND(minMonths &gt;=  MonthSales[[#This Row],[Months Cover (current stock +Production)]], C645  &lt;&gt; "X"), _xlfn.CEILING.MATH(((orderBY -  MonthSales[[#This Row],[Months Cover (current stock +Production)]]) * MonthSales[[#This Row],[Quaterly Average]]),50),0)</f>
        <v>0</v>
      </c>
      <c r="V645" s="60">
        <f t="shared" si="10"/>
        <v>0</v>
      </c>
      <c r="W645" s="21">
        <f>MonthSales[[#This Row],[Suggested Order]]+V645</f>
        <v>0</v>
      </c>
      <c r="X645">
        <f>SUM(MonthSales[[#This Row],[Stock + FBA]:[Incoming]])+MonthSales[[#This Row],[Final Quantity in Order + Manual]]</f>
        <v>0</v>
      </c>
      <c r="Y645" s="62">
        <f>IFERROR(((MonthSales[[#This Row],[Stock + FBA]]+MonthSales[[#This Row],[Incoming]]+MonthSales[[#This Row],[Final Quantity in Order + Manual]])/MonthSales[[#This Row],[Quaterly Average]]), 0)</f>
        <v>0</v>
      </c>
    </row>
    <row r="646" spans="1:25" x14ac:dyDescent="0.25">
      <c r="A646" s="1" t="s">
        <v>653</v>
      </c>
      <c r="B646" s="1" t="s">
        <v>1322</v>
      </c>
      <c r="C646" s="1" t="s">
        <v>8</v>
      </c>
      <c r="D646">
        <v>1.8</v>
      </c>
      <c r="E646">
        <v>19</v>
      </c>
      <c r="F646">
        <v>17</v>
      </c>
      <c r="G646">
        <v>23</v>
      </c>
      <c r="H646">
        <v>60</v>
      </c>
      <c r="I646">
        <v>35</v>
      </c>
      <c r="J646">
        <v>22</v>
      </c>
      <c r="K646">
        <v>29</v>
      </c>
      <c r="L646" s="65">
        <v>39</v>
      </c>
      <c r="M646">
        <v>60</v>
      </c>
      <c r="N646">
        <v>0</v>
      </c>
      <c r="O646">
        <v>49</v>
      </c>
      <c r="P646">
        <v>49</v>
      </c>
      <c r="Q646">
        <v>200</v>
      </c>
      <c r="R646" s="1">
        <f>IF(AND(MonthSales[[#This Row],[Maximum]] &gt; 10, C646 &lt;&gt; "X"), COUNTIF(MonthSales[[#This Row],[6]:[1]], "=0"),0)</f>
        <v>0</v>
      </c>
      <c r="S646" s="13">
        <f>MonthSales[[#This Row],[Final Quantity in Order + Manual]]*MonthSales[[#This Row],[Weight (g)]]</f>
        <v>0</v>
      </c>
      <c r="T646" s="62">
        <f>IFERROR(((MonthSales[[#This Row],[Stock + FBA]]+MonthSales[[#This Row],[Incoming]])/MonthSales[[#This Row],[Quaterly Average]]), 0)</f>
        <v>6.384615384615385</v>
      </c>
      <c r="U646" s="14">
        <f>IF(AND(minMonths &gt;=  MonthSales[[#This Row],[Months Cover (current stock +Production)]], C646  &lt;&gt; "X"), _xlfn.CEILING.MATH(((orderBY -  MonthSales[[#This Row],[Months Cover (current stock +Production)]]) * MonthSales[[#This Row],[Quaterly Average]]),50),0)</f>
        <v>0</v>
      </c>
      <c r="V646" s="60">
        <f t="shared" si="10"/>
        <v>0</v>
      </c>
      <c r="W646" s="21">
        <f>MonthSales[[#This Row],[Suggested Order]]+V646</f>
        <v>0</v>
      </c>
      <c r="X646">
        <f>SUM(MonthSales[[#This Row],[Stock + FBA]:[Incoming]])+MonthSales[[#This Row],[Final Quantity in Order + Manual]]</f>
        <v>249</v>
      </c>
      <c r="Y646" s="62">
        <f>IFERROR(((MonthSales[[#This Row],[Stock + FBA]]+MonthSales[[#This Row],[Incoming]]+MonthSales[[#This Row],[Final Quantity in Order + Manual]])/MonthSales[[#This Row],[Quaterly Average]]), 0)</f>
        <v>6.384615384615385</v>
      </c>
    </row>
    <row r="647" spans="1:25" x14ac:dyDescent="0.25">
      <c r="A647" s="1" t="s">
        <v>654</v>
      </c>
      <c r="B647" s="1" t="s">
        <v>1322</v>
      </c>
      <c r="C647" s="1" t="s">
        <v>13</v>
      </c>
      <c r="D647">
        <v>2.4</v>
      </c>
      <c r="E647">
        <v>0</v>
      </c>
      <c r="F647">
        <v>0</v>
      </c>
      <c r="G647">
        <v>0</v>
      </c>
      <c r="H647">
        <v>0</v>
      </c>
      <c r="I647">
        <v>0</v>
      </c>
      <c r="J647">
        <v>0</v>
      </c>
      <c r="K647">
        <v>0</v>
      </c>
      <c r="L647" s="65">
        <v>0</v>
      </c>
      <c r="M647">
        <v>0</v>
      </c>
      <c r="N647">
        <v>0</v>
      </c>
      <c r="O647">
        <v>0</v>
      </c>
      <c r="P647">
        <v>0</v>
      </c>
      <c r="Q647">
        <v>0</v>
      </c>
      <c r="R647" s="1">
        <f>IF(AND(MonthSales[[#This Row],[Maximum]] &gt; 10, C647 &lt;&gt; "X"), COUNTIF(MonthSales[[#This Row],[6]:[1]], "=0"),0)</f>
        <v>0</v>
      </c>
      <c r="S647" s="13">
        <f>MonthSales[[#This Row],[Final Quantity in Order + Manual]]*MonthSales[[#This Row],[Weight (g)]]</f>
        <v>0</v>
      </c>
      <c r="T647" s="62">
        <f>IFERROR(((MonthSales[[#This Row],[Stock + FBA]]+MonthSales[[#This Row],[Incoming]])/MonthSales[[#This Row],[Quaterly Average]]), 0)</f>
        <v>0</v>
      </c>
      <c r="U647" s="14">
        <f>IF(AND(minMonths &gt;=  MonthSales[[#This Row],[Months Cover (current stock +Production)]], C647  &lt;&gt; "X"), _xlfn.CEILING.MATH(((orderBY -  MonthSales[[#This Row],[Months Cover (current stock +Production)]]) * MonthSales[[#This Row],[Quaterly Average]]),50),0)</f>
        <v>0</v>
      </c>
      <c r="V647" s="60">
        <f t="shared" si="10"/>
        <v>0</v>
      </c>
      <c r="W647" s="21">
        <f>MonthSales[[#This Row],[Suggested Order]]+V647</f>
        <v>0</v>
      </c>
      <c r="X647">
        <f>SUM(MonthSales[[#This Row],[Stock + FBA]:[Incoming]])+MonthSales[[#This Row],[Final Quantity in Order + Manual]]</f>
        <v>0</v>
      </c>
      <c r="Y647" s="62">
        <f>IFERROR(((MonthSales[[#This Row],[Stock + FBA]]+MonthSales[[#This Row],[Incoming]]+MonthSales[[#This Row],[Final Quantity in Order + Manual]])/MonthSales[[#This Row],[Quaterly Average]]), 0)</f>
        <v>0</v>
      </c>
    </row>
    <row r="648" spans="1:25" x14ac:dyDescent="0.25">
      <c r="A648" s="1" t="s">
        <v>655</v>
      </c>
      <c r="B648" s="1" t="s">
        <v>1322</v>
      </c>
      <c r="C648" s="1" t="s">
        <v>13</v>
      </c>
      <c r="D648">
        <v>2.4</v>
      </c>
      <c r="E648">
        <v>0</v>
      </c>
      <c r="F648">
        <v>0</v>
      </c>
      <c r="G648">
        <v>0</v>
      </c>
      <c r="H648">
        <v>0</v>
      </c>
      <c r="I648">
        <v>0</v>
      </c>
      <c r="J648">
        <v>0</v>
      </c>
      <c r="K648">
        <v>0</v>
      </c>
      <c r="L648" s="65">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62">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60">
        <f t="shared" si="10"/>
        <v>0</v>
      </c>
      <c r="W648" s="21">
        <f>MonthSales[[#This Row],[Suggested Order]]+V648</f>
        <v>0</v>
      </c>
      <c r="X648">
        <f>SUM(MonthSales[[#This Row],[Stock + FBA]:[Incoming]])+MonthSales[[#This Row],[Final Quantity in Order + Manual]]</f>
        <v>0</v>
      </c>
      <c r="Y648" s="62">
        <f>IFERROR(((MonthSales[[#This Row],[Stock + FBA]]+MonthSales[[#This Row],[Incoming]]+MonthSales[[#This Row],[Final Quantity in Order + Manual]])/MonthSales[[#This Row],[Quaterly Average]]), 0)</f>
        <v>0</v>
      </c>
    </row>
    <row r="649" spans="1:25" x14ac:dyDescent="0.25">
      <c r="A649" s="1" t="s">
        <v>656</v>
      </c>
      <c r="B649" s="1" t="s">
        <v>1322</v>
      </c>
      <c r="C649" s="1" t="s">
        <v>13</v>
      </c>
      <c r="D649">
        <v>2.4</v>
      </c>
      <c r="E649">
        <v>0</v>
      </c>
      <c r="F649">
        <v>0</v>
      </c>
      <c r="G649">
        <v>0</v>
      </c>
      <c r="H649">
        <v>0</v>
      </c>
      <c r="I649">
        <v>0</v>
      </c>
      <c r="J649">
        <v>0</v>
      </c>
      <c r="K649">
        <v>0</v>
      </c>
      <c r="L649" s="65">
        <v>0</v>
      </c>
      <c r="M649">
        <v>0</v>
      </c>
      <c r="N649">
        <v>0</v>
      </c>
      <c r="O649">
        <v>0</v>
      </c>
      <c r="P649">
        <v>0</v>
      </c>
      <c r="Q649">
        <v>0</v>
      </c>
      <c r="R649" s="1">
        <f>IF(AND(MonthSales[[#This Row],[Maximum]] &gt; 10, C649 &lt;&gt; "X"), COUNTIF(MonthSales[[#This Row],[6]:[1]], "=0"),0)</f>
        <v>0</v>
      </c>
      <c r="S649" s="13">
        <f>MonthSales[[#This Row],[Final Quantity in Order + Manual]]*MonthSales[[#This Row],[Weight (g)]]</f>
        <v>0</v>
      </c>
      <c r="T649" s="62">
        <f>IFERROR(((MonthSales[[#This Row],[Stock + FBA]]+MonthSales[[#This Row],[Incoming]])/MonthSales[[#This Row],[Quaterly Average]]), 0)</f>
        <v>0</v>
      </c>
      <c r="U649" s="14">
        <f>IF(AND(minMonths &gt;=  MonthSales[[#This Row],[Months Cover (current stock +Production)]], C649  &lt;&gt; "X"), _xlfn.CEILING.MATH(((orderBY -  MonthSales[[#This Row],[Months Cover (current stock +Production)]]) * MonthSales[[#This Row],[Quaterly Average]]),50),0)</f>
        <v>0</v>
      </c>
      <c r="V649" s="60">
        <f t="shared" si="10"/>
        <v>0</v>
      </c>
      <c r="W649" s="21">
        <f>MonthSales[[#This Row],[Suggested Order]]+V649</f>
        <v>0</v>
      </c>
      <c r="X649">
        <f>SUM(MonthSales[[#This Row],[Stock + FBA]:[Incoming]])+MonthSales[[#This Row],[Final Quantity in Order + Manual]]</f>
        <v>0</v>
      </c>
      <c r="Y649" s="62">
        <f>IFERROR(((MonthSales[[#This Row],[Stock + FBA]]+MonthSales[[#This Row],[Incoming]]+MonthSales[[#This Row],[Final Quantity in Order + Manual]])/MonthSales[[#This Row],[Quaterly Average]]), 0)</f>
        <v>0</v>
      </c>
    </row>
    <row r="650" spans="1:25" x14ac:dyDescent="0.25">
      <c r="A650" s="1" t="s">
        <v>657</v>
      </c>
      <c r="B650" s="1" t="s">
        <v>1322</v>
      </c>
      <c r="C650" s="1" t="s">
        <v>13</v>
      </c>
      <c r="D650">
        <v>2</v>
      </c>
      <c r="E650">
        <v>0</v>
      </c>
      <c r="F650">
        <v>0</v>
      </c>
      <c r="G650">
        <v>0</v>
      </c>
      <c r="H650">
        <v>0</v>
      </c>
      <c r="I650">
        <v>0</v>
      </c>
      <c r="J650">
        <v>1</v>
      </c>
      <c r="K650">
        <v>1</v>
      </c>
      <c r="L650" s="65">
        <v>1</v>
      </c>
      <c r="M650">
        <v>1</v>
      </c>
      <c r="N650">
        <v>4</v>
      </c>
      <c r="O650">
        <v>0</v>
      </c>
      <c r="P650">
        <v>4</v>
      </c>
      <c r="Q650">
        <v>0</v>
      </c>
      <c r="R650" s="1">
        <f>IF(AND(MonthSales[[#This Row],[Maximum]] &gt; 10, C650 &lt;&gt; "X"), COUNTIF(MonthSales[[#This Row],[6]:[1]], "=0"),0)</f>
        <v>0</v>
      </c>
      <c r="S650" s="13">
        <f>MonthSales[[#This Row],[Final Quantity in Order + Manual]]*MonthSales[[#This Row],[Weight (g)]]</f>
        <v>0</v>
      </c>
      <c r="T650" s="62">
        <f>IFERROR(((MonthSales[[#This Row],[Stock + FBA]]+MonthSales[[#This Row],[Incoming]])/MonthSales[[#This Row],[Quaterly Average]]), 0)</f>
        <v>4</v>
      </c>
      <c r="U650" s="14">
        <f>IF(AND(minMonths &gt;=  MonthSales[[#This Row],[Months Cover (current stock +Production)]], C650  &lt;&gt; "X"), _xlfn.CEILING.MATH(((orderBY -  MonthSales[[#This Row],[Months Cover (current stock +Production)]]) * MonthSales[[#This Row],[Quaterly Average]]),50),0)</f>
        <v>0</v>
      </c>
      <c r="V650" s="60">
        <f t="shared" si="10"/>
        <v>0</v>
      </c>
      <c r="W650" s="21">
        <f>MonthSales[[#This Row],[Suggested Order]]+V650</f>
        <v>0</v>
      </c>
      <c r="X650">
        <f>SUM(MonthSales[[#This Row],[Stock + FBA]:[Incoming]])+MonthSales[[#This Row],[Final Quantity in Order + Manual]]</f>
        <v>4</v>
      </c>
      <c r="Y650" s="62">
        <f>IFERROR(((MonthSales[[#This Row],[Stock + FBA]]+MonthSales[[#This Row],[Incoming]]+MonthSales[[#This Row],[Final Quantity in Order + Manual]])/MonthSales[[#This Row],[Quaterly Average]]), 0)</f>
        <v>4</v>
      </c>
    </row>
    <row r="651" spans="1:25" x14ac:dyDescent="0.25">
      <c r="A651" s="1" t="s">
        <v>658</v>
      </c>
      <c r="B651" s="1" t="s">
        <v>1322</v>
      </c>
      <c r="C651" s="1" t="s">
        <v>13</v>
      </c>
      <c r="D651">
        <v>2</v>
      </c>
      <c r="E651">
        <v>0</v>
      </c>
      <c r="F651">
        <v>0</v>
      </c>
      <c r="G651">
        <v>0</v>
      </c>
      <c r="H651">
        <v>0</v>
      </c>
      <c r="I651">
        <v>0</v>
      </c>
      <c r="J651">
        <v>0</v>
      </c>
      <c r="K651">
        <v>0</v>
      </c>
      <c r="L651" s="65">
        <v>0</v>
      </c>
      <c r="M651">
        <v>0</v>
      </c>
      <c r="N651">
        <v>9</v>
      </c>
      <c r="O651">
        <v>0</v>
      </c>
      <c r="P651">
        <v>9</v>
      </c>
      <c r="Q651">
        <v>0</v>
      </c>
      <c r="R651" s="1">
        <f>IF(AND(MonthSales[[#This Row],[Maximum]] &gt; 10, C651 &lt;&gt; "X"), COUNTIF(MonthSales[[#This Row],[6]:[1]], "=0"),0)</f>
        <v>0</v>
      </c>
      <c r="S651" s="13">
        <f>MonthSales[[#This Row],[Final Quantity in Order + Manual]]*MonthSales[[#This Row],[Weight (g)]]</f>
        <v>0</v>
      </c>
      <c r="T651" s="62">
        <f>IFERROR(((MonthSales[[#This Row],[Stock + FBA]]+MonthSales[[#This Row],[Incoming]])/MonthSales[[#This Row],[Quaterly Average]]), 0)</f>
        <v>0</v>
      </c>
      <c r="U651" s="14">
        <f>IF(AND(minMonths &gt;=  MonthSales[[#This Row],[Months Cover (current stock +Production)]], C651  &lt;&gt; "X"), _xlfn.CEILING.MATH(((orderBY -  MonthSales[[#This Row],[Months Cover (current stock +Production)]]) * MonthSales[[#This Row],[Quaterly Average]]),50),0)</f>
        <v>0</v>
      </c>
      <c r="V651" s="60">
        <f t="shared" si="10"/>
        <v>0</v>
      </c>
      <c r="W651" s="21">
        <f>MonthSales[[#This Row],[Suggested Order]]+V651</f>
        <v>0</v>
      </c>
      <c r="X651">
        <f>SUM(MonthSales[[#This Row],[Stock + FBA]:[Incoming]])+MonthSales[[#This Row],[Final Quantity in Order + Manual]]</f>
        <v>9</v>
      </c>
      <c r="Y651" s="62">
        <f>IFERROR(((MonthSales[[#This Row],[Stock + FBA]]+MonthSales[[#This Row],[Incoming]]+MonthSales[[#This Row],[Final Quantity in Order + Manual]])/MonthSales[[#This Row],[Quaterly Average]]), 0)</f>
        <v>0</v>
      </c>
    </row>
    <row r="652" spans="1:25" x14ac:dyDescent="0.25">
      <c r="A652" s="1" t="s">
        <v>659</v>
      </c>
      <c r="B652" s="1" t="s">
        <v>1322</v>
      </c>
      <c r="C652" s="1" t="s">
        <v>13</v>
      </c>
      <c r="D652">
        <v>2</v>
      </c>
      <c r="E652">
        <v>0</v>
      </c>
      <c r="F652">
        <v>0</v>
      </c>
      <c r="G652">
        <v>0</v>
      </c>
      <c r="H652">
        <v>0</v>
      </c>
      <c r="I652">
        <v>0</v>
      </c>
      <c r="J652">
        <v>0</v>
      </c>
      <c r="K652">
        <v>0</v>
      </c>
      <c r="L652" s="65">
        <v>0</v>
      </c>
      <c r="M652">
        <v>0</v>
      </c>
      <c r="N652">
        <v>3</v>
      </c>
      <c r="O652">
        <v>0</v>
      </c>
      <c r="P652">
        <v>3</v>
      </c>
      <c r="Q652">
        <v>0</v>
      </c>
      <c r="R652" s="1">
        <f>IF(AND(MonthSales[[#This Row],[Maximum]] &gt; 10, C652 &lt;&gt; "X"), COUNTIF(MonthSales[[#This Row],[6]:[1]], "=0"),0)</f>
        <v>0</v>
      </c>
      <c r="S652" s="13">
        <f>MonthSales[[#This Row],[Final Quantity in Order + Manual]]*MonthSales[[#This Row],[Weight (g)]]</f>
        <v>0</v>
      </c>
      <c r="T652" s="62">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60">
        <f t="shared" si="10"/>
        <v>0</v>
      </c>
      <c r="W652" s="21">
        <f>MonthSales[[#This Row],[Suggested Order]]+V652</f>
        <v>0</v>
      </c>
      <c r="X652">
        <f>SUM(MonthSales[[#This Row],[Stock + FBA]:[Incoming]])+MonthSales[[#This Row],[Final Quantity in Order + Manual]]</f>
        <v>3</v>
      </c>
      <c r="Y652" s="62">
        <f>IFERROR(((MonthSales[[#This Row],[Stock + FBA]]+MonthSales[[#This Row],[Incoming]]+MonthSales[[#This Row],[Final Quantity in Order + Manual]])/MonthSales[[#This Row],[Quaterly Average]]), 0)</f>
        <v>0</v>
      </c>
    </row>
    <row r="653" spans="1:25" x14ac:dyDescent="0.25">
      <c r="A653" s="1" t="s">
        <v>660</v>
      </c>
      <c r="B653" s="1" t="s">
        <v>1322</v>
      </c>
      <c r="C653" s="1" t="s">
        <v>13</v>
      </c>
      <c r="D653">
        <v>2</v>
      </c>
      <c r="E653">
        <v>0</v>
      </c>
      <c r="F653">
        <v>0</v>
      </c>
      <c r="G653">
        <v>1</v>
      </c>
      <c r="H653">
        <v>0</v>
      </c>
      <c r="I653">
        <v>0</v>
      </c>
      <c r="J653">
        <v>0</v>
      </c>
      <c r="K653">
        <v>1</v>
      </c>
      <c r="L653" s="65">
        <v>0</v>
      </c>
      <c r="M653">
        <v>1</v>
      </c>
      <c r="N653">
        <v>0</v>
      </c>
      <c r="O653">
        <v>0</v>
      </c>
      <c r="P653">
        <v>0</v>
      </c>
      <c r="Q653">
        <v>0</v>
      </c>
      <c r="R653" s="1">
        <f>IF(AND(MonthSales[[#This Row],[Maximum]] &gt; 10, C653 &lt;&gt; "X"), COUNTIF(MonthSales[[#This Row],[6]:[1]], "=0"),0)</f>
        <v>0</v>
      </c>
      <c r="S653" s="13">
        <f>MonthSales[[#This Row],[Final Quantity in Order + Manual]]*MonthSales[[#This Row],[Weight (g)]]</f>
        <v>0</v>
      </c>
      <c r="T653" s="62">
        <f>IFERROR(((MonthSales[[#This Row],[Stock + FBA]]+MonthSales[[#This Row],[Incoming]])/MonthSales[[#This Row],[Quaterly Average]]), 0)</f>
        <v>0</v>
      </c>
      <c r="U653" s="14">
        <f>IF(AND(minMonths &gt;=  MonthSales[[#This Row],[Months Cover (current stock +Production)]], C653  &lt;&gt; "X"), _xlfn.CEILING.MATH(((orderBY -  MonthSales[[#This Row],[Months Cover (current stock +Production)]]) * MonthSales[[#This Row],[Quaterly Average]]),50),0)</f>
        <v>0</v>
      </c>
      <c r="V653" s="60">
        <f t="shared" si="10"/>
        <v>0</v>
      </c>
      <c r="W653" s="21">
        <f>MonthSales[[#This Row],[Suggested Order]]+V653</f>
        <v>0</v>
      </c>
      <c r="X653">
        <f>SUM(MonthSales[[#This Row],[Stock + FBA]:[Incoming]])+MonthSales[[#This Row],[Final Quantity in Order + Manual]]</f>
        <v>0</v>
      </c>
      <c r="Y653" s="62">
        <f>IFERROR(((MonthSales[[#This Row],[Stock + FBA]]+MonthSales[[#This Row],[Incoming]]+MonthSales[[#This Row],[Final Quantity in Order + Manual]])/MonthSales[[#This Row],[Quaterly Average]]), 0)</f>
        <v>0</v>
      </c>
    </row>
    <row r="654" spans="1:25" x14ac:dyDescent="0.25">
      <c r="A654" s="1" t="s">
        <v>661</v>
      </c>
      <c r="B654" s="1" t="s">
        <v>1322</v>
      </c>
      <c r="C654" s="1" t="s">
        <v>13</v>
      </c>
      <c r="D654">
        <v>2</v>
      </c>
      <c r="E654">
        <v>0</v>
      </c>
      <c r="F654">
        <v>0</v>
      </c>
      <c r="G654">
        <v>0</v>
      </c>
      <c r="H654">
        <v>0</v>
      </c>
      <c r="I654">
        <v>0</v>
      </c>
      <c r="J654">
        <v>0</v>
      </c>
      <c r="K654">
        <v>0</v>
      </c>
      <c r="L654" s="65">
        <v>0</v>
      </c>
      <c r="M654">
        <v>0</v>
      </c>
      <c r="N654">
        <v>0</v>
      </c>
      <c r="O654">
        <v>0</v>
      </c>
      <c r="P654">
        <v>0</v>
      </c>
      <c r="Q654">
        <v>0</v>
      </c>
      <c r="R654" s="1">
        <f>IF(AND(MonthSales[[#This Row],[Maximum]] &gt; 10, C654 &lt;&gt; "X"), COUNTIF(MonthSales[[#This Row],[6]:[1]], "=0"),0)</f>
        <v>0</v>
      </c>
      <c r="S654" s="13">
        <f>MonthSales[[#This Row],[Final Quantity in Order + Manual]]*MonthSales[[#This Row],[Weight (g)]]</f>
        <v>0</v>
      </c>
      <c r="T654" s="62">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60">
        <f t="shared" si="10"/>
        <v>0</v>
      </c>
      <c r="W654" s="21">
        <f>MonthSales[[#This Row],[Suggested Order]]+V654</f>
        <v>0</v>
      </c>
      <c r="X654">
        <f>SUM(MonthSales[[#This Row],[Stock + FBA]:[Incoming]])+MonthSales[[#This Row],[Final Quantity in Order + Manual]]</f>
        <v>0</v>
      </c>
      <c r="Y654" s="62">
        <f>IFERROR(((MonthSales[[#This Row],[Stock + FBA]]+MonthSales[[#This Row],[Incoming]]+MonthSales[[#This Row],[Final Quantity in Order + Manual]])/MonthSales[[#This Row],[Quaterly Average]]), 0)</f>
        <v>0</v>
      </c>
    </row>
    <row r="655" spans="1:25" x14ac:dyDescent="0.25">
      <c r="A655" s="1" t="s">
        <v>662</v>
      </c>
      <c r="B655" s="1" t="s">
        <v>1322</v>
      </c>
      <c r="C655" s="1" t="s">
        <v>13</v>
      </c>
      <c r="D655">
        <v>1.8</v>
      </c>
      <c r="E655">
        <v>0</v>
      </c>
      <c r="F655">
        <v>0</v>
      </c>
      <c r="G655">
        <v>0</v>
      </c>
      <c r="H655">
        <v>1</v>
      </c>
      <c r="I655">
        <v>0</v>
      </c>
      <c r="J655">
        <v>0</v>
      </c>
      <c r="K655">
        <v>1</v>
      </c>
      <c r="L655" s="65">
        <v>1</v>
      </c>
      <c r="M655">
        <v>1</v>
      </c>
      <c r="N655">
        <v>1</v>
      </c>
      <c r="O655">
        <v>0</v>
      </c>
      <c r="P655">
        <v>1</v>
      </c>
      <c r="Q655">
        <v>0</v>
      </c>
      <c r="R655" s="1">
        <f>IF(AND(MonthSales[[#This Row],[Maximum]] &gt; 10, C655 &lt;&gt; "X"), COUNTIF(MonthSales[[#This Row],[6]:[1]], "=0"),0)</f>
        <v>0</v>
      </c>
      <c r="S655" s="13">
        <f>MonthSales[[#This Row],[Final Quantity in Order + Manual]]*MonthSales[[#This Row],[Weight (g)]]</f>
        <v>0</v>
      </c>
      <c r="T655" s="62">
        <f>IFERROR(((MonthSales[[#This Row],[Stock + FBA]]+MonthSales[[#This Row],[Incoming]])/MonthSales[[#This Row],[Quaterly Average]]), 0)</f>
        <v>1</v>
      </c>
      <c r="U655" s="14">
        <f>IF(AND(minMonths &gt;=  MonthSales[[#This Row],[Months Cover (current stock +Production)]], C655  &lt;&gt; "X"), _xlfn.CEILING.MATH(((orderBY -  MonthSales[[#This Row],[Months Cover (current stock +Production)]]) * MonthSales[[#This Row],[Quaterly Average]]),50),0)</f>
        <v>0</v>
      </c>
      <c r="V655" s="60">
        <f t="shared" si="10"/>
        <v>0</v>
      </c>
      <c r="W655" s="21">
        <f>MonthSales[[#This Row],[Suggested Order]]+V655</f>
        <v>0</v>
      </c>
      <c r="X655">
        <f>SUM(MonthSales[[#This Row],[Stock + FBA]:[Incoming]])+MonthSales[[#This Row],[Final Quantity in Order + Manual]]</f>
        <v>1</v>
      </c>
      <c r="Y655" s="62">
        <f>IFERROR(((MonthSales[[#This Row],[Stock + FBA]]+MonthSales[[#This Row],[Incoming]]+MonthSales[[#This Row],[Final Quantity in Order + Manual]])/MonthSales[[#This Row],[Quaterly Average]]), 0)</f>
        <v>1</v>
      </c>
    </row>
    <row r="656" spans="1:25" x14ac:dyDescent="0.25">
      <c r="A656" s="1" t="s">
        <v>663</v>
      </c>
      <c r="B656" s="1" t="s">
        <v>1322</v>
      </c>
      <c r="C656" s="1" t="s">
        <v>13</v>
      </c>
      <c r="D656">
        <v>1.8</v>
      </c>
      <c r="E656">
        <v>1</v>
      </c>
      <c r="F656">
        <v>0</v>
      </c>
      <c r="G656">
        <v>2</v>
      </c>
      <c r="H656">
        <v>0</v>
      </c>
      <c r="I656">
        <v>0</v>
      </c>
      <c r="J656">
        <v>0</v>
      </c>
      <c r="K656">
        <v>2</v>
      </c>
      <c r="L656" s="65">
        <v>0</v>
      </c>
      <c r="M656">
        <v>2</v>
      </c>
      <c r="N656">
        <v>0</v>
      </c>
      <c r="O656">
        <v>0</v>
      </c>
      <c r="P656">
        <v>0</v>
      </c>
      <c r="Q656">
        <v>0</v>
      </c>
      <c r="R656" s="1">
        <f>IF(AND(MonthSales[[#This Row],[Maximum]] &gt; 10, C656 &lt;&gt; "X"), COUNTIF(MonthSales[[#This Row],[6]:[1]], "=0"),0)</f>
        <v>0</v>
      </c>
      <c r="S656" s="13">
        <f>MonthSales[[#This Row],[Final Quantity in Order + Manual]]*MonthSales[[#This Row],[Weight (g)]]</f>
        <v>0</v>
      </c>
      <c r="T656" s="62">
        <f>IFERROR(((MonthSales[[#This Row],[Stock + FBA]]+MonthSales[[#This Row],[Incoming]])/MonthSales[[#This Row],[Quaterly Average]]), 0)</f>
        <v>0</v>
      </c>
      <c r="U656" s="14">
        <f>IF(AND(minMonths &gt;=  MonthSales[[#This Row],[Months Cover (current stock +Production)]], C656  &lt;&gt; "X"), _xlfn.CEILING.MATH(((orderBY -  MonthSales[[#This Row],[Months Cover (current stock +Production)]]) * MonthSales[[#This Row],[Quaterly Average]]),50),0)</f>
        <v>0</v>
      </c>
      <c r="V656" s="60">
        <f t="shared" si="10"/>
        <v>0</v>
      </c>
      <c r="W656" s="21">
        <f>MonthSales[[#This Row],[Suggested Order]]+V656</f>
        <v>0</v>
      </c>
      <c r="X656">
        <f>SUM(MonthSales[[#This Row],[Stock + FBA]:[Incoming]])+MonthSales[[#This Row],[Final Quantity in Order + Manual]]</f>
        <v>0</v>
      </c>
      <c r="Y656" s="62">
        <f>IFERROR(((MonthSales[[#This Row],[Stock + FBA]]+MonthSales[[#This Row],[Incoming]]+MonthSales[[#This Row],[Final Quantity in Order + Manual]])/MonthSales[[#This Row],[Quaterly Average]]), 0)</f>
        <v>0</v>
      </c>
    </row>
    <row r="657" spans="1:25" x14ac:dyDescent="0.25">
      <c r="A657" s="1" t="s">
        <v>664</v>
      </c>
      <c r="B657" s="1" t="s">
        <v>1322</v>
      </c>
      <c r="C657" s="1" t="s">
        <v>13</v>
      </c>
      <c r="D657">
        <v>1.8</v>
      </c>
      <c r="E657">
        <v>0</v>
      </c>
      <c r="F657">
        <v>0</v>
      </c>
      <c r="G657">
        <v>0</v>
      </c>
      <c r="H657">
        <v>0</v>
      </c>
      <c r="I657">
        <v>0</v>
      </c>
      <c r="J657">
        <v>0</v>
      </c>
      <c r="K657">
        <v>0</v>
      </c>
      <c r="L657" s="65">
        <v>0</v>
      </c>
      <c r="M657">
        <v>0</v>
      </c>
      <c r="N657">
        <v>3</v>
      </c>
      <c r="O657">
        <v>0</v>
      </c>
      <c r="P657">
        <v>3</v>
      </c>
      <c r="Q657">
        <v>0</v>
      </c>
      <c r="R657" s="1">
        <f>IF(AND(MonthSales[[#This Row],[Maximum]] &gt; 10, C657 &lt;&gt; "X"), COUNTIF(MonthSales[[#This Row],[6]:[1]], "=0"),0)</f>
        <v>0</v>
      </c>
      <c r="S657" s="13">
        <f>MonthSales[[#This Row],[Final Quantity in Order + Manual]]*MonthSales[[#This Row],[Weight (g)]]</f>
        <v>0</v>
      </c>
      <c r="T657" s="62">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60">
        <f t="shared" si="10"/>
        <v>0</v>
      </c>
      <c r="W657" s="21">
        <f>MonthSales[[#This Row],[Suggested Order]]+V657</f>
        <v>0</v>
      </c>
      <c r="X657">
        <f>SUM(MonthSales[[#This Row],[Stock + FBA]:[Incoming]])+MonthSales[[#This Row],[Final Quantity in Order + Manual]]</f>
        <v>3</v>
      </c>
      <c r="Y657" s="62">
        <f>IFERROR(((MonthSales[[#This Row],[Stock + FBA]]+MonthSales[[#This Row],[Incoming]]+MonthSales[[#This Row],[Final Quantity in Order + Manual]])/MonthSales[[#This Row],[Quaterly Average]]), 0)</f>
        <v>0</v>
      </c>
    </row>
    <row r="658" spans="1:25" x14ac:dyDescent="0.25">
      <c r="A658" s="1" t="s">
        <v>665</v>
      </c>
      <c r="B658" s="1" t="s">
        <v>1322</v>
      </c>
      <c r="C658" s="1" t="s">
        <v>13</v>
      </c>
      <c r="D658">
        <v>1.8</v>
      </c>
      <c r="E658">
        <v>0</v>
      </c>
      <c r="F658">
        <v>0</v>
      </c>
      <c r="G658">
        <v>0</v>
      </c>
      <c r="H658">
        <v>0</v>
      </c>
      <c r="I658">
        <v>0</v>
      </c>
      <c r="J658">
        <v>0</v>
      </c>
      <c r="K658">
        <v>0</v>
      </c>
      <c r="L658" s="65">
        <v>0</v>
      </c>
      <c r="M658">
        <v>0</v>
      </c>
      <c r="N658">
        <v>3</v>
      </c>
      <c r="O658">
        <v>0</v>
      </c>
      <c r="P658">
        <v>3</v>
      </c>
      <c r="Q658">
        <v>0</v>
      </c>
      <c r="R658" s="1">
        <f>IF(AND(MonthSales[[#This Row],[Maximum]] &gt; 10, C658 &lt;&gt; "X"), COUNTIF(MonthSales[[#This Row],[6]:[1]], "=0"),0)</f>
        <v>0</v>
      </c>
      <c r="S658" s="13">
        <f>MonthSales[[#This Row],[Final Quantity in Order + Manual]]*MonthSales[[#This Row],[Weight (g)]]</f>
        <v>0</v>
      </c>
      <c r="T658" s="62">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60">
        <f t="shared" si="10"/>
        <v>0</v>
      </c>
      <c r="W658" s="21">
        <f>MonthSales[[#This Row],[Suggested Order]]+V658</f>
        <v>0</v>
      </c>
      <c r="X658">
        <f>SUM(MonthSales[[#This Row],[Stock + FBA]:[Incoming]])+MonthSales[[#This Row],[Final Quantity in Order + Manual]]</f>
        <v>3</v>
      </c>
      <c r="Y658" s="62">
        <f>IFERROR(((MonthSales[[#This Row],[Stock + FBA]]+MonthSales[[#This Row],[Incoming]]+MonthSales[[#This Row],[Final Quantity in Order + Manual]])/MonthSales[[#This Row],[Quaterly Average]]), 0)</f>
        <v>0</v>
      </c>
    </row>
    <row r="659" spans="1:25" x14ac:dyDescent="0.25">
      <c r="A659" s="1" t="s">
        <v>666</v>
      </c>
      <c r="B659" s="1" t="s">
        <v>1322</v>
      </c>
      <c r="C659" s="1" t="s">
        <v>13</v>
      </c>
      <c r="D659">
        <v>1.8</v>
      </c>
      <c r="E659">
        <v>0</v>
      </c>
      <c r="F659">
        <v>0</v>
      </c>
      <c r="G659">
        <v>0</v>
      </c>
      <c r="H659">
        <v>0</v>
      </c>
      <c r="I659">
        <v>0</v>
      </c>
      <c r="J659">
        <v>0</v>
      </c>
      <c r="K659">
        <v>0</v>
      </c>
      <c r="L659" s="65">
        <v>0</v>
      </c>
      <c r="M659">
        <v>0</v>
      </c>
      <c r="N659">
        <v>0</v>
      </c>
      <c r="O659">
        <v>0</v>
      </c>
      <c r="P659">
        <v>0</v>
      </c>
      <c r="Q659">
        <v>0</v>
      </c>
      <c r="R659" s="1">
        <f>IF(AND(MonthSales[[#This Row],[Maximum]] &gt; 10, C659 &lt;&gt; "X"), COUNTIF(MonthSales[[#This Row],[6]:[1]], "=0"),0)</f>
        <v>0</v>
      </c>
      <c r="S659" s="13">
        <f>MonthSales[[#This Row],[Final Quantity in Order + Manual]]*MonthSales[[#This Row],[Weight (g)]]</f>
        <v>0</v>
      </c>
      <c r="T659" s="62">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60">
        <f t="shared" si="10"/>
        <v>0</v>
      </c>
      <c r="W659" s="21">
        <f>MonthSales[[#This Row],[Suggested Order]]+V659</f>
        <v>0</v>
      </c>
      <c r="X659">
        <f>SUM(MonthSales[[#This Row],[Stock + FBA]:[Incoming]])+MonthSales[[#This Row],[Final Quantity in Order + Manual]]</f>
        <v>0</v>
      </c>
      <c r="Y659" s="62">
        <f>IFERROR(((MonthSales[[#This Row],[Stock + FBA]]+MonthSales[[#This Row],[Incoming]]+MonthSales[[#This Row],[Final Quantity in Order + Manual]])/MonthSales[[#This Row],[Quaterly Average]]), 0)</f>
        <v>0</v>
      </c>
    </row>
    <row r="660" spans="1:25" x14ac:dyDescent="0.25">
      <c r="A660" s="1" t="s">
        <v>667</v>
      </c>
      <c r="B660" s="1" t="s">
        <v>1322</v>
      </c>
      <c r="C660" s="1" t="s">
        <v>13</v>
      </c>
      <c r="D660">
        <v>1.2</v>
      </c>
      <c r="E660">
        <v>0</v>
      </c>
      <c r="F660">
        <v>0</v>
      </c>
      <c r="G660">
        <v>0</v>
      </c>
      <c r="H660">
        <v>0</v>
      </c>
      <c r="I660">
        <v>0</v>
      </c>
      <c r="J660">
        <v>0</v>
      </c>
      <c r="K660">
        <v>0</v>
      </c>
      <c r="L660" s="65">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62">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60">
        <f t="shared" si="10"/>
        <v>0</v>
      </c>
      <c r="W660" s="21">
        <f>MonthSales[[#This Row],[Suggested Order]]+V660</f>
        <v>0</v>
      </c>
      <c r="X660">
        <f>SUM(MonthSales[[#This Row],[Stock + FBA]:[Incoming]])+MonthSales[[#This Row],[Final Quantity in Order + Manual]]</f>
        <v>0</v>
      </c>
      <c r="Y660" s="62">
        <f>IFERROR(((MonthSales[[#This Row],[Stock + FBA]]+MonthSales[[#This Row],[Incoming]]+MonthSales[[#This Row],[Final Quantity in Order + Manual]])/MonthSales[[#This Row],[Quaterly Average]]), 0)</f>
        <v>0</v>
      </c>
    </row>
    <row r="661" spans="1:25" x14ac:dyDescent="0.25">
      <c r="A661" s="1" t="s">
        <v>668</v>
      </c>
      <c r="B661" s="1" t="s">
        <v>1322</v>
      </c>
      <c r="C661" s="1" t="s">
        <v>13</v>
      </c>
      <c r="D661">
        <v>1.2</v>
      </c>
      <c r="E661">
        <v>0</v>
      </c>
      <c r="F661">
        <v>0</v>
      </c>
      <c r="G661">
        <v>0</v>
      </c>
      <c r="H661">
        <v>0</v>
      </c>
      <c r="I661">
        <v>0</v>
      </c>
      <c r="J661">
        <v>0</v>
      </c>
      <c r="K661">
        <v>0</v>
      </c>
      <c r="L661" s="65">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62">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60">
        <f t="shared" si="10"/>
        <v>0</v>
      </c>
      <c r="W661" s="21">
        <f>MonthSales[[#This Row],[Suggested Order]]+V661</f>
        <v>0</v>
      </c>
      <c r="X661">
        <f>SUM(MonthSales[[#This Row],[Stock + FBA]:[Incoming]])+MonthSales[[#This Row],[Final Quantity in Order + Manual]]</f>
        <v>0</v>
      </c>
      <c r="Y661" s="62">
        <f>IFERROR(((MonthSales[[#This Row],[Stock + FBA]]+MonthSales[[#This Row],[Incoming]]+MonthSales[[#This Row],[Final Quantity in Order + Manual]])/MonthSales[[#This Row],[Quaterly Average]]), 0)</f>
        <v>0</v>
      </c>
    </row>
    <row r="662" spans="1:25" x14ac:dyDescent="0.25">
      <c r="A662" s="1" t="s">
        <v>669</v>
      </c>
      <c r="B662" s="1" t="s">
        <v>1322</v>
      </c>
      <c r="C662" s="1" t="s">
        <v>13</v>
      </c>
      <c r="D662">
        <v>1.2</v>
      </c>
      <c r="E662">
        <v>0</v>
      </c>
      <c r="F662">
        <v>0</v>
      </c>
      <c r="G662">
        <v>0</v>
      </c>
      <c r="H662">
        <v>0</v>
      </c>
      <c r="I662">
        <v>0</v>
      </c>
      <c r="J662">
        <v>0</v>
      </c>
      <c r="K662">
        <v>0</v>
      </c>
      <c r="L662" s="65">
        <v>0</v>
      </c>
      <c r="M662">
        <v>0</v>
      </c>
      <c r="N662">
        <v>0</v>
      </c>
      <c r="O662">
        <v>0</v>
      </c>
      <c r="P662">
        <v>0</v>
      </c>
      <c r="Q662">
        <v>0</v>
      </c>
      <c r="R662" s="1">
        <f>IF(AND(MonthSales[[#This Row],[Maximum]] &gt; 10, C662 &lt;&gt; "X"), COUNTIF(MonthSales[[#This Row],[6]:[1]], "=0"),0)</f>
        <v>0</v>
      </c>
      <c r="S662" s="13">
        <f>MonthSales[[#This Row],[Final Quantity in Order + Manual]]*MonthSales[[#This Row],[Weight (g)]]</f>
        <v>0</v>
      </c>
      <c r="T662" s="62">
        <f>IFERROR(((MonthSales[[#This Row],[Stock + FBA]]+MonthSales[[#This Row],[Incoming]])/MonthSales[[#This Row],[Quaterly Average]]), 0)</f>
        <v>0</v>
      </c>
      <c r="U662" s="14">
        <f>IF(AND(minMonths &gt;=  MonthSales[[#This Row],[Months Cover (current stock +Production)]], C662  &lt;&gt; "X"), _xlfn.CEILING.MATH(((orderBY -  MonthSales[[#This Row],[Months Cover (current stock +Production)]]) * MonthSales[[#This Row],[Quaterly Average]]),50),0)</f>
        <v>0</v>
      </c>
      <c r="V662" s="60">
        <f t="shared" si="10"/>
        <v>0</v>
      </c>
      <c r="W662" s="21">
        <f>MonthSales[[#This Row],[Suggested Order]]+V662</f>
        <v>0</v>
      </c>
      <c r="X662">
        <f>SUM(MonthSales[[#This Row],[Stock + FBA]:[Incoming]])+MonthSales[[#This Row],[Final Quantity in Order + Manual]]</f>
        <v>0</v>
      </c>
      <c r="Y662" s="62">
        <f>IFERROR(((MonthSales[[#This Row],[Stock + FBA]]+MonthSales[[#This Row],[Incoming]]+MonthSales[[#This Row],[Final Quantity in Order + Manual]])/MonthSales[[#This Row],[Quaterly Average]]), 0)</f>
        <v>0</v>
      </c>
    </row>
    <row r="663" spans="1:25" x14ac:dyDescent="0.25">
      <c r="A663" s="1" t="s">
        <v>670</v>
      </c>
      <c r="B663" s="1" t="s">
        <v>1322</v>
      </c>
      <c r="C663" s="1" t="s">
        <v>13</v>
      </c>
      <c r="D663">
        <v>2.8</v>
      </c>
      <c r="E663">
        <v>0</v>
      </c>
      <c r="F663">
        <v>0</v>
      </c>
      <c r="G663">
        <v>0</v>
      </c>
      <c r="H663">
        <v>0</v>
      </c>
      <c r="I663">
        <v>0</v>
      </c>
      <c r="J663">
        <v>0</v>
      </c>
      <c r="K663">
        <v>0</v>
      </c>
      <c r="L663" s="65">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62">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60">
        <f t="shared" si="10"/>
        <v>0</v>
      </c>
      <c r="W663" s="21">
        <f>MonthSales[[#This Row],[Suggested Order]]+V663</f>
        <v>0</v>
      </c>
      <c r="X663">
        <f>SUM(MonthSales[[#This Row],[Stock + FBA]:[Incoming]])+MonthSales[[#This Row],[Final Quantity in Order + Manual]]</f>
        <v>0</v>
      </c>
      <c r="Y663" s="62">
        <f>IFERROR(((MonthSales[[#This Row],[Stock + FBA]]+MonthSales[[#This Row],[Incoming]]+MonthSales[[#This Row],[Final Quantity in Order + Manual]])/MonthSales[[#This Row],[Quaterly Average]]), 0)</f>
        <v>0</v>
      </c>
    </row>
    <row r="664" spans="1:25" x14ac:dyDescent="0.25">
      <c r="A664" s="1" t="s">
        <v>671</v>
      </c>
      <c r="B664" s="1" t="s">
        <v>1322</v>
      </c>
      <c r="C664" s="1" t="s">
        <v>13</v>
      </c>
      <c r="D664">
        <v>1.4</v>
      </c>
      <c r="E664">
        <v>0</v>
      </c>
      <c r="F664">
        <v>0</v>
      </c>
      <c r="G664">
        <v>0</v>
      </c>
      <c r="H664">
        <v>0</v>
      </c>
      <c r="I664">
        <v>0</v>
      </c>
      <c r="J664">
        <v>0</v>
      </c>
      <c r="K664">
        <v>0</v>
      </c>
      <c r="L664" s="65">
        <v>0</v>
      </c>
      <c r="M664">
        <v>0</v>
      </c>
      <c r="N664">
        <v>0</v>
      </c>
      <c r="O664">
        <v>0</v>
      </c>
      <c r="P664">
        <v>0</v>
      </c>
      <c r="Q664">
        <v>0</v>
      </c>
      <c r="R664" s="1">
        <f>IF(AND(MonthSales[[#This Row],[Maximum]] &gt; 10, C664 &lt;&gt; "X"), COUNTIF(MonthSales[[#This Row],[6]:[1]], "=0"),0)</f>
        <v>0</v>
      </c>
      <c r="S664" s="13">
        <f>MonthSales[[#This Row],[Final Quantity in Order + Manual]]*MonthSales[[#This Row],[Weight (g)]]</f>
        <v>0</v>
      </c>
      <c r="T664" s="62">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60">
        <f t="shared" si="10"/>
        <v>0</v>
      </c>
      <c r="W664" s="21">
        <f>MonthSales[[#This Row],[Suggested Order]]+V664</f>
        <v>0</v>
      </c>
      <c r="X664">
        <f>SUM(MonthSales[[#This Row],[Stock + FBA]:[Incoming]])+MonthSales[[#This Row],[Final Quantity in Order + Manual]]</f>
        <v>0</v>
      </c>
      <c r="Y664" s="62">
        <f>IFERROR(((MonthSales[[#This Row],[Stock + FBA]]+MonthSales[[#This Row],[Incoming]]+MonthSales[[#This Row],[Final Quantity in Order + Manual]])/MonthSales[[#This Row],[Quaterly Average]]), 0)</f>
        <v>0</v>
      </c>
    </row>
    <row r="665" spans="1:25" x14ac:dyDescent="0.25">
      <c r="A665" s="1" t="s">
        <v>672</v>
      </c>
      <c r="B665" s="1" t="s">
        <v>1322</v>
      </c>
      <c r="C665" s="1" t="s">
        <v>13</v>
      </c>
      <c r="D665">
        <v>1.4</v>
      </c>
      <c r="E665">
        <v>0</v>
      </c>
      <c r="F665">
        <v>0</v>
      </c>
      <c r="G665">
        <v>0</v>
      </c>
      <c r="H665">
        <v>0</v>
      </c>
      <c r="I665">
        <v>0</v>
      </c>
      <c r="J665">
        <v>0</v>
      </c>
      <c r="K665">
        <v>0</v>
      </c>
      <c r="L665" s="65">
        <v>0</v>
      </c>
      <c r="M665">
        <v>0</v>
      </c>
      <c r="N665">
        <v>0</v>
      </c>
      <c r="O665">
        <v>0</v>
      </c>
      <c r="P665">
        <v>0</v>
      </c>
      <c r="Q665">
        <v>0</v>
      </c>
      <c r="R665" s="1">
        <f>IF(AND(MonthSales[[#This Row],[Maximum]] &gt; 10, C665 &lt;&gt; "X"), COUNTIF(MonthSales[[#This Row],[6]:[1]], "=0"),0)</f>
        <v>0</v>
      </c>
      <c r="S665" s="13">
        <f>MonthSales[[#This Row],[Final Quantity in Order + Manual]]*MonthSales[[#This Row],[Weight (g)]]</f>
        <v>0</v>
      </c>
      <c r="T665" s="62">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60">
        <f t="shared" si="10"/>
        <v>0</v>
      </c>
      <c r="W665" s="21">
        <f>MonthSales[[#This Row],[Suggested Order]]+V665</f>
        <v>0</v>
      </c>
      <c r="X665">
        <f>SUM(MonthSales[[#This Row],[Stock + FBA]:[Incoming]])+MonthSales[[#This Row],[Final Quantity in Order + Manual]]</f>
        <v>0</v>
      </c>
      <c r="Y665" s="62">
        <f>IFERROR(((MonthSales[[#This Row],[Stock + FBA]]+MonthSales[[#This Row],[Incoming]]+MonthSales[[#This Row],[Final Quantity in Order + Manual]])/MonthSales[[#This Row],[Quaterly Average]]), 0)</f>
        <v>0</v>
      </c>
    </row>
    <row r="666" spans="1:25" x14ac:dyDescent="0.25">
      <c r="A666" s="1" t="s">
        <v>673</v>
      </c>
      <c r="B666" s="1" t="s">
        <v>1322</v>
      </c>
      <c r="C666" s="1" t="s">
        <v>13</v>
      </c>
      <c r="D666">
        <v>1.4</v>
      </c>
      <c r="E666">
        <v>0</v>
      </c>
      <c r="F666">
        <v>0</v>
      </c>
      <c r="G666">
        <v>0</v>
      </c>
      <c r="H666">
        <v>0</v>
      </c>
      <c r="I666">
        <v>0</v>
      </c>
      <c r="J666">
        <v>0</v>
      </c>
      <c r="K666">
        <v>0</v>
      </c>
      <c r="L666" s="65">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62">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60">
        <f t="shared" si="10"/>
        <v>0</v>
      </c>
      <c r="W666" s="21">
        <f>MonthSales[[#This Row],[Suggested Order]]+V666</f>
        <v>0</v>
      </c>
      <c r="X666">
        <f>SUM(MonthSales[[#This Row],[Stock + FBA]:[Incoming]])+MonthSales[[#This Row],[Final Quantity in Order + Manual]]</f>
        <v>0</v>
      </c>
      <c r="Y666" s="62">
        <f>IFERROR(((MonthSales[[#This Row],[Stock + FBA]]+MonthSales[[#This Row],[Incoming]]+MonthSales[[#This Row],[Final Quantity in Order + Manual]])/MonthSales[[#This Row],[Quaterly Average]]), 0)</f>
        <v>0</v>
      </c>
    </row>
    <row r="667" spans="1:25" x14ac:dyDescent="0.25">
      <c r="A667" s="1" t="s">
        <v>674</v>
      </c>
      <c r="B667" s="1" t="s">
        <v>1322</v>
      </c>
      <c r="C667" s="1" t="s">
        <v>13</v>
      </c>
      <c r="D667">
        <v>1.4</v>
      </c>
      <c r="E667">
        <v>0</v>
      </c>
      <c r="F667">
        <v>0</v>
      </c>
      <c r="G667">
        <v>0</v>
      </c>
      <c r="H667">
        <v>0</v>
      </c>
      <c r="I667">
        <v>0</v>
      </c>
      <c r="J667">
        <v>0</v>
      </c>
      <c r="K667">
        <v>0</v>
      </c>
      <c r="L667" s="65">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62">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60">
        <f t="shared" si="10"/>
        <v>0</v>
      </c>
      <c r="W667" s="21">
        <f>MonthSales[[#This Row],[Suggested Order]]+V667</f>
        <v>0</v>
      </c>
      <c r="X667">
        <f>SUM(MonthSales[[#This Row],[Stock + FBA]:[Incoming]])+MonthSales[[#This Row],[Final Quantity in Order + Manual]]</f>
        <v>0</v>
      </c>
      <c r="Y667" s="62">
        <f>IFERROR(((MonthSales[[#This Row],[Stock + FBA]]+MonthSales[[#This Row],[Incoming]]+MonthSales[[#This Row],[Final Quantity in Order + Manual]])/MonthSales[[#This Row],[Quaterly Average]]), 0)</f>
        <v>0</v>
      </c>
    </row>
    <row r="668" spans="1:25" x14ac:dyDescent="0.25">
      <c r="A668" s="1" t="s">
        <v>675</v>
      </c>
      <c r="B668" s="1" t="s">
        <v>1322</v>
      </c>
      <c r="C668" s="1" t="s">
        <v>13</v>
      </c>
      <c r="D668">
        <v>2.7</v>
      </c>
      <c r="E668">
        <v>0</v>
      </c>
      <c r="F668">
        <v>0</v>
      </c>
      <c r="G668">
        <v>0</v>
      </c>
      <c r="H668">
        <v>0</v>
      </c>
      <c r="I668">
        <v>0</v>
      </c>
      <c r="J668">
        <v>0</v>
      </c>
      <c r="K668">
        <v>0</v>
      </c>
      <c r="L668" s="65">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62">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60">
        <f t="shared" si="10"/>
        <v>0</v>
      </c>
      <c r="W668" s="21">
        <f>MonthSales[[#This Row],[Suggested Order]]+V668</f>
        <v>0</v>
      </c>
      <c r="X668">
        <f>SUM(MonthSales[[#This Row],[Stock + FBA]:[Incoming]])+MonthSales[[#This Row],[Final Quantity in Order + Manual]]</f>
        <v>0</v>
      </c>
      <c r="Y668" s="62">
        <f>IFERROR(((MonthSales[[#This Row],[Stock + FBA]]+MonthSales[[#This Row],[Incoming]]+MonthSales[[#This Row],[Final Quantity in Order + Manual]])/MonthSales[[#This Row],[Quaterly Average]]), 0)</f>
        <v>0</v>
      </c>
    </row>
    <row r="669" spans="1:25" x14ac:dyDescent="0.25">
      <c r="A669" s="1" t="s">
        <v>676</v>
      </c>
      <c r="B669" s="1" t="s">
        <v>1322</v>
      </c>
      <c r="C669" s="1" t="s">
        <v>13</v>
      </c>
      <c r="D669">
        <v>3.4</v>
      </c>
      <c r="E669">
        <v>0</v>
      </c>
      <c r="F669">
        <v>0</v>
      </c>
      <c r="G669">
        <v>0</v>
      </c>
      <c r="H669">
        <v>0</v>
      </c>
      <c r="I669">
        <v>0</v>
      </c>
      <c r="J669">
        <v>0</v>
      </c>
      <c r="K669">
        <v>0</v>
      </c>
      <c r="L669" s="65">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62">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60">
        <f t="shared" si="10"/>
        <v>0</v>
      </c>
      <c r="W669" s="21">
        <f>MonthSales[[#This Row],[Suggested Order]]+V669</f>
        <v>0</v>
      </c>
      <c r="X669">
        <f>SUM(MonthSales[[#This Row],[Stock + FBA]:[Incoming]])+MonthSales[[#This Row],[Final Quantity in Order + Manual]]</f>
        <v>0</v>
      </c>
      <c r="Y669" s="62">
        <f>IFERROR(((MonthSales[[#This Row],[Stock + FBA]]+MonthSales[[#This Row],[Incoming]]+MonthSales[[#This Row],[Final Quantity in Order + Manual]])/MonthSales[[#This Row],[Quaterly Average]]), 0)</f>
        <v>0</v>
      </c>
    </row>
    <row r="670" spans="1:25" x14ac:dyDescent="0.25">
      <c r="A670" s="1" t="s">
        <v>677</v>
      </c>
      <c r="B670" s="1" t="s">
        <v>1322</v>
      </c>
      <c r="C670" s="1" t="s">
        <v>13</v>
      </c>
      <c r="D670">
        <v>3.4</v>
      </c>
      <c r="E670">
        <v>0</v>
      </c>
      <c r="F670">
        <v>0</v>
      </c>
      <c r="G670">
        <v>0</v>
      </c>
      <c r="H670">
        <v>0</v>
      </c>
      <c r="I670">
        <v>0</v>
      </c>
      <c r="J670">
        <v>0</v>
      </c>
      <c r="K670">
        <v>0</v>
      </c>
      <c r="L670" s="65">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62">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60">
        <f t="shared" si="10"/>
        <v>0</v>
      </c>
      <c r="W670" s="21">
        <f>MonthSales[[#This Row],[Suggested Order]]+V670</f>
        <v>0</v>
      </c>
      <c r="X670">
        <f>SUM(MonthSales[[#This Row],[Stock + FBA]:[Incoming]])+MonthSales[[#This Row],[Final Quantity in Order + Manual]]</f>
        <v>0</v>
      </c>
      <c r="Y670" s="62">
        <f>IFERROR(((MonthSales[[#This Row],[Stock + FBA]]+MonthSales[[#This Row],[Incoming]]+MonthSales[[#This Row],[Final Quantity in Order + Manual]])/MonthSales[[#This Row],[Quaterly Average]]), 0)</f>
        <v>0</v>
      </c>
    </row>
    <row r="671" spans="1:25" x14ac:dyDescent="0.25">
      <c r="A671" s="1" t="s">
        <v>678</v>
      </c>
      <c r="B671" s="1" t="s">
        <v>1322</v>
      </c>
      <c r="C671" s="1" t="s">
        <v>13</v>
      </c>
      <c r="D671">
        <v>3.4</v>
      </c>
      <c r="E671">
        <v>0</v>
      </c>
      <c r="F671">
        <v>0</v>
      </c>
      <c r="G671">
        <v>0</v>
      </c>
      <c r="H671">
        <v>0</v>
      </c>
      <c r="I671">
        <v>0</v>
      </c>
      <c r="J671">
        <v>0</v>
      </c>
      <c r="K671">
        <v>0</v>
      </c>
      <c r="L671" s="65">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62">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60">
        <f t="shared" si="10"/>
        <v>0</v>
      </c>
      <c r="W671" s="21">
        <f>MonthSales[[#This Row],[Suggested Order]]+V671</f>
        <v>0</v>
      </c>
      <c r="X671">
        <f>SUM(MonthSales[[#This Row],[Stock + FBA]:[Incoming]])+MonthSales[[#This Row],[Final Quantity in Order + Manual]]</f>
        <v>0</v>
      </c>
      <c r="Y671" s="62">
        <f>IFERROR(((MonthSales[[#This Row],[Stock + FBA]]+MonthSales[[#This Row],[Incoming]]+MonthSales[[#This Row],[Final Quantity in Order + Manual]])/MonthSales[[#This Row],[Quaterly Average]]), 0)</f>
        <v>0</v>
      </c>
    </row>
    <row r="672" spans="1:25" x14ac:dyDescent="0.25">
      <c r="A672" s="1" t="s">
        <v>679</v>
      </c>
      <c r="B672" s="1" t="s">
        <v>1322</v>
      </c>
      <c r="C672" s="1" t="s">
        <v>13</v>
      </c>
      <c r="D672">
        <v>3.4</v>
      </c>
      <c r="E672">
        <v>0</v>
      </c>
      <c r="F672">
        <v>0</v>
      </c>
      <c r="G672">
        <v>0</v>
      </c>
      <c r="H672">
        <v>0</v>
      </c>
      <c r="I672">
        <v>0</v>
      </c>
      <c r="J672">
        <v>0</v>
      </c>
      <c r="K672">
        <v>0</v>
      </c>
      <c r="L672" s="65">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62">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60">
        <f t="shared" si="10"/>
        <v>0</v>
      </c>
      <c r="W672" s="21">
        <f>MonthSales[[#This Row],[Suggested Order]]+V672</f>
        <v>0</v>
      </c>
      <c r="X672">
        <f>SUM(MonthSales[[#This Row],[Stock + FBA]:[Incoming]])+MonthSales[[#This Row],[Final Quantity in Order + Manual]]</f>
        <v>0</v>
      </c>
      <c r="Y672" s="62">
        <f>IFERROR(((MonthSales[[#This Row],[Stock + FBA]]+MonthSales[[#This Row],[Incoming]]+MonthSales[[#This Row],[Final Quantity in Order + Manual]])/MonthSales[[#This Row],[Quaterly Average]]), 0)</f>
        <v>0</v>
      </c>
    </row>
    <row r="673" spans="1:25" x14ac:dyDescent="0.25">
      <c r="A673" s="1" t="s">
        <v>680</v>
      </c>
      <c r="B673" s="1" t="s">
        <v>1322</v>
      </c>
      <c r="C673" s="1" t="s">
        <v>13</v>
      </c>
      <c r="D673">
        <v>3.4</v>
      </c>
      <c r="E673">
        <v>0</v>
      </c>
      <c r="F673">
        <v>0</v>
      </c>
      <c r="G673">
        <v>0</v>
      </c>
      <c r="H673">
        <v>0</v>
      </c>
      <c r="I673">
        <v>0</v>
      </c>
      <c r="J673">
        <v>0</v>
      </c>
      <c r="K673">
        <v>0</v>
      </c>
      <c r="L673" s="65">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62">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60">
        <f t="shared" si="10"/>
        <v>0</v>
      </c>
      <c r="W673" s="21">
        <f>MonthSales[[#This Row],[Suggested Order]]+V673</f>
        <v>0</v>
      </c>
      <c r="X673">
        <f>SUM(MonthSales[[#This Row],[Stock + FBA]:[Incoming]])+MonthSales[[#This Row],[Final Quantity in Order + Manual]]</f>
        <v>0</v>
      </c>
      <c r="Y673" s="62">
        <f>IFERROR(((MonthSales[[#This Row],[Stock + FBA]]+MonthSales[[#This Row],[Incoming]]+MonthSales[[#This Row],[Final Quantity in Order + Manual]])/MonthSales[[#This Row],[Quaterly Average]]), 0)</f>
        <v>0</v>
      </c>
    </row>
    <row r="674" spans="1:25" x14ac:dyDescent="0.25">
      <c r="A674" s="1" t="s">
        <v>681</v>
      </c>
      <c r="B674" s="1" t="s">
        <v>1322</v>
      </c>
      <c r="C674" s="1" t="s">
        <v>13</v>
      </c>
      <c r="D674">
        <v>1.6</v>
      </c>
      <c r="E674">
        <v>1</v>
      </c>
      <c r="F674">
        <v>0</v>
      </c>
      <c r="G674">
        <v>0</v>
      </c>
      <c r="H674">
        <v>1</v>
      </c>
      <c r="I674">
        <v>0</v>
      </c>
      <c r="J674">
        <v>0</v>
      </c>
      <c r="K674">
        <v>1</v>
      </c>
      <c r="L674" s="65">
        <v>1</v>
      </c>
      <c r="M674">
        <v>1</v>
      </c>
      <c r="N674">
        <v>4</v>
      </c>
      <c r="O674">
        <v>0</v>
      </c>
      <c r="P674">
        <v>4</v>
      </c>
      <c r="Q674">
        <v>0</v>
      </c>
      <c r="R674" s="1">
        <f>IF(AND(MonthSales[[#This Row],[Maximum]] &gt; 10, C674 &lt;&gt; "X"), COUNTIF(MonthSales[[#This Row],[6]:[1]], "=0"),0)</f>
        <v>0</v>
      </c>
      <c r="S674" s="13">
        <f>MonthSales[[#This Row],[Final Quantity in Order + Manual]]*MonthSales[[#This Row],[Weight (g)]]</f>
        <v>0</v>
      </c>
      <c r="T674" s="62">
        <f>IFERROR(((MonthSales[[#This Row],[Stock + FBA]]+MonthSales[[#This Row],[Incoming]])/MonthSales[[#This Row],[Quaterly Average]]), 0)</f>
        <v>4</v>
      </c>
      <c r="U674" s="14">
        <f>IF(AND(minMonths &gt;=  MonthSales[[#This Row],[Months Cover (current stock +Production)]], C674  &lt;&gt; "X"), _xlfn.CEILING.MATH(((orderBY -  MonthSales[[#This Row],[Months Cover (current stock +Production)]]) * MonthSales[[#This Row],[Quaterly Average]]),50),0)</f>
        <v>0</v>
      </c>
      <c r="V674" s="60">
        <f t="shared" si="10"/>
        <v>0</v>
      </c>
      <c r="W674" s="21">
        <f>MonthSales[[#This Row],[Suggested Order]]+V674</f>
        <v>0</v>
      </c>
      <c r="X674">
        <f>SUM(MonthSales[[#This Row],[Stock + FBA]:[Incoming]])+MonthSales[[#This Row],[Final Quantity in Order + Manual]]</f>
        <v>4</v>
      </c>
      <c r="Y674" s="62">
        <f>IFERROR(((MonthSales[[#This Row],[Stock + FBA]]+MonthSales[[#This Row],[Incoming]]+MonthSales[[#This Row],[Final Quantity in Order + Manual]])/MonthSales[[#This Row],[Quaterly Average]]), 0)</f>
        <v>4</v>
      </c>
    </row>
    <row r="675" spans="1:25" x14ac:dyDescent="0.25">
      <c r="A675" s="1" t="s">
        <v>682</v>
      </c>
      <c r="B675" s="1" t="s">
        <v>1322</v>
      </c>
      <c r="C675" s="1" t="s">
        <v>13</v>
      </c>
      <c r="D675">
        <v>1.6</v>
      </c>
      <c r="E675">
        <v>0</v>
      </c>
      <c r="F675">
        <v>0</v>
      </c>
      <c r="G675">
        <v>0</v>
      </c>
      <c r="H675">
        <v>0</v>
      </c>
      <c r="I675">
        <v>0</v>
      </c>
      <c r="J675">
        <v>0</v>
      </c>
      <c r="K675">
        <v>0</v>
      </c>
      <c r="L675" s="65">
        <v>0</v>
      </c>
      <c r="M675">
        <v>0</v>
      </c>
      <c r="N675">
        <v>0</v>
      </c>
      <c r="O675">
        <v>0</v>
      </c>
      <c r="P675">
        <v>0</v>
      </c>
      <c r="Q675">
        <v>0</v>
      </c>
      <c r="R675" s="1">
        <f>IF(AND(MonthSales[[#This Row],[Maximum]] &gt; 10, C675 &lt;&gt; "X"), COUNTIF(MonthSales[[#This Row],[6]:[1]], "=0"),0)</f>
        <v>0</v>
      </c>
      <c r="S675" s="13">
        <f>MonthSales[[#This Row],[Final Quantity in Order + Manual]]*MonthSales[[#This Row],[Weight (g)]]</f>
        <v>0</v>
      </c>
      <c r="T675" s="62">
        <f>IFERROR(((MonthSales[[#This Row],[Stock + FBA]]+MonthSales[[#This Row],[Incoming]])/MonthSales[[#This Row],[Quaterly Average]]), 0)</f>
        <v>0</v>
      </c>
      <c r="U675" s="14">
        <f>IF(AND(minMonths &gt;=  MonthSales[[#This Row],[Months Cover (current stock +Production)]], C675  &lt;&gt; "X"), _xlfn.CEILING.MATH(((orderBY -  MonthSales[[#This Row],[Months Cover (current stock +Production)]]) * MonthSales[[#This Row],[Quaterly Average]]),50),0)</f>
        <v>0</v>
      </c>
      <c r="V675" s="60">
        <f t="shared" si="10"/>
        <v>0</v>
      </c>
      <c r="W675" s="21">
        <f>MonthSales[[#This Row],[Suggested Order]]+V675</f>
        <v>0</v>
      </c>
      <c r="X675">
        <f>SUM(MonthSales[[#This Row],[Stock + FBA]:[Incoming]])+MonthSales[[#This Row],[Final Quantity in Order + Manual]]</f>
        <v>0</v>
      </c>
      <c r="Y675" s="62">
        <f>IFERROR(((MonthSales[[#This Row],[Stock + FBA]]+MonthSales[[#This Row],[Incoming]]+MonthSales[[#This Row],[Final Quantity in Order + Manual]])/MonthSales[[#This Row],[Quaterly Average]]), 0)</f>
        <v>0</v>
      </c>
    </row>
    <row r="676" spans="1:25" x14ac:dyDescent="0.25">
      <c r="A676" s="1" t="s">
        <v>683</v>
      </c>
      <c r="B676" s="1" t="s">
        <v>1322</v>
      </c>
      <c r="C676" s="1" t="s">
        <v>13</v>
      </c>
      <c r="D676">
        <v>1.6</v>
      </c>
      <c r="E676">
        <v>0</v>
      </c>
      <c r="F676">
        <v>0</v>
      </c>
      <c r="G676">
        <v>0</v>
      </c>
      <c r="H676">
        <v>0</v>
      </c>
      <c r="I676">
        <v>0</v>
      </c>
      <c r="J676">
        <v>0</v>
      </c>
      <c r="K676">
        <v>0</v>
      </c>
      <c r="L676" s="65">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62">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60">
        <f t="shared" si="10"/>
        <v>0</v>
      </c>
      <c r="W676" s="21">
        <f>MonthSales[[#This Row],[Suggested Order]]+V676</f>
        <v>0</v>
      </c>
      <c r="X676">
        <f>SUM(MonthSales[[#This Row],[Stock + FBA]:[Incoming]])+MonthSales[[#This Row],[Final Quantity in Order + Manual]]</f>
        <v>0</v>
      </c>
      <c r="Y676" s="62">
        <f>IFERROR(((MonthSales[[#This Row],[Stock + FBA]]+MonthSales[[#This Row],[Incoming]]+MonthSales[[#This Row],[Final Quantity in Order + Manual]])/MonthSales[[#This Row],[Quaterly Average]]), 0)</f>
        <v>0</v>
      </c>
    </row>
    <row r="677" spans="1:25" x14ac:dyDescent="0.25">
      <c r="A677" s="1" t="s">
        <v>684</v>
      </c>
      <c r="B677" s="1" t="s">
        <v>1322</v>
      </c>
      <c r="C677" s="1" t="s">
        <v>13</v>
      </c>
      <c r="D677">
        <v>1.6</v>
      </c>
      <c r="E677">
        <v>0</v>
      </c>
      <c r="F677">
        <v>0</v>
      </c>
      <c r="G677">
        <v>0</v>
      </c>
      <c r="H677">
        <v>0</v>
      </c>
      <c r="I677">
        <v>0</v>
      </c>
      <c r="J677">
        <v>0</v>
      </c>
      <c r="K677">
        <v>0</v>
      </c>
      <c r="L677" s="65">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62">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60">
        <f t="shared" si="10"/>
        <v>0</v>
      </c>
      <c r="W677" s="21">
        <f>MonthSales[[#This Row],[Suggested Order]]+V677</f>
        <v>0</v>
      </c>
      <c r="X677">
        <f>SUM(MonthSales[[#This Row],[Stock + FBA]:[Incoming]])+MonthSales[[#This Row],[Final Quantity in Order + Manual]]</f>
        <v>0</v>
      </c>
      <c r="Y677" s="62">
        <f>IFERROR(((MonthSales[[#This Row],[Stock + FBA]]+MonthSales[[#This Row],[Incoming]]+MonthSales[[#This Row],[Final Quantity in Order + Manual]])/MonthSales[[#This Row],[Quaterly Average]]), 0)</f>
        <v>0</v>
      </c>
    </row>
    <row r="678" spans="1:25" x14ac:dyDescent="0.25">
      <c r="A678" s="1" t="s">
        <v>685</v>
      </c>
      <c r="B678" s="1" t="s">
        <v>1322</v>
      </c>
      <c r="C678" s="1" t="s">
        <v>13</v>
      </c>
      <c r="D678">
        <v>1.6</v>
      </c>
      <c r="E678">
        <v>0</v>
      </c>
      <c r="F678">
        <v>0</v>
      </c>
      <c r="G678">
        <v>0</v>
      </c>
      <c r="H678">
        <v>0</v>
      </c>
      <c r="I678">
        <v>0</v>
      </c>
      <c r="J678">
        <v>0</v>
      </c>
      <c r="K678">
        <v>0</v>
      </c>
      <c r="L678" s="65">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62">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60">
        <f t="shared" si="10"/>
        <v>0</v>
      </c>
      <c r="W678" s="21">
        <f>MonthSales[[#This Row],[Suggested Order]]+V678</f>
        <v>0</v>
      </c>
      <c r="X678">
        <f>SUM(MonthSales[[#This Row],[Stock + FBA]:[Incoming]])+MonthSales[[#This Row],[Final Quantity in Order + Manual]]</f>
        <v>0</v>
      </c>
      <c r="Y678" s="62">
        <f>IFERROR(((MonthSales[[#This Row],[Stock + FBA]]+MonthSales[[#This Row],[Incoming]]+MonthSales[[#This Row],[Final Quantity in Order + Manual]])/MonthSales[[#This Row],[Quaterly Average]]), 0)</f>
        <v>0</v>
      </c>
    </row>
    <row r="679" spans="1:25" x14ac:dyDescent="0.25">
      <c r="A679" s="1" t="s">
        <v>686</v>
      </c>
      <c r="B679" s="1" t="s">
        <v>1322</v>
      </c>
      <c r="C679" s="1" t="s">
        <v>13</v>
      </c>
      <c r="D679">
        <v>2.5</v>
      </c>
      <c r="E679">
        <v>0</v>
      </c>
      <c r="F679">
        <v>0</v>
      </c>
      <c r="G679">
        <v>0</v>
      </c>
      <c r="H679">
        <v>0</v>
      </c>
      <c r="I679">
        <v>0</v>
      </c>
      <c r="J679">
        <v>0</v>
      </c>
      <c r="K679">
        <v>0</v>
      </c>
      <c r="L679" s="65">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62">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60">
        <f t="shared" si="10"/>
        <v>0</v>
      </c>
      <c r="W679" s="21">
        <f>MonthSales[[#This Row],[Suggested Order]]+V679</f>
        <v>0</v>
      </c>
      <c r="X679">
        <f>SUM(MonthSales[[#This Row],[Stock + FBA]:[Incoming]])+MonthSales[[#This Row],[Final Quantity in Order + Manual]]</f>
        <v>0</v>
      </c>
      <c r="Y679" s="62">
        <f>IFERROR(((MonthSales[[#This Row],[Stock + FBA]]+MonthSales[[#This Row],[Incoming]]+MonthSales[[#This Row],[Final Quantity in Order + Manual]])/MonthSales[[#This Row],[Quaterly Average]]), 0)</f>
        <v>0</v>
      </c>
    </row>
    <row r="680" spans="1:25" x14ac:dyDescent="0.25">
      <c r="A680" s="1" t="s">
        <v>687</v>
      </c>
      <c r="B680" s="1" t="s">
        <v>1322</v>
      </c>
      <c r="C680" s="1" t="s">
        <v>13</v>
      </c>
      <c r="D680">
        <v>2.5</v>
      </c>
      <c r="E680">
        <v>1</v>
      </c>
      <c r="F680">
        <v>0</v>
      </c>
      <c r="G680">
        <v>0</v>
      </c>
      <c r="H680">
        <v>0</v>
      </c>
      <c r="I680">
        <v>0</v>
      </c>
      <c r="J680">
        <v>0</v>
      </c>
      <c r="K680">
        <v>1</v>
      </c>
      <c r="L680" s="65">
        <v>0</v>
      </c>
      <c r="M680">
        <v>1</v>
      </c>
      <c r="N680">
        <v>4</v>
      </c>
      <c r="O680">
        <v>0</v>
      </c>
      <c r="P680">
        <v>4</v>
      </c>
      <c r="Q680">
        <v>0</v>
      </c>
      <c r="R680" s="1">
        <f>IF(AND(MonthSales[[#This Row],[Maximum]] &gt; 10, C680 &lt;&gt; "X"), COUNTIF(MonthSales[[#This Row],[6]:[1]], "=0"),0)</f>
        <v>0</v>
      </c>
      <c r="S680" s="13">
        <f>MonthSales[[#This Row],[Final Quantity in Order + Manual]]*MonthSales[[#This Row],[Weight (g)]]</f>
        <v>0</v>
      </c>
      <c r="T680" s="62">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60">
        <f t="shared" si="10"/>
        <v>0</v>
      </c>
      <c r="W680" s="21">
        <f>MonthSales[[#This Row],[Suggested Order]]+V680</f>
        <v>0</v>
      </c>
      <c r="X680">
        <f>SUM(MonthSales[[#This Row],[Stock + FBA]:[Incoming]])+MonthSales[[#This Row],[Final Quantity in Order + Manual]]</f>
        <v>4</v>
      </c>
      <c r="Y680" s="62">
        <f>IFERROR(((MonthSales[[#This Row],[Stock + FBA]]+MonthSales[[#This Row],[Incoming]]+MonthSales[[#This Row],[Final Quantity in Order + Manual]])/MonthSales[[#This Row],[Quaterly Average]]), 0)</f>
        <v>0</v>
      </c>
    </row>
    <row r="681" spans="1:25" x14ac:dyDescent="0.25">
      <c r="A681" s="1" t="s">
        <v>688</v>
      </c>
      <c r="B681" s="1" t="s">
        <v>1322</v>
      </c>
      <c r="C681" s="1" t="s">
        <v>13</v>
      </c>
      <c r="D681">
        <v>3.5</v>
      </c>
      <c r="E681">
        <v>0</v>
      </c>
      <c r="F681">
        <v>0</v>
      </c>
      <c r="G681">
        <v>0</v>
      </c>
      <c r="H681">
        <v>0</v>
      </c>
      <c r="I681">
        <v>0</v>
      </c>
      <c r="J681">
        <v>0</v>
      </c>
      <c r="K681">
        <v>0</v>
      </c>
      <c r="L681" s="65">
        <v>0</v>
      </c>
      <c r="M681">
        <v>0</v>
      </c>
      <c r="N681">
        <v>0</v>
      </c>
      <c r="O681">
        <v>0</v>
      </c>
      <c r="P681">
        <v>0</v>
      </c>
      <c r="Q681">
        <v>0</v>
      </c>
      <c r="R681" s="1">
        <f>IF(AND(MonthSales[[#This Row],[Maximum]] &gt; 10, C681 &lt;&gt; "X"), COUNTIF(MonthSales[[#This Row],[6]:[1]], "=0"),0)</f>
        <v>0</v>
      </c>
      <c r="S681" s="13">
        <f>MonthSales[[#This Row],[Final Quantity in Order + Manual]]*MonthSales[[#This Row],[Weight (g)]]</f>
        <v>0</v>
      </c>
      <c r="T681" s="62">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60">
        <f t="shared" si="10"/>
        <v>0</v>
      </c>
      <c r="W681" s="21">
        <f>MonthSales[[#This Row],[Suggested Order]]+V681</f>
        <v>0</v>
      </c>
      <c r="X681">
        <f>SUM(MonthSales[[#This Row],[Stock + FBA]:[Incoming]])+MonthSales[[#This Row],[Final Quantity in Order + Manual]]</f>
        <v>0</v>
      </c>
      <c r="Y681" s="62">
        <f>IFERROR(((MonthSales[[#This Row],[Stock + FBA]]+MonthSales[[#This Row],[Incoming]]+MonthSales[[#This Row],[Final Quantity in Order + Manual]])/MonthSales[[#This Row],[Quaterly Average]]), 0)</f>
        <v>0</v>
      </c>
    </row>
    <row r="682" spans="1:25" x14ac:dyDescent="0.25">
      <c r="A682" s="1" t="s">
        <v>689</v>
      </c>
      <c r="B682" s="1" t="s">
        <v>1322</v>
      </c>
      <c r="C682" s="1" t="s">
        <v>13</v>
      </c>
      <c r="D682">
        <v>4.5999999999999996</v>
      </c>
      <c r="E682">
        <v>0</v>
      </c>
      <c r="F682">
        <v>0</v>
      </c>
      <c r="G682">
        <v>0</v>
      </c>
      <c r="H682">
        <v>0</v>
      </c>
      <c r="I682">
        <v>0</v>
      </c>
      <c r="J682">
        <v>0</v>
      </c>
      <c r="K682">
        <v>0</v>
      </c>
      <c r="L682" s="65">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62">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60">
        <f t="shared" si="10"/>
        <v>0</v>
      </c>
      <c r="W682" s="21">
        <f>MonthSales[[#This Row],[Suggested Order]]+V682</f>
        <v>0</v>
      </c>
      <c r="X682">
        <f>SUM(MonthSales[[#This Row],[Stock + FBA]:[Incoming]])+MonthSales[[#This Row],[Final Quantity in Order + Manual]]</f>
        <v>0</v>
      </c>
      <c r="Y682" s="62">
        <f>IFERROR(((MonthSales[[#This Row],[Stock + FBA]]+MonthSales[[#This Row],[Incoming]]+MonthSales[[#This Row],[Final Quantity in Order + Manual]])/MonthSales[[#This Row],[Quaterly Average]]), 0)</f>
        <v>0</v>
      </c>
    </row>
    <row r="683" spans="1:25" x14ac:dyDescent="0.25">
      <c r="A683" s="1" t="s">
        <v>690</v>
      </c>
      <c r="B683" s="1" t="s">
        <v>1322</v>
      </c>
      <c r="C683" s="1" t="s">
        <v>13</v>
      </c>
      <c r="D683">
        <v>3.6</v>
      </c>
      <c r="E683">
        <v>0</v>
      </c>
      <c r="F683">
        <v>0</v>
      </c>
      <c r="G683">
        <v>0</v>
      </c>
      <c r="H683">
        <v>0</v>
      </c>
      <c r="I683">
        <v>0</v>
      </c>
      <c r="J683">
        <v>0</v>
      </c>
      <c r="K683">
        <v>0</v>
      </c>
      <c r="L683" s="65">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62">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60">
        <f t="shared" si="10"/>
        <v>0</v>
      </c>
      <c r="W683" s="21">
        <f>MonthSales[[#This Row],[Suggested Order]]+V683</f>
        <v>0</v>
      </c>
      <c r="X683">
        <f>SUM(MonthSales[[#This Row],[Stock + FBA]:[Incoming]])+MonthSales[[#This Row],[Final Quantity in Order + Manual]]</f>
        <v>0</v>
      </c>
      <c r="Y683" s="62">
        <f>IFERROR(((MonthSales[[#This Row],[Stock + FBA]]+MonthSales[[#This Row],[Incoming]]+MonthSales[[#This Row],[Final Quantity in Order + Manual]])/MonthSales[[#This Row],[Quaterly Average]]), 0)</f>
        <v>0</v>
      </c>
    </row>
    <row r="684" spans="1:25" x14ac:dyDescent="0.25">
      <c r="A684" s="1" t="s">
        <v>691</v>
      </c>
      <c r="B684" s="1" t="s">
        <v>1322</v>
      </c>
      <c r="C684" s="1" t="s">
        <v>13</v>
      </c>
      <c r="D684">
        <v>3</v>
      </c>
      <c r="E684">
        <v>0</v>
      </c>
      <c r="F684">
        <v>0</v>
      </c>
      <c r="G684">
        <v>0</v>
      </c>
      <c r="H684">
        <v>0</v>
      </c>
      <c r="I684">
        <v>0</v>
      </c>
      <c r="J684">
        <v>0</v>
      </c>
      <c r="K684">
        <v>0</v>
      </c>
      <c r="L684" s="65">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62">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60">
        <f t="shared" si="10"/>
        <v>0</v>
      </c>
      <c r="W684" s="21">
        <f>MonthSales[[#This Row],[Suggested Order]]+V684</f>
        <v>0</v>
      </c>
      <c r="X684">
        <f>SUM(MonthSales[[#This Row],[Stock + FBA]:[Incoming]])+MonthSales[[#This Row],[Final Quantity in Order + Manual]]</f>
        <v>0</v>
      </c>
      <c r="Y684" s="62">
        <f>IFERROR(((MonthSales[[#This Row],[Stock + FBA]]+MonthSales[[#This Row],[Incoming]]+MonthSales[[#This Row],[Final Quantity in Order + Manual]])/MonthSales[[#This Row],[Quaterly Average]]), 0)</f>
        <v>0</v>
      </c>
    </row>
    <row r="685" spans="1:25" x14ac:dyDescent="0.25">
      <c r="A685" s="1" t="s">
        <v>692</v>
      </c>
      <c r="B685" s="1" t="s">
        <v>1322</v>
      </c>
      <c r="C685" s="1" t="s">
        <v>13</v>
      </c>
      <c r="D685">
        <v>3</v>
      </c>
      <c r="E685">
        <v>0</v>
      </c>
      <c r="F685">
        <v>0</v>
      </c>
      <c r="G685">
        <v>0</v>
      </c>
      <c r="H685">
        <v>1</v>
      </c>
      <c r="I685">
        <v>0</v>
      </c>
      <c r="J685">
        <v>0</v>
      </c>
      <c r="K685">
        <v>1</v>
      </c>
      <c r="L685" s="65">
        <v>1</v>
      </c>
      <c r="M685">
        <v>1</v>
      </c>
      <c r="N685">
        <v>0</v>
      </c>
      <c r="O685">
        <v>5</v>
      </c>
      <c r="P685">
        <v>5</v>
      </c>
      <c r="Q685">
        <v>0</v>
      </c>
      <c r="R685" s="1">
        <f>IF(AND(MonthSales[[#This Row],[Maximum]] &gt; 10, C685 &lt;&gt; "X"), COUNTIF(MonthSales[[#This Row],[6]:[1]], "=0"),0)</f>
        <v>0</v>
      </c>
      <c r="S685" s="13">
        <f>MonthSales[[#This Row],[Final Quantity in Order + Manual]]*MonthSales[[#This Row],[Weight (g)]]</f>
        <v>0</v>
      </c>
      <c r="T685" s="62">
        <f>IFERROR(((MonthSales[[#This Row],[Stock + FBA]]+MonthSales[[#This Row],[Incoming]])/MonthSales[[#This Row],[Quaterly Average]]), 0)</f>
        <v>5</v>
      </c>
      <c r="U685" s="14">
        <f>IF(AND(minMonths &gt;=  MonthSales[[#This Row],[Months Cover (current stock +Production)]], C685  &lt;&gt; "X"), _xlfn.CEILING.MATH(((orderBY -  MonthSales[[#This Row],[Months Cover (current stock +Production)]]) * MonthSales[[#This Row],[Quaterly Average]]),50),0)</f>
        <v>0</v>
      </c>
      <c r="V685" s="60">
        <f t="shared" si="10"/>
        <v>0</v>
      </c>
      <c r="W685" s="21">
        <f>MonthSales[[#This Row],[Suggested Order]]+V685</f>
        <v>0</v>
      </c>
      <c r="X685">
        <f>SUM(MonthSales[[#This Row],[Stock + FBA]:[Incoming]])+MonthSales[[#This Row],[Final Quantity in Order + Manual]]</f>
        <v>5</v>
      </c>
      <c r="Y685" s="62">
        <f>IFERROR(((MonthSales[[#This Row],[Stock + FBA]]+MonthSales[[#This Row],[Incoming]]+MonthSales[[#This Row],[Final Quantity in Order + Manual]])/MonthSales[[#This Row],[Quaterly Average]]), 0)</f>
        <v>5</v>
      </c>
    </row>
    <row r="686" spans="1:25" x14ac:dyDescent="0.25">
      <c r="A686" s="1" t="s">
        <v>693</v>
      </c>
      <c r="B686" s="1" t="s">
        <v>1322</v>
      </c>
      <c r="C686" s="1" t="s">
        <v>13</v>
      </c>
      <c r="D686">
        <v>3</v>
      </c>
      <c r="E686">
        <v>0</v>
      </c>
      <c r="F686">
        <v>1</v>
      </c>
      <c r="G686">
        <v>2</v>
      </c>
      <c r="H686">
        <v>3</v>
      </c>
      <c r="I686">
        <v>1</v>
      </c>
      <c r="J686">
        <v>1</v>
      </c>
      <c r="K686">
        <v>2</v>
      </c>
      <c r="L686" s="65">
        <v>2</v>
      </c>
      <c r="M686">
        <v>3</v>
      </c>
      <c r="N686">
        <v>4</v>
      </c>
      <c r="O686">
        <v>0</v>
      </c>
      <c r="P686">
        <v>4</v>
      </c>
      <c r="Q686">
        <v>0</v>
      </c>
      <c r="R686" s="1">
        <f>IF(AND(MonthSales[[#This Row],[Maximum]] &gt; 10, C686 &lt;&gt; "X"), COUNTIF(MonthSales[[#This Row],[6]:[1]], "=0"),0)</f>
        <v>0</v>
      </c>
      <c r="S686" s="13">
        <f>MonthSales[[#This Row],[Final Quantity in Order + Manual]]*MonthSales[[#This Row],[Weight (g)]]</f>
        <v>0</v>
      </c>
      <c r="T686" s="62">
        <f>IFERROR(((MonthSales[[#This Row],[Stock + FBA]]+MonthSales[[#This Row],[Incoming]])/MonthSales[[#This Row],[Quaterly Average]]), 0)</f>
        <v>2</v>
      </c>
      <c r="U686" s="14">
        <f>IF(AND(minMonths &gt;=  MonthSales[[#This Row],[Months Cover (current stock +Production)]], C686  &lt;&gt; "X"), _xlfn.CEILING.MATH(((orderBY -  MonthSales[[#This Row],[Months Cover (current stock +Production)]]) * MonthSales[[#This Row],[Quaterly Average]]),50),0)</f>
        <v>0</v>
      </c>
      <c r="V686" s="60">
        <f t="shared" si="10"/>
        <v>0</v>
      </c>
      <c r="W686" s="21">
        <f>MonthSales[[#This Row],[Suggested Order]]+V686</f>
        <v>0</v>
      </c>
      <c r="X686">
        <f>SUM(MonthSales[[#This Row],[Stock + FBA]:[Incoming]])+MonthSales[[#This Row],[Final Quantity in Order + Manual]]</f>
        <v>4</v>
      </c>
      <c r="Y686" s="62">
        <f>IFERROR(((MonthSales[[#This Row],[Stock + FBA]]+MonthSales[[#This Row],[Incoming]]+MonthSales[[#This Row],[Final Quantity in Order + Manual]])/MonthSales[[#This Row],[Quaterly Average]]), 0)</f>
        <v>2</v>
      </c>
    </row>
    <row r="687" spans="1:25" x14ac:dyDescent="0.25">
      <c r="A687" s="1" t="s">
        <v>694</v>
      </c>
      <c r="B687" s="1" t="s">
        <v>1322</v>
      </c>
      <c r="C687" s="1" t="s">
        <v>13</v>
      </c>
      <c r="D687">
        <v>3</v>
      </c>
      <c r="E687">
        <v>1</v>
      </c>
      <c r="F687">
        <v>0</v>
      </c>
      <c r="G687">
        <v>0</v>
      </c>
      <c r="H687">
        <v>1</v>
      </c>
      <c r="I687">
        <v>0</v>
      </c>
      <c r="J687">
        <v>0</v>
      </c>
      <c r="K687">
        <v>1</v>
      </c>
      <c r="L687" s="65">
        <v>1</v>
      </c>
      <c r="M687">
        <v>1</v>
      </c>
      <c r="N687">
        <v>8</v>
      </c>
      <c r="O687">
        <v>0</v>
      </c>
      <c r="P687">
        <v>8</v>
      </c>
      <c r="Q687">
        <v>0</v>
      </c>
      <c r="R687" s="1">
        <f>IF(AND(MonthSales[[#This Row],[Maximum]] &gt; 10, C687 &lt;&gt; "X"), COUNTIF(MonthSales[[#This Row],[6]:[1]], "=0"),0)</f>
        <v>0</v>
      </c>
      <c r="S687" s="13">
        <f>MonthSales[[#This Row],[Final Quantity in Order + Manual]]*MonthSales[[#This Row],[Weight (g)]]</f>
        <v>0</v>
      </c>
      <c r="T687" s="62">
        <f>IFERROR(((MonthSales[[#This Row],[Stock + FBA]]+MonthSales[[#This Row],[Incoming]])/MonthSales[[#This Row],[Quaterly Average]]), 0)</f>
        <v>8</v>
      </c>
      <c r="U687" s="14">
        <f>IF(AND(minMonths &gt;=  MonthSales[[#This Row],[Months Cover (current stock +Production)]], C687  &lt;&gt; "X"), _xlfn.CEILING.MATH(((orderBY -  MonthSales[[#This Row],[Months Cover (current stock +Production)]]) * MonthSales[[#This Row],[Quaterly Average]]),50),0)</f>
        <v>0</v>
      </c>
      <c r="V687" s="60">
        <f t="shared" si="10"/>
        <v>0</v>
      </c>
      <c r="W687" s="21">
        <f>MonthSales[[#This Row],[Suggested Order]]+V687</f>
        <v>0</v>
      </c>
      <c r="X687">
        <f>SUM(MonthSales[[#This Row],[Stock + FBA]:[Incoming]])+MonthSales[[#This Row],[Final Quantity in Order + Manual]]</f>
        <v>8</v>
      </c>
      <c r="Y687" s="62">
        <f>IFERROR(((MonthSales[[#This Row],[Stock + FBA]]+MonthSales[[#This Row],[Incoming]]+MonthSales[[#This Row],[Final Quantity in Order + Manual]])/MonthSales[[#This Row],[Quaterly Average]]), 0)</f>
        <v>8</v>
      </c>
    </row>
    <row r="688" spans="1:25" x14ac:dyDescent="0.25">
      <c r="A688" s="1" t="s">
        <v>695</v>
      </c>
      <c r="B688" s="1" t="s">
        <v>1322</v>
      </c>
      <c r="C688" s="1" t="s">
        <v>13</v>
      </c>
      <c r="D688">
        <v>3</v>
      </c>
      <c r="E688">
        <v>0</v>
      </c>
      <c r="F688">
        <v>0</v>
      </c>
      <c r="G688">
        <v>0</v>
      </c>
      <c r="H688">
        <v>0</v>
      </c>
      <c r="I688">
        <v>0</v>
      </c>
      <c r="J688">
        <v>0</v>
      </c>
      <c r="K688">
        <v>0</v>
      </c>
      <c r="L688" s="65">
        <v>0</v>
      </c>
      <c r="M688">
        <v>0</v>
      </c>
      <c r="N688">
        <v>0</v>
      </c>
      <c r="O688">
        <v>0</v>
      </c>
      <c r="P688">
        <v>0</v>
      </c>
      <c r="Q688">
        <v>0</v>
      </c>
      <c r="R688" s="1">
        <f>IF(AND(MonthSales[[#This Row],[Maximum]] &gt; 10, C688 &lt;&gt; "X"), COUNTIF(MonthSales[[#This Row],[6]:[1]], "=0"),0)</f>
        <v>0</v>
      </c>
      <c r="S688" s="13">
        <f>MonthSales[[#This Row],[Final Quantity in Order + Manual]]*MonthSales[[#This Row],[Weight (g)]]</f>
        <v>0</v>
      </c>
      <c r="T688" s="62">
        <f>IFERROR(((MonthSales[[#This Row],[Stock + FBA]]+MonthSales[[#This Row],[Incoming]])/MonthSales[[#This Row],[Quaterly Average]]), 0)</f>
        <v>0</v>
      </c>
      <c r="U688" s="14">
        <f>IF(AND(minMonths &gt;=  MonthSales[[#This Row],[Months Cover (current stock +Production)]], C688  &lt;&gt; "X"), _xlfn.CEILING.MATH(((orderBY -  MonthSales[[#This Row],[Months Cover (current stock +Production)]]) * MonthSales[[#This Row],[Quaterly Average]]),50),0)</f>
        <v>0</v>
      </c>
      <c r="V688" s="60">
        <f t="shared" si="10"/>
        <v>0</v>
      </c>
      <c r="W688" s="21">
        <f>MonthSales[[#This Row],[Suggested Order]]+V688</f>
        <v>0</v>
      </c>
      <c r="X688">
        <f>SUM(MonthSales[[#This Row],[Stock + FBA]:[Incoming]])+MonthSales[[#This Row],[Final Quantity in Order + Manual]]</f>
        <v>0</v>
      </c>
      <c r="Y688" s="62">
        <f>IFERROR(((MonthSales[[#This Row],[Stock + FBA]]+MonthSales[[#This Row],[Incoming]]+MonthSales[[#This Row],[Final Quantity in Order + Manual]])/MonthSales[[#This Row],[Quaterly Average]]), 0)</f>
        <v>0</v>
      </c>
    </row>
    <row r="689" spans="1:25" x14ac:dyDescent="0.25">
      <c r="A689" s="1" t="s">
        <v>696</v>
      </c>
      <c r="B689" s="1" t="s">
        <v>1322</v>
      </c>
      <c r="C689" s="1" t="s">
        <v>13</v>
      </c>
      <c r="D689">
        <v>1.4</v>
      </c>
      <c r="E689">
        <v>0</v>
      </c>
      <c r="F689">
        <v>0</v>
      </c>
      <c r="G689">
        <v>0</v>
      </c>
      <c r="H689">
        <v>0</v>
      </c>
      <c r="I689">
        <v>0</v>
      </c>
      <c r="J689">
        <v>0</v>
      </c>
      <c r="K689">
        <v>0</v>
      </c>
      <c r="L689" s="65">
        <v>0</v>
      </c>
      <c r="M689">
        <v>0</v>
      </c>
      <c r="N689">
        <v>5</v>
      </c>
      <c r="O689">
        <v>0</v>
      </c>
      <c r="P689">
        <v>5</v>
      </c>
      <c r="Q689">
        <v>0</v>
      </c>
      <c r="R689" s="1">
        <f>IF(AND(MonthSales[[#This Row],[Maximum]] &gt; 10, C689 &lt;&gt; "X"), COUNTIF(MonthSales[[#This Row],[6]:[1]], "=0"),0)</f>
        <v>0</v>
      </c>
      <c r="S689" s="13">
        <f>MonthSales[[#This Row],[Final Quantity in Order + Manual]]*MonthSales[[#This Row],[Weight (g)]]</f>
        <v>0</v>
      </c>
      <c r="T689" s="62">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60">
        <f t="shared" si="10"/>
        <v>0</v>
      </c>
      <c r="W689" s="21">
        <f>MonthSales[[#This Row],[Suggested Order]]+V689</f>
        <v>0</v>
      </c>
      <c r="X689">
        <f>SUM(MonthSales[[#This Row],[Stock + FBA]:[Incoming]])+MonthSales[[#This Row],[Final Quantity in Order + Manual]]</f>
        <v>5</v>
      </c>
      <c r="Y689" s="62">
        <f>IFERROR(((MonthSales[[#This Row],[Stock + FBA]]+MonthSales[[#This Row],[Incoming]]+MonthSales[[#This Row],[Final Quantity in Order + Manual]])/MonthSales[[#This Row],[Quaterly Average]]), 0)</f>
        <v>0</v>
      </c>
    </row>
    <row r="690" spans="1:25" x14ac:dyDescent="0.25">
      <c r="A690" s="1" t="s">
        <v>697</v>
      </c>
      <c r="B690" s="1" t="s">
        <v>1322</v>
      </c>
      <c r="C690" s="1" t="s">
        <v>13</v>
      </c>
      <c r="D690">
        <v>1.4</v>
      </c>
      <c r="E690">
        <v>0</v>
      </c>
      <c r="F690">
        <v>0</v>
      </c>
      <c r="G690">
        <v>0</v>
      </c>
      <c r="H690">
        <v>0</v>
      </c>
      <c r="I690">
        <v>0</v>
      </c>
      <c r="J690">
        <v>0</v>
      </c>
      <c r="K690">
        <v>0</v>
      </c>
      <c r="L690" s="65">
        <v>0</v>
      </c>
      <c r="M690">
        <v>0</v>
      </c>
      <c r="N690">
        <v>0</v>
      </c>
      <c r="O690">
        <v>0</v>
      </c>
      <c r="P690">
        <v>0</v>
      </c>
      <c r="Q690">
        <v>0</v>
      </c>
      <c r="R690" s="1">
        <f>IF(AND(MonthSales[[#This Row],[Maximum]] &gt; 10, C690 &lt;&gt; "X"), COUNTIF(MonthSales[[#This Row],[6]:[1]], "=0"),0)</f>
        <v>0</v>
      </c>
      <c r="S690" s="13">
        <f>MonthSales[[#This Row],[Final Quantity in Order + Manual]]*MonthSales[[#This Row],[Weight (g)]]</f>
        <v>0</v>
      </c>
      <c r="T690" s="62">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60">
        <f t="shared" si="10"/>
        <v>0</v>
      </c>
      <c r="W690" s="21">
        <f>MonthSales[[#This Row],[Suggested Order]]+V690</f>
        <v>0</v>
      </c>
      <c r="X690">
        <f>SUM(MonthSales[[#This Row],[Stock + FBA]:[Incoming]])+MonthSales[[#This Row],[Final Quantity in Order + Manual]]</f>
        <v>0</v>
      </c>
      <c r="Y690" s="62">
        <f>IFERROR(((MonthSales[[#This Row],[Stock + FBA]]+MonthSales[[#This Row],[Incoming]]+MonthSales[[#This Row],[Final Quantity in Order + Manual]])/MonthSales[[#This Row],[Quaterly Average]]), 0)</f>
        <v>0</v>
      </c>
    </row>
    <row r="691" spans="1:25" x14ac:dyDescent="0.25">
      <c r="A691" s="1" t="s">
        <v>698</v>
      </c>
      <c r="B691" s="1" t="s">
        <v>1322</v>
      </c>
      <c r="C691" s="1" t="s">
        <v>13</v>
      </c>
      <c r="D691">
        <v>1.4</v>
      </c>
      <c r="E691">
        <v>0</v>
      </c>
      <c r="F691">
        <v>0</v>
      </c>
      <c r="G691">
        <v>0</v>
      </c>
      <c r="H691">
        <v>0</v>
      </c>
      <c r="I691">
        <v>0</v>
      </c>
      <c r="J691">
        <v>0</v>
      </c>
      <c r="K691">
        <v>0</v>
      </c>
      <c r="L691" s="65">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62">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60">
        <f t="shared" si="10"/>
        <v>0</v>
      </c>
      <c r="W691" s="21">
        <f>MonthSales[[#This Row],[Suggested Order]]+V691</f>
        <v>0</v>
      </c>
      <c r="X691">
        <f>SUM(MonthSales[[#This Row],[Stock + FBA]:[Incoming]])+MonthSales[[#This Row],[Final Quantity in Order + Manual]]</f>
        <v>0</v>
      </c>
      <c r="Y691" s="62">
        <f>IFERROR(((MonthSales[[#This Row],[Stock + FBA]]+MonthSales[[#This Row],[Incoming]]+MonthSales[[#This Row],[Final Quantity in Order + Manual]])/MonthSales[[#This Row],[Quaterly Average]]), 0)</f>
        <v>0</v>
      </c>
    </row>
    <row r="692" spans="1:25" x14ac:dyDescent="0.25">
      <c r="A692" s="1" t="s">
        <v>699</v>
      </c>
      <c r="B692" s="1" t="s">
        <v>1322</v>
      </c>
      <c r="C692" s="1" t="s">
        <v>13</v>
      </c>
      <c r="D692">
        <v>1.4</v>
      </c>
      <c r="E692">
        <v>0</v>
      </c>
      <c r="F692">
        <v>0</v>
      </c>
      <c r="G692">
        <v>0</v>
      </c>
      <c r="H692">
        <v>0</v>
      </c>
      <c r="I692">
        <v>0</v>
      </c>
      <c r="J692">
        <v>0</v>
      </c>
      <c r="K692">
        <v>0</v>
      </c>
      <c r="L692" s="65">
        <v>0</v>
      </c>
      <c r="M692">
        <v>0</v>
      </c>
      <c r="N692">
        <v>0</v>
      </c>
      <c r="O692">
        <v>0</v>
      </c>
      <c r="P692">
        <v>0</v>
      </c>
      <c r="Q692">
        <v>0</v>
      </c>
      <c r="R692" s="1">
        <f>IF(AND(MonthSales[[#This Row],[Maximum]] &gt; 10, C692 &lt;&gt; "X"), COUNTIF(MonthSales[[#This Row],[6]:[1]], "=0"),0)</f>
        <v>0</v>
      </c>
      <c r="S692" s="13">
        <f>MonthSales[[#This Row],[Final Quantity in Order + Manual]]*MonthSales[[#This Row],[Weight (g)]]</f>
        <v>0</v>
      </c>
      <c r="T692" s="62">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60">
        <f t="shared" si="10"/>
        <v>0</v>
      </c>
      <c r="W692" s="21">
        <f>MonthSales[[#This Row],[Suggested Order]]+V692</f>
        <v>0</v>
      </c>
      <c r="X692">
        <f>SUM(MonthSales[[#This Row],[Stock + FBA]:[Incoming]])+MonthSales[[#This Row],[Final Quantity in Order + Manual]]</f>
        <v>0</v>
      </c>
      <c r="Y692" s="62">
        <f>IFERROR(((MonthSales[[#This Row],[Stock + FBA]]+MonthSales[[#This Row],[Incoming]]+MonthSales[[#This Row],[Final Quantity in Order + Manual]])/MonthSales[[#This Row],[Quaterly Average]]), 0)</f>
        <v>0</v>
      </c>
    </row>
    <row r="693" spans="1:25" x14ac:dyDescent="0.25">
      <c r="A693" s="1" t="s">
        <v>700</v>
      </c>
      <c r="B693" s="1" t="s">
        <v>1322</v>
      </c>
      <c r="C693" s="1" t="s">
        <v>13</v>
      </c>
      <c r="D693">
        <v>1.4</v>
      </c>
      <c r="E693">
        <v>0</v>
      </c>
      <c r="F693">
        <v>0</v>
      </c>
      <c r="G693">
        <v>0</v>
      </c>
      <c r="H693">
        <v>0</v>
      </c>
      <c r="I693">
        <v>0</v>
      </c>
      <c r="J693">
        <v>0</v>
      </c>
      <c r="K693">
        <v>0</v>
      </c>
      <c r="L693" s="65">
        <v>0</v>
      </c>
      <c r="M693">
        <v>0</v>
      </c>
      <c r="N693">
        <v>0</v>
      </c>
      <c r="O693">
        <v>0</v>
      </c>
      <c r="P693">
        <v>0</v>
      </c>
      <c r="Q693">
        <v>0</v>
      </c>
      <c r="R693" s="1">
        <f>IF(AND(MonthSales[[#This Row],[Maximum]] &gt; 10, C693 &lt;&gt; "X"), COUNTIF(MonthSales[[#This Row],[6]:[1]], "=0"),0)</f>
        <v>0</v>
      </c>
      <c r="S693" s="13">
        <f>MonthSales[[#This Row],[Final Quantity in Order + Manual]]*MonthSales[[#This Row],[Weight (g)]]</f>
        <v>0</v>
      </c>
      <c r="T693" s="62">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60">
        <f t="shared" si="10"/>
        <v>0</v>
      </c>
      <c r="W693" s="21">
        <f>MonthSales[[#This Row],[Suggested Order]]+V693</f>
        <v>0</v>
      </c>
      <c r="X693">
        <f>SUM(MonthSales[[#This Row],[Stock + FBA]:[Incoming]])+MonthSales[[#This Row],[Final Quantity in Order + Manual]]</f>
        <v>0</v>
      </c>
      <c r="Y693" s="62">
        <f>IFERROR(((MonthSales[[#This Row],[Stock + FBA]]+MonthSales[[#This Row],[Incoming]]+MonthSales[[#This Row],[Final Quantity in Order + Manual]])/MonthSales[[#This Row],[Quaterly Average]]), 0)</f>
        <v>0</v>
      </c>
    </row>
    <row r="694" spans="1:25" x14ac:dyDescent="0.25">
      <c r="A694" s="1" t="s">
        <v>701</v>
      </c>
      <c r="B694" s="1" t="s">
        <v>1315</v>
      </c>
      <c r="C694" s="1" t="s">
        <v>13</v>
      </c>
      <c r="D694">
        <v>1</v>
      </c>
      <c r="E694">
        <v>35</v>
      </c>
      <c r="F694">
        <v>12</v>
      </c>
      <c r="G694">
        <v>12</v>
      </c>
      <c r="H694">
        <v>35</v>
      </c>
      <c r="I694">
        <v>9</v>
      </c>
      <c r="J694">
        <v>3</v>
      </c>
      <c r="K694">
        <v>18</v>
      </c>
      <c r="L694" s="65">
        <v>16</v>
      </c>
      <c r="M694">
        <v>35</v>
      </c>
      <c r="N694">
        <v>3</v>
      </c>
      <c r="O694">
        <v>0</v>
      </c>
      <c r="P694">
        <v>3</v>
      </c>
      <c r="Q694">
        <v>0</v>
      </c>
      <c r="R694" s="1">
        <f>IF(AND(MonthSales[[#This Row],[Maximum]] &gt; 10, C694 &lt;&gt; "X"), COUNTIF(MonthSales[[#This Row],[6]:[1]], "=0"),0)</f>
        <v>0</v>
      </c>
      <c r="S694" s="13">
        <f>MonthSales[[#This Row],[Final Quantity in Order + Manual]]*MonthSales[[#This Row],[Weight (g)]]</f>
        <v>0</v>
      </c>
      <c r="T694" s="62">
        <f>IFERROR(((MonthSales[[#This Row],[Stock + FBA]]+MonthSales[[#This Row],[Incoming]])/MonthSales[[#This Row],[Quaterly Average]]), 0)</f>
        <v>0.1875</v>
      </c>
      <c r="U694" s="14">
        <f>IF(AND(minMonths &gt;=  MonthSales[[#This Row],[Months Cover (current stock +Production)]], C694  &lt;&gt; "X"), _xlfn.CEILING.MATH(((orderBY -  MonthSales[[#This Row],[Months Cover (current stock +Production)]]) * MonthSales[[#This Row],[Quaterly Average]]),50),0)</f>
        <v>0</v>
      </c>
      <c r="V694" s="60">
        <f t="shared" si="10"/>
        <v>0</v>
      </c>
      <c r="W694" s="21">
        <f>MonthSales[[#This Row],[Suggested Order]]+V694</f>
        <v>0</v>
      </c>
      <c r="X694">
        <f>SUM(MonthSales[[#This Row],[Stock + FBA]:[Incoming]])+MonthSales[[#This Row],[Final Quantity in Order + Manual]]</f>
        <v>3</v>
      </c>
      <c r="Y694" s="62">
        <f>IFERROR(((MonthSales[[#This Row],[Stock + FBA]]+MonthSales[[#This Row],[Incoming]]+MonthSales[[#This Row],[Final Quantity in Order + Manual]])/MonthSales[[#This Row],[Quaterly Average]]), 0)</f>
        <v>0.1875</v>
      </c>
    </row>
    <row r="695" spans="1:25" x14ac:dyDescent="0.25">
      <c r="A695" s="1" t="s">
        <v>702</v>
      </c>
      <c r="B695" s="1" t="s">
        <v>1315</v>
      </c>
      <c r="C695" s="1" t="s">
        <v>13</v>
      </c>
      <c r="D695">
        <v>1.8</v>
      </c>
      <c r="E695">
        <v>16</v>
      </c>
      <c r="F695">
        <v>13</v>
      </c>
      <c r="G695">
        <v>11</v>
      </c>
      <c r="H695">
        <v>16</v>
      </c>
      <c r="I695">
        <v>6</v>
      </c>
      <c r="J695">
        <v>5</v>
      </c>
      <c r="K695">
        <v>11</v>
      </c>
      <c r="L695" s="65">
        <v>9</v>
      </c>
      <c r="M695">
        <v>16</v>
      </c>
      <c r="N695">
        <v>100</v>
      </c>
      <c r="O695">
        <v>21</v>
      </c>
      <c r="P695">
        <v>121</v>
      </c>
      <c r="Q695">
        <v>0</v>
      </c>
      <c r="R695" s="1">
        <f>IF(AND(MonthSales[[#This Row],[Maximum]] &gt; 10, C695 &lt;&gt; "X"), COUNTIF(MonthSales[[#This Row],[6]:[1]], "=0"),0)</f>
        <v>0</v>
      </c>
      <c r="S695" s="13">
        <f>MonthSales[[#This Row],[Final Quantity in Order + Manual]]*MonthSales[[#This Row],[Weight (g)]]</f>
        <v>0</v>
      </c>
      <c r="T695" s="62">
        <f>IFERROR(((MonthSales[[#This Row],[Stock + FBA]]+MonthSales[[#This Row],[Incoming]])/MonthSales[[#This Row],[Quaterly Average]]), 0)</f>
        <v>13.444444444444445</v>
      </c>
      <c r="U695" s="14">
        <f>IF(AND(minMonths &gt;=  MonthSales[[#This Row],[Months Cover (current stock +Production)]], C695  &lt;&gt; "X"), _xlfn.CEILING.MATH(((orderBY -  MonthSales[[#This Row],[Months Cover (current stock +Production)]]) * MonthSales[[#This Row],[Quaterly Average]]),50),0)</f>
        <v>0</v>
      </c>
      <c r="V695" s="60">
        <f t="shared" si="10"/>
        <v>0</v>
      </c>
      <c r="W695" s="21">
        <f>MonthSales[[#This Row],[Suggested Order]]+V695</f>
        <v>0</v>
      </c>
      <c r="X695">
        <f>SUM(MonthSales[[#This Row],[Stock + FBA]:[Incoming]])+MonthSales[[#This Row],[Final Quantity in Order + Manual]]</f>
        <v>121</v>
      </c>
      <c r="Y695" s="62">
        <f>IFERROR(((MonthSales[[#This Row],[Stock + FBA]]+MonthSales[[#This Row],[Incoming]]+MonthSales[[#This Row],[Final Quantity in Order + Manual]])/MonthSales[[#This Row],[Quaterly Average]]), 0)</f>
        <v>13.444444444444445</v>
      </c>
    </row>
    <row r="696" spans="1:25" x14ac:dyDescent="0.25">
      <c r="A696" s="1" t="s">
        <v>703</v>
      </c>
      <c r="B696" s="1" t="s">
        <v>1315</v>
      </c>
      <c r="C696" s="1" t="s">
        <v>13</v>
      </c>
      <c r="D696">
        <v>1.9</v>
      </c>
      <c r="E696">
        <v>23</v>
      </c>
      <c r="F696">
        <v>4</v>
      </c>
      <c r="G696">
        <v>17</v>
      </c>
      <c r="H696">
        <v>28</v>
      </c>
      <c r="I696">
        <v>7</v>
      </c>
      <c r="J696">
        <v>10</v>
      </c>
      <c r="K696">
        <v>15</v>
      </c>
      <c r="L696" s="65">
        <v>15</v>
      </c>
      <c r="M696">
        <v>28</v>
      </c>
      <c r="N696">
        <v>299</v>
      </c>
      <c r="O696">
        <v>47</v>
      </c>
      <c r="P696">
        <v>346</v>
      </c>
      <c r="Q696">
        <v>0</v>
      </c>
      <c r="R696" s="1">
        <f>IF(AND(MonthSales[[#This Row],[Maximum]] &gt; 10, C696 &lt;&gt; "X"), COUNTIF(MonthSales[[#This Row],[6]:[1]], "=0"),0)</f>
        <v>0</v>
      </c>
      <c r="S696" s="13">
        <f>MonthSales[[#This Row],[Final Quantity in Order + Manual]]*MonthSales[[#This Row],[Weight (g)]]</f>
        <v>0</v>
      </c>
      <c r="T696" s="62">
        <f>IFERROR(((MonthSales[[#This Row],[Stock + FBA]]+MonthSales[[#This Row],[Incoming]])/MonthSales[[#This Row],[Quaterly Average]]), 0)</f>
        <v>23.066666666666666</v>
      </c>
      <c r="U696" s="14">
        <f>IF(AND(minMonths &gt;=  MonthSales[[#This Row],[Months Cover (current stock +Production)]], C696  &lt;&gt; "X"), _xlfn.CEILING.MATH(((orderBY -  MonthSales[[#This Row],[Months Cover (current stock +Production)]]) * MonthSales[[#This Row],[Quaterly Average]]),50),0)</f>
        <v>0</v>
      </c>
      <c r="V696" s="60">
        <f t="shared" si="10"/>
        <v>0</v>
      </c>
      <c r="W696" s="21">
        <f>MonthSales[[#This Row],[Suggested Order]]+V696</f>
        <v>0</v>
      </c>
      <c r="X696">
        <f>SUM(MonthSales[[#This Row],[Stock + FBA]:[Incoming]])+MonthSales[[#This Row],[Final Quantity in Order + Manual]]</f>
        <v>346</v>
      </c>
      <c r="Y696" s="62">
        <f>IFERROR(((MonthSales[[#This Row],[Stock + FBA]]+MonthSales[[#This Row],[Incoming]]+MonthSales[[#This Row],[Final Quantity in Order + Manual]])/MonthSales[[#This Row],[Quaterly Average]]), 0)</f>
        <v>23.066666666666666</v>
      </c>
    </row>
    <row r="697" spans="1:25" x14ac:dyDescent="0.25">
      <c r="A697" s="1" t="s">
        <v>704</v>
      </c>
      <c r="B697" s="1" t="s">
        <v>1315</v>
      </c>
      <c r="C697" s="1" t="s">
        <v>13</v>
      </c>
      <c r="D697">
        <v>2.8</v>
      </c>
      <c r="E697">
        <v>12</v>
      </c>
      <c r="F697">
        <v>6</v>
      </c>
      <c r="G697">
        <v>7</v>
      </c>
      <c r="H697">
        <v>22</v>
      </c>
      <c r="I697">
        <v>5</v>
      </c>
      <c r="J697">
        <v>9</v>
      </c>
      <c r="K697">
        <v>10</v>
      </c>
      <c r="L697" s="65">
        <v>12</v>
      </c>
      <c r="M697">
        <v>22</v>
      </c>
      <c r="N697">
        <v>68</v>
      </c>
      <c r="O697">
        <v>44</v>
      </c>
      <c r="P697">
        <v>112</v>
      </c>
      <c r="Q697">
        <v>0</v>
      </c>
      <c r="R697" s="1">
        <f>IF(AND(MonthSales[[#This Row],[Maximum]] &gt; 10, C697 &lt;&gt; "X"), COUNTIF(MonthSales[[#This Row],[6]:[1]], "=0"),0)</f>
        <v>0</v>
      </c>
      <c r="S697" s="13">
        <f>MonthSales[[#This Row],[Final Quantity in Order + Manual]]*MonthSales[[#This Row],[Weight (g)]]</f>
        <v>0</v>
      </c>
      <c r="T697" s="62">
        <f>IFERROR(((MonthSales[[#This Row],[Stock + FBA]]+MonthSales[[#This Row],[Incoming]])/MonthSales[[#This Row],[Quaterly Average]]), 0)</f>
        <v>9.3333333333333339</v>
      </c>
      <c r="U697" s="14">
        <f>IF(AND(minMonths &gt;=  MonthSales[[#This Row],[Months Cover (current stock +Production)]], C697  &lt;&gt; "X"), _xlfn.CEILING.MATH(((orderBY -  MonthSales[[#This Row],[Months Cover (current stock +Production)]]) * MonthSales[[#This Row],[Quaterly Average]]),50),0)</f>
        <v>0</v>
      </c>
      <c r="V697" s="60">
        <f t="shared" si="10"/>
        <v>0</v>
      </c>
      <c r="W697" s="21">
        <f>MonthSales[[#This Row],[Suggested Order]]+V697</f>
        <v>0</v>
      </c>
      <c r="X697">
        <f>SUM(MonthSales[[#This Row],[Stock + FBA]:[Incoming]])+MonthSales[[#This Row],[Final Quantity in Order + Manual]]</f>
        <v>112</v>
      </c>
      <c r="Y697" s="62">
        <f>IFERROR(((MonthSales[[#This Row],[Stock + FBA]]+MonthSales[[#This Row],[Incoming]]+MonthSales[[#This Row],[Final Quantity in Order + Manual]])/MonthSales[[#This Row],[Quaterly Average]]), 0)</f>
        <v>9.3333333333333339</v>
      </c>
    </row>
    <row r="698" spans="1:25" x14ac:dyDescent="0.25">
      <c r="A698" s="1" t="s">
        <v>705</v>
      </c>
      <c r="B698" s="1" t="s">
        <v>1315</v>
      </c>
      <c r="C698" s="1" t="s">
        <v>13</v>
      </c>
      <c r="D698">
        <v>2</v>
      </c>
      <c r="E698">
        <v>1</v>
      </c>
      <c r="F698">
        <v>0</v>
      </c>
      <c r="G698">
        <v>0</v>
      </c>
      <c r="H698">
        <v>2</v>
      </c>
      <c r="I698">
        <v>0</v>
      </c>
      <c r="J698">
        <v>0</v>
      </c>
      <c r="K698">
        <v>1</v>
      </c>
      <c r="L698" s="65">
        <v>1</v>
      </c>
      <c r="M698">
        <v>2</v>
      </c>
      <c r="N698">
        <v>135</v>
      </c>
      <c r="O698">
        <v>14</v>
      </c>
      <c r="P698">
        <v>149</v>
      </c>
      <c r="Q698">
        <v>0</v>
      </c>
      <c r="R698" s="1">
        <f>IF(AND(MonthSales[[#This Row],[Maximum]] &gt; 10, C698 &lt;&gt; "X"), COUNTIF(MonthSales[[#This Row],[6]:[1]], "=0"),0)</f>
        <v>0</v>
      </c>
      <c r="S698" s="13">
        <f>MonthSales[[#This Row],[Final Quantity in Order + Manual]]*MonthSales[[#This Row],[Weight (g)]]</f>
        <v>0</v>
      </c>
      <c r="T698" s="62">
        <f>IFERROR(((MonthSales[[#This Row],[Stock + FBA]]+MonthSales[[#This Row],[Incoming]])/MonthSales[[#This Row],[Quaterly Average]]), 0)</f>
        <v>149</v>
      </c>
      <c r="U698" s="14">
        <f>IF(AND(minMonths &gt;=  MonthSales[[#This Row],[Months Cover (current stock +Production)]], C698  &lt;&gt; "X"), _xlfn.CEILING.MATH(((orderBY -  MonthSales[[#This Row],[Months Cover (current stock +Production)]]) * MonthSales[[#This Row],[Quaterly Average]]),50),0)</f>
        <v>0</v>
      </c>
      <c r="V698" s="60">
        <f t="shared" si="10"/>
        <v>0</v>
      </c>
      <c r="W698" s="21">
        <f>MonthSales[[#This Row],[Suggested Order]]+V698</f>
        <v>0</v>
      </c>
      <c r="X698">
        <f>SUM(MonthSales[[#This Row],[Stock + FBA]:[Incoming]])+MonthSales[[#This Row],[Final Quantity in Order + Manual]]</f>
        <v>149</v>
      </c>
      <c r="Y698" s="62">
        <f>IFERROR(((MonthSales[[#This Row],[Stock + FBA]]+MonthSales[[#This Row],[Incoming]]+MonthSales[[#This Row],[Final Quantity in Order + Manual]])/MonthSales[[#This Row],[Quaterly Average]]), 0)</f>
        <v>149</v>
      </c>
    </row>
    <row r="699" spans="1:25" x14ac:dyDescent="0.25">
      <c r="A699" s="1" t="s">
        <v>706</v>
      </c>
      <c r="B699" s="1" t="s">
        <v>1315</v>
      </c>
      <c r="C699" s="1" t="s">
        <v>13</v>
      </c>
      <c r="D699">
        <v>2.2000000000000002</v>
      </c>
      <c r="E699">
        <v>0</v>
      </c>
      <c r="F699">
        <v>3</v>
      </c>
      <c r="G699">
        <v>1</v>
      </c>
      <c r="H699">
        <v>6</v>
      </c>
      <c r="I699">
        <v>0</v>
      </c>
      <c r="J699">
        <v>0</v>
      </c>
      <c r="K699">
        <v>2</v>
      </c>
      <c r="L699" s="65">
        <v>3</v>
      </c>
      <c r="M699">
        <v>6</v>
      </c>
      <c r="N699">
        <v>27</v>
      </c>
      <c r="O699">
        <v>20</v>
      </c>
      <c r="P699">
        <v>47</v>
      </c>
      <c r="Q699">
        <v>0</v>
      </c>
      <c r="R699" s="1">
        <f>IF(AND(MonthSales[[#This Row],[Maximum]] &gt; 10, C699 &lt;&gt; "X"), COUNTIF(MonthSales[[#This Row],[6]:[1]], "=0"),0)</f>
        <v>0</v>
      </c>
      <c r="S699" s="13">
        <f>MonthSales[[#This Row],[Final Quantity in Order + Manual]]*MonthSales[[#This Row],[Weight (g)]]</f>
        <v>0</v>
      </c>
      <c r="T699" s="62">
        <f>IFERROR(((MonthSales[[#This Row],[Stock + FBA]]+MonthSales[[#This Row],[Incoming]])/MonthSales[[#This Row],[Quaterly Average]]), 0)</f>
        <v>15.666666666666666</v>
      </c>
      <c r="U699" s="14">
        <f>IF(AND(minMonths &gt;=  MonthSales[[#This Row],[Months Cover (current stock +Production)]], C699  &lt;&gt; "X"), _xlfn.CEILING.MATH(((orderBY -  MonthSales[[#This Row],[Months Cover (current stock +Production)]]) * MonthSales[[#This Row],[Quaterly Average]]),50),0)</f>
        <v>0</v>
      </c>
      <c r="V699" s="60">
        <f t="shared" si="10"/>
        <v>0</v>
      </c>
      <c r="W699" s="21">
        <f>MonthSales[[#This Row],[Suggested Order]]+V699</f>
        <v>0</v>
      </c>
      <c r="X699">
        <f>SUM(MonthSales[[#This Row],[Stock + FBA]:[Incoming]])+MonthSales[[#This Row],[Final Quantity in Order + Manual]]</f>
        <v>47</v>
      </c>
      <c r="Y699" s="62">
        <f>IFERROR(((MonthSales[[#This Row],[Stock + FBA]]+MonthSales[[#This Row],[Incoming]]+MonthSales[[#This Row],[Final Quantity in Order + Manual]])/MonthSales[[#This Row],[Quaterly Average]]), 0)</f>
        <v>15.666666666666666</v>
      </c>
    </row>
    <row r="700" spans="1:25" x14ac:dyDescent="0.25">
      <c r="A700" s="1" t="s">
        <v>707</v>
      </c>
      <c r="B700" s="1" t="s">
        <v>1315</v>
      </c>
      <c r="C700" s="1" t="s">
        <v>13</v>
      </c>
      <c r="D700">
        <v>2.5</v>
      </c>
      <c r="E700">
        <v>2</v>
      </c>
      <c r="F700">
        <v>2</v>
      </c>
      <c r="G700">
        <v>2</v>
      </c>
      <c r="H700">
        <v>2</v>
      </c>
      <c r="I700">
        <v>1</v>
      </c>
      <c r="J700">
        <v>2</v>
      </c>
      <c r="K700">
        <v>2</v>
      </c>
      <c r="L700" s="65">
        <v>2</v>
      </c>
      <c r="M700">
        <v>2</v>
      </c>
      <c r="N700">
        <v>97</v>
      </c>
      <c r="O700">
        <v>10</v>
      </c>
      <c r="P700">
        <v>107</v>
      </c>
      <c r="Q700">
        <v>0</v>
      </c>
      <c r="R700" s="1">
        <f>IF(AND(MonthSales[[#This Row],[Maximum]] &gt; 10, C700 &lt;&gt; "X"), COUNTIF(MonthSales[[#This Row],[6]:[1]], "=0"),0)</f>
        <v>0</v>
      </c>
      <c r="S700" s="13">
        <f>MonthSales[[#This Row],[Final Quantity in Order + Manual]]*MonthSales[[#This Row],[Weight (g)]]</f>
        <v>0</v>
      </c>
      <c r="T700" s="62">
        <f>IFERROR(((MonthSales[[#This Row],[Stock + FBA]]+MonthSales[[#This Row],[Incoming]])/MonthSales[[#This Row],[Quaterly Average]]), 0)</f>
        <v>53.5</v>
      </c>
      <c r="U700" s="14">
        <f>IF(AND(minMonths &gt;=  MonthSales[[#This Row],[Months Cover (current stock +Production)]], C700  &lt;&gt; "X"), _xlfn.CEILING.MATH(((orderBY -  MonthSales[[#This Row],[Months Cover (current stock +Production)]]) * MonthSales[[#This Row],[Quaterly Average]]),50),0)</f>
        <v>0</v>
      </c>
      <c r="V700" s="60">
        <f t="shared" si="10"/>
        <v>0</v>
      </c>
      <c r="W700" s="21">
        <f>MonthSales[[#This Row],[Suggested Order]]+V700</f>
        <v>0</v>
      </c>
      <c r="X700">
        <f>SUM(MonthSales[[#This Row],[Stock + FBA]:[Incoming]])+MonthSales[[#This Row],[Final Quantity in Order + Manual]]</f>
        <v>107</v>
      </c>
      <c r="Y700" s="62">
        <f>IFERROR(((MonthSales[[#This Row],[Stock + FBA]]+MonthSales[[#This Row],[Incoming]]+MonthSales[[#This Row],[Final Quantity in Order + Manual]])/MonthSales[[#This Row],[Quaterly Average]]), 0)</f>
        <v>53.5</v>
      </c>
    </row>
    <row r="701" spans="1:25" x14ac:dyDescent="0.25">
      <c r="A701" s="1" t="s">
        <v>708</v>
      </c>
      <c r="B701" s="1" t="s">
        <v>1315</v>
      </c>
      <c r="C701" s="1" t="s">
        <v>13</v>
      </c>
      <c r="D701">
        <v>2.1</v>
      </c>
      <c r="E701">
        <v>6</v>
      </c>
      <c r="F701">
        <v>6</v>
      </c>
      <c r="G701">
        <v>1</v>
      </c>
      <c r="H701">
        <v>6</v>
      </c>
      <c r="I701">
        <v>4</v>
      </c>
      <c r="J701">
        <v>2</v>
      </c>
      <c r="K701">
        <v>4</v>
      </c>
      <c r="L701" s="65">
        <v>4</v>
      </c>
      <c r="M701">
        <v>6</v>
      </c>
      <c r="N701">
        <v>57</v>
      </c>
      <c r="O701">
        <v>15</v>
      </c>
      <c r="P701">
        <v>72</v>
      </c>
      <c r="Q701">
        <v>0</v>
      </c>
      <c r="R701" s="1">
        <f>IF(AND(MonthSales[[#This Row],[Maximum]] &gt; 10, C701 &lt;&gt; "X"), COUNTIF(MonthSales[[#This Row],[6]:[1]], "=0"),0)</f>
        <v>0</v>
      </c>
      <c r="S701" s="13">
        <f>MonthSales[[#This Row],[Final Quantity in Order + Manual]]*MonthSales[[#This Row],[Weight (g)]]</f>
        <v>0</v>
      </c>
      <c r="T701" s="62">
        <f>IFERROR(((MonthSales[[#This Row],[Stock + FBA]]+MonthSales[[#This Row],[Incoming]])/MonthSales[[#This Row],[Quaterly Average]]), 0)</f>
        <v>18</v>
      </c>
      <c r="U701" s="14">
        <f>IF(AND(minMonths &gt;=  MonthSales[[#This Row],[Months Cover (current stock +Production)]], C701  &lt;&gt; "X"), _xlfn.CEILING.MATH(((orderBY -  MonthSales[[#This Row],[Months Cover (current stock +Production)]]) * MonthSales[[#This Row],[Quaterly Average]]),50),0)</f>
        <v>0</v>
      </c>
      <c r="V701" s="60">
        <f t="shared" si="10"/>
        <v>0</v>
      </c>
      <c r="W701" s="21">
        <f>MonthSales[[#This Row],[Suggested Order]]+V701</f>
        <v>0</v>
      </c>
      <c r="X701">
        <f>SUM(MonthSales[[#This Row],[Stock + FBA]:[Incoming]])+MonthSales[[#This Row],[Final Quantity in Order + Manual]]</f>
        <v>72</v>
      </c>
      <c r="Y701" s="62">
        <f>IFERROR(((MonthSales[[#This Row],[Stock + FBA]]+MonthSales[[#This Row],[Incoming]]+MonthSales[[#This Row],[Final Quantity in Order + Manual]])/MonthSales[[#This Row],[Quaterly Average]]), 0)</f>
        <v>18</v>
      </c>
    </row>
    <row r="702" spans="1:25" x14ac:dyDescent="0.25">
      <c r="A702" s="1" t="s">
        <v>709</v>
      </c>
      <c r="B702" s="1" t="s">
        <v>1315</v>
      </c>
      <c r="C702" s="1" t="s">
        <v>13</v>
      </c>
      <c r="D702">
        <v>2.2999999999999998</v>
      </c>
      <c r="E702">
        <v>6</v>
      </c>
      <c r="F702">
        <v>3</v>
      </c>
      <c r="G702">
        <v>0</v>
      </c>
      <c r="H702">
        <v>4</v>
      </c>
      <c r="I702">
        <v>2</v>
      </c>
      <c r="J702">
        <v>5</v>
      </c>
      <c r="K702">
        <v>4</v>
      </c>
      <c r="L702" s="65">
        <v>4</v>
      </c>
      <c r="M702">
        <v>6</v>
      </c>
      <c r="N702">
        <v>94</v>
      </c>
      <c r="O702">
        <v>11</v>
      </c>
      <c r="P702">
        <v>105</v>
      </c>
      <c r="Q702">
        <v>0</v>
      </c>
      <c r="R702" s="1">
        <f>IF(AND(MonthSales[[#This Row],[Maximum]] &gt; 10, C702 &lt;&gt; "X"), COUNTIF(MonthSales[[#This Row],[6]:[1]], "=0"),0)</f>
        <v>0</v>
      </c>
      <c r="S702" s="13">
        <f>MonthSales[[#This Row],[Final Quantity in Order + Manual]]*MonthSales[[#This Row],[Weight (g)]]</f>
        <v>0</v>
      </c>
      <c r="T702" s="62">
        <f>IFERROR(((MonthSales[[#This Row],[Stock + FBA]]+MonthSales[[#This Row],[Incoming]])/MonthSales[[#This Row],[Quaterly Average]]), 0)</f>
        <v>26.25</v>
      </c>
      <c r="U702" s="14">
        <f>IF(AND(minMonths &gt;=  MonthSales[[#This Row],[Months Cover (current stock +Production)]], C702  &lt;&gt; "X"), _xlfn.CEILING.MATH(((orderBY -  MonthSales[[#This Row],[Months Cover (current stock +Production)]]) * MonthSales[[#This Row],[Quaterly Average]]),50),0)</f>
        <v>0</v>
      </c>
      <c r="V702" s="60">
        <f t="shared" si="10"/>
        <v>0</v>
      </c>
      <c r="W702" s="21">
        <f>MonthSales[[#This Row],[Suggested Order]]+V702</f>
        <v>0</v>
      </c>
      <c r="X702">
        <f>SUM(MonthSales[[#This Row],[Stock + FBA]:[Incoming]])+MonthSales[[#This Row],[Final Quantity in Order + Manual]]</f>
        <v>105</v>
      </c>
      <c r="Y702" s="62">
        <f>IFERROR(((MonthSales[[#This Row],[Stock + FBA]]+MonthSales[[#This Row],[Incoming]]+MonthSales[[#This Row],[Final Quantity in Order + Manual]])/MonthSales[[#This Row],[Quaterly Average]]), 0)</f>
        <v>26.25</v>
      </c>
    </row>
    <row r="703" spans="1:25" x14ac:dyDescent="0.25">
      <c r="A703" s="1" t="s">
        <v>710</v>
      </c>
      <c r="B703" s="1" t="s">
        <v>1315</v>
      </c>
      <c r="C703" s="1" t="s">
        <v>13</v>
      </c>
      <c r="D703">
        <v>3.1</v>
      </c>
      <c r="E703">
        <v>3</v>
      </c>
      <c r="F703">
        <v>3</v>
      </c>
      <c r="G703">
        <v>1</v>
      </c>
      <c r="H703">
        <v>2</v>
      </c>
      <c r="I703">
        <v>1</v>
      </c>
      <c r="J703">
        <v>2</v>
      </c>
      <c r="K703">
        <v>2</v>
      </c>
      <c r="L703" s="65">
        <v>2</v>
      </c>
      <c r="M703">
        <v>3</v>
      </c>
      <c r="N703">
        <v>81</v>
      </c>
      <c r="O703">
        <v>17</v>
      </c>
      <c r="P703">
        <v>98</v>
      </c>
      <c r="Q703">
        <v>0</v>
      </c>
      <c r="R703" s="1">
        <f>IF(AND(MonthSales[[#This Row],[Maximum]] &gt; 10, C703 &lt;&gt; "X"), COUNTIF(MonthSales[[#This Row],[6]:[1]], "=0"),0)</f>
        <v>0</v>
      </c>
      <c r="S703" s="13">
        <f>MonthSales[[#This Row],[Final Quantity in Order + Manual]]*MonthSales[[#This Row],[Weight (g)]]</f>
        <v>0</v>
      </c>
      <c r="T703" s="62">
        <f>IFERROR(((MonthSales[[#This Row],[Stock + FBA]]+MonthSales[[#This Row],[Incoming]])/MonthSales[[#This Row],[Quaterly Average]]), 0)</f>
        <v>49</v>
      </c>
      <c r="U703" s="14">
        <f>IF(AND(minMonths &gt;=  MonthSales[[#This Row],[Months Cover (current stock +Production)]], C703  &lt;&gt; "X"), _xlfn.CEILING.MATH(((orderBY -  MonthSales[[#This Row],[Months Cover (current stock +Production)]]) * MonthSales[[#This Row],[Quaterly Average]]),50),0)</f>
        <v>0</v>
      </c>
      <c r="V703" s="60">
        <f t="shared" si="10"/>
        <v>0</v>
      </c>
      <c r="W703" s="21">
        <f>MonthSales[[#This Row],[Suggested Order]]+V703</f>
        <v>0</v>
      </c>
      <c r="X703">
        <f>SUM(MonthSales[[#This Row],[Stock + FBA]:[Incoming]])+MonthSales[[#This Row],[Final Quantity in Order + Manual]]</f>
        <v>98</v>
      </c>
      <c r="Y703" s="62">
        <f>IFERROR(((MonthSales[[#This Row],[Stock + FBA]]+MonthSales[[#This Row],[Incoming]]+MonthSales[[#This Row],[Final Quantity in Order + Manual]])/MonthSales[[#This Row],[Quaterly Average]]), 0)</f>
        <v>49</v>
      </c>
    </row>
    <row r="704" spans="1:25" x14ac:dyDescent="0.25">
      <c r="A704" s="1" t="s">
        <v>711</v>
      </c>
      <c r="B704" s="1" t="s">
        <v>1315</v>
      </c>
      <c r="C704" s="1" t="s">
        <v>13</v>
      </c>
      <c r="D704">
        <v>2.2999999999999998</v>
      </c>
      <c r="E704">
        <v>24</v>
      </c>
      <c r="F704">
        <v>14</v>
      </c>
      <c r="G704">
        <v>10</v>
      </c>
      <c r="H704">
        <v>24</v>
      </c>
      <c r="I704">
        <v>8</v>
      </c>
      <c r="J704">
        <v>5</v>
      </c>
      <c r="K704">
        <v>14</v>
      </c>
      <c r="L704" s="65">
        <v>12</v>
      </c>
      <c r="M704">
        <v>24</v>
      </c>
      <c r="N704">
        <v>154</v>
      </c>
      <c r="O704">
        <v>28</v>
      </c>
      <c r="P704">
        <v>182</v>
      </c>
      <c r="Q704">
        <v>0</v>
      </c>
      <c r="R704" s="1">
        <f>IF(AND(MonthSales[[#This Row],[Maximum]] &gt; 10, C704 &lt;&gt; "X"), COUNTIF(MonthSales[[#This Row],[6]:[1]], "=0"),0)</f>
        <v>0</v>
      </c>
      <c r="S704" s="13">
        <f>MonthSales[[#This Row],[Final Quantity in Order + Manual]]*MonthSales[[#This Row],[Weight (g)]]</f>
        <v>0</v>
      </c>
      <c r="T704" s="62">
        <f>IFERROR(((MonthSales[[#This Row],[Stock + FBA]]+MonthSales[[#This Row],[Incoming]])/MonthSales[[#This Row],[Quaterly Average]]), 0)</f>
        <v>15.166666666666666</v>
      </c>
      <c r="U704" s="14">
        <f>IF(AND(minMonths &gt;=  MonthSales[[#This Row],[Months Cover (current stock +Production)]], C704  &lt;&gt; "X"), _xlfn.CEILING.MATH(((orderBY -  MonthSales[[#This Row],[Months Cover (current stock +Production)]]) * MonthSales[[#This Row],[Quaterly Average]]),50),0)</f>
        <v>0</v>
      </c>
      <c r="V704" s="60">
        <f t="shared" si="10"/>
        <v>0</v>
      </c>
      <c r="W704" s="21">
        <f>MonthSales[[#This Row],[Suggested Order]]+V704</f>
        <v>0</v>
      </c>
      <c r="X704">
        <f>SUM(MonthSales[[#This Row],[Stock + FBA]:[Incoming]])+MonthSales[[#This Row],[Final Quantity in Order + Manual]]</f>
        <v>182</v>
      </c>
      <c r="Y704" s="62">
        <f>IFERROR(((MonthSales[[#This Row],[Stock + FBA]]+MonthSales[[#This Row],[Incoming]]+MonthSales[[#This Row],[Final Quantity in Order + Manual]])/MonthSales[[#This Row],[Quaterly Average]]), 0)</f>
        <v>15.166666666666666</v>
      </c>
    </row>
    <row r="705" spans="1:25" x14ac:dyDescent="0.25">
      <c r="A705" s="1" t="s">
        <v>712</v>
      </c>
      <c r="B705" s="1" t="s">
        <v>1315</v>
      </c>
      <c r="C705" s="1" t="s">
        <v>13</v>
      </c>
      <c r="D705">
        <v>2.5</v>
      </c>
      <c r="E705">
        <v>21</v>
      </c>
      <c r="F705">
        <v>14</v>
      </c>
      <c r="G705">
        <v>10</v>
      </c>
      <c r="H705">
        <v>19</v>
      </c>
      <c r="I705">
        <v>7</v>
      </c>
      <c r="J705">
        <v>13</v>
      </c>
      <c r="K705">
        <v>14</v>
      </c>
      <c r="L705" s="65">
        <v>13</v>
      </c>
      <c r="M705">
        <v>21</v>
      </c>
      <c r="N705">
        <v>135</v>
      </c>
      <c r="O705">
        <v>23</v>
      </c>
      <c r="P705">
        <v>158</v>
      </c>
      <c r="Q705">
        <v>0</v>
      </c>
      <c r="R705" s="1">
        <f>IF(AND(MonthSales[[#This Row],[Maximum]] &gt; 10, C705 &lt;&gt; "X"), COUNTIF(MonthSales[[#This Row],[6]:[1]], "=0"),0)</f>
        <v>0</v>
      </c>
      <c r="S705" s="13">
        <f>MonthSales[[#This Row],[Final Quantity in Order + Manual]]*MonthSales[[#This Row],[Weight (g)]]</f>
        <v>0</v>
      </c>
      <c r="T705" s="62">
        <f>IFERROR(((MonthSales[[#This Row],[Stock + FBA]]+MonthSales[[#This Row],[Incoming]])/MonthSales[[#This Row],[Quaterly Average]]), 0)</f>
        <v>12.153846153846153</v>
      </c>
      <c r="U705" s="14">
        <f>IF(AND(minMonths &gt;=  MonthSales[[#This Row],[Months Cover (current stock +Production)]], C705  &lt;&gt; "X"), _xlfn.CEILING.MATH(((orderBY -  MonthSales[[#This Row],[Months Cover (current stock +Production)]]) * MonthSales[[#This Row],[Quaterly Average]]),50),0)</f>
        <v>0</v>
      </c>
      <c r="V705" s="60">
        <f t="shared" si="10"/>
        <v>0</v>
      </c>
      <c r="W705" s="21">
        <f>MonthSales[[#This Row],[Suggested Order]]+V705</f>
        <v>0</v>
      </c>
      <c r="X705">
        <f>SUM(MonthSales[[#This Row],[Stock + FBA]:[Incoming]])+MonthSales[[#This Row],[Final Quantity in Order + Manual]]</f>
        <v>158</v>
      </c>
      <c r="Y705" s="62">
        <f>IFERROR(((MonthSales[[#This Row],[Stock + FBA]]+MonthSales[[#This Row],[Incoming]]+MonthSales[[#This Row],[Final Quantity in Order + Manual]])/MonthSales[[#This Row],[Quaterly Average]]), 0)</f>
        <v>12.153846153846153</v>
      </c>
    </row>
    <row r="706" spans="1:25" x14ac:dyDescent="0.25">
      <c r="A706" s="1" t="s">
        <v>713</v>
      </c>
      <c r="B706" s="1" t="s">
        <v>1315</v>
      </c>
      <c r="C706" s="1" t="s">
        <v>13</v>
      </c>
      <c r="D706">
        <v>3</v>
      </c>
      <c r="E706">
        <v>19</v>
      </c>
      <c r="F706">
        <v>4</v>
      </c>
      <c r="G706">
        <v>10</v>
      </c>
      <c r="H706">
        <v>21</v>
      </c>
      <c r="I706">
        <v>5</v>
      </c>
      <c r="J706">
        <v>13</v>
      </c>
      <c r="K706">
        <v>12</v>
      </c>
      <c r="L706" s="65">
        <v>13</v>
      </c>
      <c r="M706">
        <v>21</v>
      </c>
      <c r="N706">
        <v>192</v>
      </c>
      <c r="O706">
        <v>41</v>
      </c>
      <c r="P706">
        <v>233</v>
      </c>
      <c r="Q706">
        <v>0</v>
      </c>
      <c r="R706" s="1">
        <f>IF(AND(MonthSales[[#This Row],[Maximum]] &gt; 10, C706 &lt;&gt; "X"), COUNTIF(MonthSales[[#This Row],[6]:[1]], "=0"),0)</f>
        <v>0</v>
      </c>
      <c r="S706" s="13">
        <f>MonthSales[[#This Row],[Final Quantity in Order + Manual]]*MonthSales[[#This Row],[Weight (g)]]</f>
        <v>0</v>
      </c>
      <c r="T706" s="62">
        <f>IFERROR(((MonthSales[[#This Row],[Stock + FBA]]+MonthSales[[#This Row],[Incoming]])/MonthSales[[#This Row],[Quaterly Average]]), 0)</f>
        <v>17.923076923076923</v>
      </c>
      <c r="U706" s="14">
        <f>IF(AND(minMonths &gt;=  MonthSales[[#This Row],[Months Cover (current stock +Production)]], C706  &lt;&gt; "X"), _xlfn.CEILING.MATH(((orderBY -  MonthSales[[#This Row],[Months Cover (current stock +Production)]]) * MonthSales[[#This Row],[Quaterly Average]]),50),0)</f>
        <v>0</v>
      </c>
      <c r="V706" s="60">
        <f t="shared" ref="V706:V769" si="11">AA706</f>
        <v>0</v>
      </c>
      <c r="W706" s="21">
        <f>MonthSales[[#This Row],[Suggested Order]]+V706</f>
        <v>0</v>
      </c>
      <c r="X706">
        <f>SUM(MonthSales[[#This Row],[Stock + FBA]:[Incoming]])+MonthSales[[#This Row],[Final Quantity in Order + Manual]]</f>
        <v>233</v>
      </c>
      <c r="Y706" s="62">
        <f>IFERROR(((MonthSales[[#This Row],[Stock + FBA]]+MonthSales[[#This Row],[Incoming]]+MonthSales[[#This Row],[Final Quantity in Order + Manual]])/MonthSales[[#This Row],[Quaterly Average]]), 0)</f>
        <v>17.923076923076923</v>
      </c>
    </row>
    <row r="707" spans="1:25" x14ac:dyDescent="0.25">
      <c r="A707" s="1" t="s">
        <v>714</v>
      </c>
      <c r="B707" s="1" t="s">
        <v>1315</v>
      </c>
      <c r="C707" s="1" t="s">
        <v>13</v>
      </c>
      <c r="D707">
        <v>2.4</v>
      </c>
      <c r="E707">
        <v>1</v>
      </c>
      <c r="F707">
        <v>2</v>
      </c>
      <c r="G707">
        <v>2</v>
      </c>
      <c r="H707">
        <v>14</v>
      </c>
      <c r="I707">
        <v>3</v>
      </c>
      <c r="J707">
        <v>0</v>
      </c>
      <c r="K707">
        <v>4</v>
      </c>
      <c r="L707" s="65">
        <v>8</v>
      </c>
      <c r="M707">
        <v>14</v>
      </c>
      <c r="N707">
        <v>39</v>
      </c>
      <c r="O707">
        <v>34</v>
      </c>
      <c r="P707">
        <v>73</v>
      </c>
      <c r="Q707">
        <v>0</v>
      </c>
      <c r="R707" s="1">
        <f>IF(AND(MonthSales[[#This Row],[Maximum]] &gt; 10, C707 &lt;&gt; "X"), COUNTIF(MonthSales[[#This Row],[6]:[1]], "=0"),0)</f>
        <v>0</v>
      </c>
      <c r="S707" s="13">
        <f>MonthSales[[#This Row],[Final Quantity in Order + Manual]]*MonthSales[[#This Row],[Weight (g)]]</f>
        <v>0</v>
      </c>
      <c r="T707" s="62">
        <f>IFERROR(((MonthSales[[#This Row],[Stock + FBA]]+MonthSales[[#This Row],[Incoming]])/MonthSales[[#This Row],[Quaterly Average]]), 0)</f>
        <v>9.125</v>
      </c>
      <c r="U707" s="14">
        <f>IF(AND(minMonths &gt;=  MonthSales[[#This Row],[Months Cover (current stock +Production)]], C707  &lt;&gt; "X"), _xlfn.CEILING.MATH(((orderBY -  MonthSales[[#This Row],[Months Cover (current stock +Production)]]) * MonthSales[[#This Row],[Quaterly Average]]),50),0)</f>
        <v>0</v>
      </c>
      <c r="V707" s="60">
        <f t="shared" si="11"/>
        <v>0</v>
      </c>
      <c r="W707" s="21">
        <f>MonthSales[[#This Row],[Suggested Order]]+V707</f>
        <v>0</v>
      </c>
      <c r="X707">
        <f>SUM(MonthSales[[#This Row],[Stock + FBA]:[Incoming]])+MonthSales[[#This Row],[Final Quantity in Order + Manual]]</f>
        <v>73</v>
      </c>
      <c r="Y707" s="62">
        <f>IFERROR(((MonthSales[[#This Row],[Stock + FBA]]+MonthSales[[#This Row],[Incoming]]+MonthSales[[#This Row],[Final Quantity in Order + Manual]])/MonthSales[[#This Row],[Quaterly Average]]), 0)</f>
        <v>9.125</v>
      </c>
    </row>
    <row r="708" spans="1:25" x14ac:dyDescent="0.25">
      <c r="A708" s="1" t="s">
        <v>715</v>
      </c>
      <c r="B708" s="1" t="s">
        <v>1315</v>
      </c>
      <c r="C708" s="1" t="s">
        <v>13</v>
      </c>
      <c r="D708">
        <v>2.6</v>
      </c>
      <c r="E708">
        <v>3</v>
      </c>
      <c r="F708">
        <v>0</v>
      </c>
      <c r="G708">
        <v>4</v>
      </c>
      <c r="H708">
        <v>5</v>
      </c>
      <c r="I708">
        <v>3</v>
      </c>
      <c r="J708">
        <v>6</v>
      </c>
      <c r="K708">
        <v>4</v>
      </c>
      <c r="L708" s="65">
        <v>5</v>
      </c>
      <c r="M708">
        <v>6</v>
      </c>
      <c r="N708">
        <v>46</v>
      </c>
      <c r="O708">
        <v>20</v>
      </c>
      <c r="P708">
        <v>66</v>
      </c>
      <c r="Q708">
        <v>0</v>
      </c>
      <c r="R708" s="1">
        <f>IF(AND(MonthSales[[#This Row],[Maximum]] &gt; 10, C708 &lt;&gt; "X"), COUNTIF(MonthSales[[#This Row],[6]:[1]], "=0"),0)</f>
        <v>0</v>
      </c>
      <c r="S708" s="13">
        <f>MonthSales[[#This Row],[Final Quantity in Order + Manual]]*MonthSales[[#This Row],[Weight (g)]]</f>
        <v>0</v>
      </c>
      <c r="T708" s="62">
        <f>IFERROR(((MonthSales[[#This Row],[Stock + FBA]]+MonthSales[[#This Row],[Incoming]])/MonthSales[[#This Row],[Quaterly Average]]), 0)</f>
        <v>13.2</v>
      </c>
      <c r="U708" s="14">
        <f>IF(AND(minMonths &gt;=  MonthSales[[#This Row],[Months Cover (current stock +Production)]], C708  &lt;&gt; "X"), _xlfn.CEILING.MATH(((orderBY -  MonthSales[[#This Row],[Months Cover (current stock +Production)]]) * MonthSales[[#This Row],[Quaterly Average]]),50),0)</f>
        <v>0</v>
      </c>
      <c r="V708" s="60">
        <f t="shared" si="11"/>
        <v>0</v>
      </c>
      <c r="W708" s="21">
        <f>MonthSales[[#This Row],[Suggested Order]]+V708</f>
        <v>0</v>
      </c>
      <c r="X708">
        <f>SUM(MonthSales[[#This Row],[Stock + FBA]:[Incoming]])+MonthSales[[#This Row],[Final Quantity in Order + Manual]]</f>
        <v>66</v>
      </c>
      <c r="Y708" s="62">
        <f>IFERROR(((MonthSales[[#This Row],[Stock + FBA]]+MonthSales[[#This Row],[Incoming]]+MonthSales[[#This Row],[Final Quantity in Order + Manual]])/MonthSales[[#This Row],[Quaterly Average]]), 0)</f>
        <v>13.2</v>
      </c>
    </row>
    <row r="709" spans="1:25" x14ac:dyDescent="0.25">
      <c r="A709" s="1" t="s">
        <v>716</v>
      </c>
      <c r="B709" s="1" t="s">
        <v>1315</v>
      </c>
      <c r="C709" s="1" t="s">
        <v>13</v>
      </c>
      <c r="D709">
        <v>3.5</v>
      </c>
      <c r="E709">
        <v>6</v>
      </c>
      <c r="F709">
        <v>1</v>
      </c>
      <c r="G709">
        <v>2</v>
      </c>
      <c r="H709">
        <v>2</v>
      </c>
      <c r="I709">
        <v>2</v>
      </c>
      <c r="J709">
        <v>0</v>
      </c>
      <c r="K709">
        <v>3</v>
      </c>
      <c r="L709" s="65">
        <v>2</v>
      </c>
      <c r="M709">
        <v>6</v>
      </c>
      <c r="N709">
        <v>35</v>
      </c>
      <c r="O709">
        <v>18</v>
      </c>
      <c r="P709">
        <v>53</v>
      </c>
      <c r="Q709">
        <v>0</v>
      </c>
      <c r="R709" s="1">
        <f>IF(AND(MonthSales[[#This Row],[Maximum]] &gt; 10, C709 &lt;&gt; "X"), COUNTIF(MonthSales[[#This Row],[6]:[1]], "=0"),0)</f>
        <v>0</v>
      </c>
      <c r="S709" s="13">
        <f>MonthSales[[#This Row],[Final Quantity in Order + Manual]]*MonthSales[[#This Row],[Weight (g)]]</f>
        <v>0</v>
      </c>
      <c r="T709" s="62">
        <f>IFERROR(((MonthSales[[#This Row],[Stock + FBA]]+MonthSales[[#This Row],[Incoming]])/MonthSales[[#This Row],[Quaterly Average]]), 0)</f>
        <v>26.5</v>
      </c>
      <c r="U709" s="14">
        <f>IF(AND(minMonths &gt;=  MonthSales[[#This Row],[Months Cover (current stock +Production)]], C709  &lt;&gt; "X"), _xlfn.CEILING.MATH(((orderBY -  MonthSales[[#This Row],[Months Cover (current stock +Production)]]) * MonthSales[[#This Row],[Quaterly Average]]),50),0)</f>
        <v>0</v>
      </c>
      <c r="V709" s="60">
        <f t="shared" si="11"/>
        <v>0</v>
      </c>
      <c r="W709" s="21">
        <f>MonthSales[[#This Row],[Suggested Order]]+V709</f>
        <v>0</v>
      </c>
      <c r="X709">
        <f>SUM(MonthSales[[#This Row],[Stock + FBA]:[Incoming]])+MonthSales[[#This Row],[Final Quantity in Order + Manual]]</f>
        <v>53</v>
      </c>
      <c r="Y709" s="62">
        <f>IFERROR(((MonthSales[[#This Row],[Stock + FBA]]+MonthSales[[#This Row],[Incoming]]+MonthSales[[#This Row],[Final Quantity in Order + Manual]])/MonthSales[[#This Row],[Quaterly Average]]), 0)</f>
        <v>26.5</v>
      </c>
    </row>
    <row r="710" spans="1:25" x14ac:dyDescent="0.25">
      <c r="A710" s="1" t="s">
        <v>717</v>
      </c>
      <c r="B710" s="1" t="s">
        <v>1316</v>
      </c>
      <c r="C710" s="1" t="s">
        <v>8</v>
      </c>
      <c r="D710">
        <v>3.8</v>
      </c>
      <c r="E710">
        <v>9</v>
      </c>
      <c r="F710">
        <v>4</v>
      </c>
      <c r="G710">
        <v>5</v>
      </c>
      <c r="H710">
        <v>10</v>
      </c>
      <c r="I710">
        <v>5</v>
      </c>
      <c r="J710">
        <v>9</v>
      </c>
      <c r="K710">
        <v>7</v>
      </c>
      <c r="L710" s="65">
        <v>8</v>
      </c>
      <c r="M710">
        <v>10</v>
      </c>
      <c r="N710">
        <v>6</v>
      </c>
      <c r="O710">
        <v>28</v>
      </c>
      <c r="P710">
        <v>34</v>
      </c>
      <c r="Q710">
        <v>0</v>
      </c>
      <c r="R710" s="1">
        <f>IF(AND(MonthSales[[#This Row],[Maximum]] &gt; 10, C710 &lt;&gt; "X"), COUNTIF(MonthSales[[#This Row],[6]:[1]], "=0"),0)</f>
        <v>0</v>
      </c>
      <c r="S710" s="13">
        <f>MonthSales[[#This Row],[Final Quantity in Order + Manual]]*MonthSales[[#This Row],[Weight (g)]]</f>
        <v>190</v>
      </c>
      <c r="T710" s="62">
        <f>IFERROR(((MonthSales[[#This Row],[Stock + FBA]]+MonthSales[[#This Row],[Incoming]])/MonthSales[[#This Row],[Quaterly Average]]), 0)</f>
        <v>4.25</v>
      </c>
      <c r="U710" s="14">
        <f>IF(AND(minMonths &gt;=  MonthSales[[#This Row],[Months Cover (current stock +Production)]], C710  &lt;&gt; "X"), _xlfn.CEILING.MATH(((orderBY -  MonthSales[[#This Row],[Months Cover (current stock +Production)]]) * MonthSales[[#This Row],[Quaterly Average]]),50),0)</f>
        <v>50</v>
      </c>
      <c r="V710" s="60">
        <f t="shared" si="11"/>
        <v>0</v>
      </c>
      <c r="W710" s="21">
        <f>MonthSales[[#This Row],[Suggested Order]]+V710</f>
        <v>50</v>
      </c>
      <c r="X710">
        <f>SUM(MonthSales[[#This Row],[Stock + FBA]:[Incoming]])+MonthSales[[#This Row],[Final Quantity in Order + Manual]]</f>
        <v>84</v>
      </c>
      <c r="Y710" s="62">
        <f>IFERROR(((MonthSales[[#This Row],[Stock + FBA]]+MonthSales[[#This Row],[Incoming]]+MonthSales[[#This Row],[Final Quantity in Order + Manual]])/MonthSales[[#This Row],[Quaterly Average]]), 0)</f>
        <v>10.5</v>
      </c>
    </row>
    <row r="711" spans="1:25" x14ac:dyDescent="0.25">
      <c r="A711" s="1" t="s">
        <v>718</v>
      </c>
      <c r="B711" s="1" t="s">
        <v>1316</v>
      </c>
      <c r="C711" s="1" t="s">
        <v>8</v>
      </c>
      <c r="D711">
        <v>3.8</v>
      </c>
      <c r="E711">
        <v>4</v>
      </c>
      <c r="F711">
        <v>9</v>
      </c>
      <c r="G711">
        <v>5</v>
      </c>
      <c r="H711">
        <v>7</v>
      </c>
      <c r="I711">
        <v>5</v>
      </c>
      <c r="J711">
        <v>6</v>
      </c>
      <c r="K711">
        <v>6</v>
      </c>
      <c r="L711" s="65">
        <v>6</v>
      </c>
      <c r="M711">
        <v>9</v>
      </c>
      <c r="N711">
        <v>23</v>
      </c>
      <c r="O711">
        <v>36</v>
      </c>
      <c r="P711">
        <v>59</v>
      </c>
      <c r="Q711">
        <v>0</v>
      </c>
      <c r="R711" s="1">
        <f>IF(AND(MonthSales[[#This Row],[Maximum]] &gt; 10, C711 &lt;&gt; "X"), COUNTIF(MonthSales[[#This Row],[6]:[1]], "=0"),0)</f>
        <v>0</v>
      </c>
      <c r="S711" s="13">
        <f>MonthSales[[#This Row],[Final Quantity in Order + Manual]]*MonthSales[[#This Row],[Weight (g)]]</f>
        <v>0</v>
      </c>
      <c r="T711" s="62">
        <f>IFERROR(((MonthSales[[#This Row],[Stock + FBA]]+MonthSales[[#This Row],[Incoming]])/MonthSales[[#This Row],[Quaterly Average]]), 0)</f>
        <v>9.8333333333333339</v>
      </c>
      <c r="U711" s="14">
        <f>IF(AND(minMonths &gt;=  MonthSales[[#This Row],[Months Cover (current stock +Production)]], C711  &lt;&gt; "X"), _xlfn.CEILING.MATH(((orderBY -  MonthSales[[#This Row],[Months Cover (current stock +Production)]]) * MonthSales[[#This Row],[Quaterly Average]]),50),0)</f>
        <v>0</v>
      </c>
      <c r="V711" s="60">
        <f t="shared" si="11"/>
        <v>0</v>
      </c>
      <c r="W711" s="21">
        <f>MonthSales[[#This Row],[Suggested Order]]+V711</f>
        <v>0</v>
      </c>
      <c r="X711">
        <f>SUM(MonthSales[[#This Row],[Stock + FBA]:[Incoming]])+MonthSales[[#This Row],[Final Quantity in Order + Manual]]</f>
        <v>59</v>
      </c>
      <c r="Y711" s="62">
        <f>IFERROR(((MonthSales[[#This Row],[Stock + FBA]]+MonthSales[[#This Row],[Incoming]]+MonthSales[[#This Row],[Final Quantity in Order + Manual]])/MonthSales[[#This Row],[Quaterly Average]]), 0)</f>
        <v>9.8333333333333339</v>
      </c>
    </row>
    <row r="712" spans="1:25" x14ac:dyDescent="0.25">
      <c r="A712" s="1" t="s">
        <v>719</v>
      </c>
      <c r="B712" s="1" t="s">
        <v>1316</v>
      </c>
      <c r="C712" s="1" t="s">
        <v>8</v>
      </c>
      <c r="D712">
        <v>3.4</v>
      </c>
      <c r="E712">
        <v>8</v>
      </c>
      <c r="F712">
        <v>4</v>
      </c>
      <c r="G712">
        <v>4</v>
      </c>
      <c r="H712">
        <v>8</v>
      </c>
      <c r="I712">
        <v>4</v>
      </c>
      <c r="J712">
        <v>11</v>
      </c>
      <c r="K712">
        <v>6</v>
      </c>
      <c r="L712" s="65">
        <v>8</v>
      </c>
      <c r="M712">
        <v>11</v>
      </c>
      <c r="N712">
        <v>7</v>
      </c>
      <c r="O712">
        <v>25</v>
      </c>
      <c r="P712">
        <v>32</v>
      </c>
      <c r="Q712">
        <v>0</v>
      </c>
      <c r="R712" s="1">
        <f>IF(AND(MonthSales[[#This Row],[Maximum]] &gt; 10, C712 &lt;&gt; "X"), COUNTIF(MonthSales[[#This Row],[6]:[1]], "=0"),0)</f>
        <v>0</v>
      </c>
      <c r="S712" s="13">
        <f>MonthSales[[#This Row],[Final Quantity in Order + Manual]]*MonthSales[[#This Row],[Weight (g)]]</f>
        <v>170</v>
      </c>
      <c r="T712" s="62">
        <f>IFERROR(((MonthSales[[#This Row],[Stock + FBA]]+MonthSales[[#This Row],[Incoming]])/MonthSales[[#This Row],[Quaterly Average]]), 0)</f>
        <v>4</v>
      </c>
      <c r="U712" s="14">
        <f>IF(AND(minMonths &gt;=  MonthSales[[#This Row],[Months Cover (current stock +Production)]], C712  &lt;&gt; "X"), _xlfn.CEILING.MATH(((orderBY -  MonthSales[[#This Row],[Months Cover (current stock +Production)]]) * MonthSales[[#This Row],[Quaterly Average]]),50),0)</f>
        <v>50</v>
      </c>
      <c r="V712" s="60">
        <f t="shared" si="11"/>
        <v>0</v>
      </c>
      <c r="W712" s="21">
        <f>MonthSales[[#This Row],[Suggested Order]]+V712</f>
        <v>50</v>
      </c>
      <c r="X712">
        <f>SUM(MonthSales[[#This Row],[Stock + FBA]:[Incoming]])+MonthSales[[#This Row],[Final Quantity in Order + Manual]]</f>
        <v>82</v>
      </c>
      <c r="Y712" s="62">
        <f>IFERROR(((MonthSales[[#This Row],[Stock + FBA]]+MonthSales[[#This Row],[Incoming]]+MonthSales[[#This Row],[Final Quantity in Order + Manual]])/MonthSales[[#This Row],[Quaterly Average]]), 0)</f>
        <v>10.25</v>
      </c>
    </row>
    <row r="713" spans="1:25" x14ac:dyDescent="0.25">
      <c r="A713" s="1" t="s">
        <v>720</v>
      </c>
      <c r="B713" s="1" t="s">
        <v>1370</v>
      </c>
      <c r="C713" s="1" t="s">
        <v>13</v>
      </c>
      <c r="D713">
        <v>6.2</v>
      </c>
      <c r="E713">
        <v>0</v>
      </c>
      <c r="F713">
        <v>0</v>
      </c>
      <c r="G713">
        <v>0</v>
      </c>
      <c r="H713">
        <v>0</v>
      </c>
      <c r="I713">
        <v>0</v>
      </c>
      <c r="J713">
        <v>0</v>
      </c>
      <c r="K713">
        <v>0</v>
      </c>
      <c r="L713" s="65">
        <v>0</v>
      </c>
      <c r="M713">
        <v>0</v>
      </c>
      <c r="N713">
        <v>0</v>
      </c>
      <c r="O713">
        <v>0</v>
      </c>
      <c r="P713">
        <v>0</v>
      </c>
      <c r="Q713">
        <v>0</v>
      </c>
      <c r="R713" s="1">
        <f>IF(AND(MonthSales[[#This Row],[Maximum]] &gt; 10, C713 &lt;&gt; "X"), COUNTIF(MonthSales[[#This Row],[6]:[1]], "=0"),0)</f>
        <v>0</v>
      </c>
      <c r="S713" s="13">
        <f>MonthSales[[#This Row],[Final Quantity in Order + Manual]]*MonthSales[[#This Row],[Weight (g)]]</f>
        <v>0</v>
      </c>
      <c r="T713" s="62">
        <f>IFERROR(((MonthSales[[#This Row],[Stock + FBA]]+MonthSales[[#This Row],[Incoming]])/MonthSales[[#This Row],[Quaterly Average]]), 0)</f>
        <v>0</v>
      </c>
      <c r="U713" s="14">
        <f>IF(AND(minMonths &gt;=  MonthSales[[#This Row],[Months Cover (current stock +Production)]], C713  &lt;&gt; "X"), _xlfn.CEILING.MATH(((orderBY -  MonthSales[[#This Row],[Months Cover (current stock +Production)]]) * MonthSales[[#This Row],[Quaterly Average]]),50),0)</f>
        <v>0</v>
      </c>
      <c r="V713" s="60">
        <f t="shared" si="11"/>
        <v>0</v>
      </c>
      <c r="W713" s="21">
        <f>MonthSales[[#This Row],[Suggested Order]]+V713</f>
        <v>0</v>
      </c>
      <c r="X713">
        <f>SUM(MonthSales[[#This Row],[Stock + FBA]:[Incoming]])+MonthSales[[#This Row],[Final Quantity in Order + Manual]]</f>
        <v>0</v>
      </c>
      <c r="Y713" s="62">
        <f>IFERROR(((MonthSales[[#This Row],[Stock + FBA]]+MonthSales[[#This Row],[Incoming]]+MonthSales[[#This Row],[Final Quantity in Order + Manual]])/MonthSales[[#This Row],[Quaterly Average]]), 0)</f>
        <v>0</v>
      </c>
    </row>
    <row r="714" spans="1:25" x14ac:dyDescent="0.25">
      <c r="A714" s="1" t="s">
        <v>721</v>
      </c>
      <c r="B714" s="1" t="s">
        <v>1370</v>
      </c>
      <c r="C714" s="1" t="s">
        <v>13</v>
      </c>
      <c r="D714">
        <v>8.5500000000000007</v>
      </c>
      <c r="E714">
        <v>0</v>
      </c>
      <c r="F714">
        <v>0</v>
      </c>
      <c r="G714">
        <v>0</v>
      </c>
      <c r="H714">
        <v>0</v>
      </c>
      <c r="I714">
        <v>0</v>
      </c>
      <c r="J714">
        <v>0</v>
      </c>
      <c r="K714">
        <v>0</v>
      </c>
      <c r="L714" s="65">
        <v>0</v>
      </c>
      <c r="M714">
        <v>0</v>
      </c>
      <c r="N714">
        <v>0</v>
      </c>
      <c r="O714">
        <v>0</v>
      </c>
      <c r="P714">
        <v>0</v>
      </c>
      <c r="Q714">
        <v>0</v>
      </c>
      <c r="R714" s="1">
        <f>IF(AND(MonthSales[[#This Row],[Maximum]] &gt; 10, C714 &lt;&gt; "X"), COUNTIF(MonthSales[[#This Row],[6]:[1]], "=0"),0)</f>
        <v>0</v>
      </c>
      <c r="S714" s="13">
        <f>MonthSales[[#This Row],[Final Quantity in Order + Manual]]*MonthSales[[#This Row],[Weight (g)]]</f>
        <v>0</v>
      </c>
      <c r="T714" s="62">
        <f>IFERROR(((MonthSales[[#This Row],[Stock + FBA]]+MonthSales[[#This Row],[Incoming]])/MonthSales[[#This Row],[Quaterly Average]]), 0)</f>
        <v>0</v>
      </c>
      <c r="U714" s="14">
        <f>IF(AND(minMonths &gt;=  MonthSales[[#This Row],[Months Cover (current stock +Production)]], C714  &lt;&gt; "X"), _xlfn.CEILING.MATH(((orderBY -  MonthSales[[#This Row],[Months Cover (current stock +Production)]]) * MonthSales[[#This Row],[Quaterly Average]]),50),0)</f>
        <v>0</v>
      </c>
      <c r="V714" s="60">
        <f t="shared" si="11"/>
        <v>0</v>
      </c>
      <c r="W714" s="21">
        <f>MonthSales[[#This Row],[Suggested Order]]+V714</f>
        <v>0</v>
      </c>
      <c r="X714">
        <f>SUM(MonthSales[[#This Row],[Stock + FBA]:[Incoming]])+MonthSales[[#This Row],[Final Quantity in Order + Manual]]</f>
        <v>0</v>
      </c>
      <c r="Y714" s="62">
        <f>IFERROR(((MonthSales[[#This Row],[Stock + FBA]]+MonthSales[[#This Row],[Incoming]]+MonthSales[[#This Row],[Final Quantity in Order + Manual]])/MonthSales[[#This Row],[Quaterly Average]]), 0)</f>
        <v>0</v>
      </c>
    </row>
    <row r="715" spans="1:25" x14ac:dyDescent="0.25">
      <c r="A715" s="1" t="s">
        <v>722</v>
      </c>
      <c r="B715" s="1" t="s">
        <v>1370</v>
      </c>
      <c r="C715" s="1" t="s">
        <v>13</v>
      </c>
      <c r="D715">
        <v>6.85</v>
      </c>
      <c r="E715">
        <v>4</v>
      </c>
      <c r="F715">
        <v>1</v>
      </c>
      <c r="G715">
        <v>1</v>
      </c>
      <c r="H715">
        <v>0</v>
      </c>
      <c r="I715">
        <v>0</v>
      </c>
      <c r="J715">
        <v>0</v>
      </c>
      <c r="K715">
        <v>2</v>
      </c>
      <c r="L715" s="65">
        <v>0</v>
      </c>
      <c r="M715">
        <v>4</v>
      </c>
      <c r="N715">
        <v>1</v>
      </c>
      <c r="O715">
        <v>0</v>
      </c>
      <c r="P715">
        <v>1</v>
      </c>
      <c r="Q715">
        <v>0</v>
      </c>
      <c r="R715" s="1">
        <f>IF(AND(MonthSales[[#This Row],[Maximum]] &gt; 10, C715 &lt;&gt; "X"), COUNTIF(MonthSales[[#This Row],[6]:[1]], "=0"),0)</f>
        <v>0</v>
      </c>
      <c r="S715" s="13">
        <f>MonthSales[[#This Row],[Final Quantity in Order + Manual]]*MonthSales[[#This Row],[Weight (g)]]</f>
        <v>0</v>
      </c>
      <c r="T715" s="62">
        <f>IFERROR(((MonthSales[[#This Row],[Stock + FBA]]+MonthSales[[#This Row],[Incoming]])/MonthSales[[#This Row],[Quaterly Average]]), 0)</f>
        <v>0</v>
      </c>
      <c r="U715" s="14">
        <f>IF(AND(minMonths &gt;=  MonthSales[[#This Row],[Months Cover (current stock +Production)]], C715  &lt;&gt; "X"), _xlfn.CEILING.MATH(((orderBY -  MonthSales[[#This Row],[Months Cover (current stock +Production)]]) * MonthSales[[#This Row],[Quaterly Average]]),50),0)</f>
        <v>0</v>
      </c>
      <c r="V715" s="60">
        <f t="shared" si="11"/>
        <v>0</v>
      </c>
      <c r="W715" s="21">
        <f>MonthSales[[#This Row],[Suggested Order]]+V715</f>
        <v>0</v>
      </c>
      <c r="X715">
        <f>SUM(MonthSales[[#This Row],[Stock + FBA]:[Incoming]])+MonthSales[[#This Row],[Final Quantity in Order + Manual]]</f>
        <v>1</v>
      </c>
      <c r="Y715" s="62">
        <f>IFERROR(((MonthSales[[#This Row],[Stock + FBA]]+MonthSales[[#This Row],[Incoming]]+MonthSales[[#This Row],[Final Quantity in Order + Manual]])/MonthSales[[#This Row],[Quaterly Average]]), 0)</f>
        <v>0</v>
      </c>
    </row>
    <row r="716" spans="1:25" x14ac:dyDescent="0.25">
      <c r="A716" s="1" t="s">
        <v>723</v>
      </c>
      <c r="B716" s="1" t="s">
        <v>1370</v>
      </c>
      <c r="C716" s="1" t="s">
        <v>13</v>
      </c>
      <c r="D716">
        <v>4.26</v>
      </c>
      <c r="E716">
        <v>2</v>
      </c>
      <c r="F716">
        <v>0</v>
      </c>
      <c r="G716">
        <v>0</v>
      </c>
      <c r="H716">
        <v>0</v>
      </c>
      <c r="I716">
        <v>0</v>
      </c>
      <c r="J716">
        <v>0</v>
      </c>
      <c r="K716">
        <v>2</v>
      </c>
      <c r="L716" s="65">
        <v>0</v>
      </c>
      <c r="M716">
        <v>2</v>
      </c>
      <c r="N716">
        <v>45</v>
      </c>
      <c r="O716">
        <v>0</v>
      </c>
      <c r="P716">
        <v>45</v>
      </c>
      <c r="Q716">
        <v>0</v>
      </c>
      <c r="R716" s="1">
        <f>IF(AND(MonthSales[[#This Row],[Maximum]] &gt; 10, C716 &lt;&gt; "X"), COUNTIF(MonthSales[[#This Row],[6]:[1]], "=0"),0)</f>
        <v>0</v>
      </c>
      <c r="S716" s="13">
        <f>MonthSales[[#This Row],[Final Quantity in Order + Manual]]*MonthSales[[#This Row],[Weight (g)]]</f>
        <v>0</v>
      </c>
      <c r="T716" s="62">
        <f>IFERROR(((MonthSales[[#This Row],[Stock + FBA]]+MonthSales[[#This Row],[Incoming]])/MonthSales[[#This Row],[Quaterly Average]]), 0)</f>
        <v>0</v>
      </c>
      <c r="U716" s="14">
        <f>IF(AND(minMonths &gt;=  MonthSales[[#This Row],[Months Cover (current stock +Production)]], C716  &lt;&gt; "X"), _xlfn.CEILING.MATH(((orderBY -  MonthSales[[#This Row],[Months Cover (current stock +Production)]]) * MonthSales[[#This Row],[Quaterly Average]]),50),0)</f>
        <v>0</v>
      </c>
      <c r="V716" s="60">
        <f t="shared" si="11"/>
        <v>0</v>
      </c>
      <c r="W716" s="21">
        <f>MonthSales[[#This Row],[Suggested Order]]+V716</f>
        <v>0</v>
      </c>
      <c r="X716">
        <f>SUM(MonthSales[[#This Row],[Stock + FBA]:[Incoming]])+MonthSales[[#This Row],[Final Quantity in Order + Manual]]</f>
        <v>45</v>
      </c>
      <c r="Y716" s="62">
        <f>IFERROR(((MonthSales[[#This Row],[Stock + FBA]]+MonthSales[[#This Row],[Incoming]]+MonthSales[[#This Row],[Final Quantity in Order + Manual]])/MonthSales[[#This Row],[Quaterly Average]]), 0)</f>
        <v>0</v>
      </c>
    </row>
    <row r="717" spans="1:25" x14ac:dyDescent="0.25">
      <c r="A717" s="1" t="s">
        <v>724</v>
      </c>
      <c r="B717" s="1" t="s">
        <v>1372</v>
      </c>
      <c r="C717" s="1" t="s">
        <v>13</v>
      </c>
      <c r="D717">
        <v>4.66</v>
      </c>
      <c r="E717">
        <v>1</v>
      </c>
      <c r="F717">
        <v>1</v>
      </c>
      <c r="G717">
        <v>0</v>
      </c>
      <c r="H717">
        <v>0</v>
      </c>
      <c r="I717">
        <v>0</v>
      </c>
      <c r="J717">
        <v>1</v>
      </c>
      <c r="K717">
        <v>1</v>
      </c>
      <c r="L717" s="65">
        <v>1</v>
      </c>
      <c r="M717">
        <v>1</v>
      </c>
      <c r="N717">
        <v>6</v>
      </c>
      <c r="O717">
        <v>3</v>
      </c>
      <c r="P717">
        <v>9</v>
      </c>
      <c r="Q717">
        <v>0</v>
      </c>
      <c r="R717" s="1">
        <f>IF(AND(MonthSales[[#This Row],[Maximum]] &gt; 10, C717 &lt;&gt; "X"), COUNTIF(MonthSales[[#This Row],[6]:[1]], "=0"),0)</f>
        <v>0</v>
      </c>
      <c r="S717" s="13">
        <f>MonthSales[[#This Row],[Final Quantity in Order + Manual]]*MonthSales[[#This Row],[Weight (g)]]</f>
        <v>0</v>
      </c>
      <c r="T717" s="62">
        <f>IFERROR(((MonthSales[[#This Row],[Stock + FBA]]+MonthSales[[#This Row],[Incoming]])/MonthSales[[#This Row],[Quaterly Average]]), 0)</f>
        <v>9</v>
      </c>
      <c r="U717" s="14">
        <f>IF(AND(minMonths &gt;=  MonthSales[[#This Row],[Months Cover (current stock +Production)]], C717  &lt;&gt; "X"), _xlfn.CEILING.MATH(((orderBY -  MonthSales[[#This Row],[Months Cover (current stock +Production)]]) * MonthSales[[#This Row],[Quaterly Average]]),50),0)</f>
        <v>0</v>
      </c>
      <c r="V717" s="60">
        <f t="shared" si="11"/>
        <v>0</v>
      </c>
      <c r="W717" s="21">
        <f>MonthSales[[#This Row],[Suggested Order]]+V717</f>
        <v>0</v>
      </c>
      <c r="X717">
        <f>SUM(MonthSales[[#This Row],[Stock + FBA]:[Incoming]])+MonthSales[[#This Row],[Final Quantity in Order + Manual]]</f>
        <v>9</v>
      </c>
      <c r="Y717" s="62">
        <f>IFERROR(((MonthSales[[#This Row],[Stock + FBA]]+MonthSales[[#This Row],[Incoming]]+MonthSales[[#This Row],[Final Quantity in Order + Manual]])/MonthSales[[#This Row],[Quaterly Average]]), 0)</f>
        <v>9</v>
      </c>
    </row>
    <row r="718" spans="1:25" x14ac:dyDescent="0.25">
      <c r="A718" s="1" t="s">
        <v>725</v>
      </c>
      <c r="B718" s="1" t="s">
        <v>1303</v>
      </c>
      <c r="C718" s="1" t="s">
        <v>8</v>
      </c>
      <c r="D718">
        <v>3</v>
      </c>
      <c r="E718">
        <v>1</v>
      </c>
      <c r="F718">
        <v>3</v>
      </c>
      <c r="G718">
        <v>5</v>
      </c>
      <c r="H718">
        <v>5</v>
      </c>
      <c r="I718">
        <v>15</v>
      </c>
      <c r="J718">
        <v>15</v>
      </c>
      <c r="K718">
        <v>7</v>
      </c>
      <c r="L718" s="65">
        <v>12</v>
      </c>
      <c r="M718">
        <v>15</v>
      </c>
      <c r="N718">
        <v>3</v>
      </c>
      <c r="O718">
        <v>26</v>
      </c>
      <c r="P718">
        <v>29</v>
      </c>
      <c r="Q718">
        <v>50</v>
      </c>
      <c r="R718" s="1">
        <f>IF(AND(MonthSales[[#This Row],[Maximum]] &gt; 10, C718 &lt;&gt; "X"), COUNTIF(MonthSales[[#This Row],[6]:[1]], "=0"),0)</f>
        <v>0</v>
      </c>
      <c r="S718" s="13">
        <f>MonthSales[[#This Row],[Final Quantity in Order + Manual]]*MonthSales[[#This Row],[Weight (g)]]</f>
        <v>0</v>
      </c>
      <c r="T718" s="62">
        <f>IFERROR(((MonthSales[[#This Row],[Stock + FBA]]+MonthSales[[#This Row],[Incoming]])/MonthSales[[#This Row],[Quaterly Average]]), 0)</f>
        <v>6.583333333333333</v>
      </c>
      <c r="U718" s="14">
        <f>IF(AND(minMonths &gt;=  MonthSales[[#This Row],[Months Cover (current stock +Production)]], C718  &lt;&gt; "X"), _xlfn.CEILING.MATH(((orderBY -  MonthSales[[#This Row],[Months Cover (current stock +Production)]]) * MonthSales[[#This Row],[Quaterly Average]]),50),0)</f>
        <v>0</v>
      </c>
      <c r="V718" s="60">
        <f t="shared" si="11"/>
        <v>0</v>
      </c>
      <c r="W718" s="21">
        <f>MonthSales[[#This Row],[Suggested Order]]+V718</f>
        <v>0</v>
      </c>
      <c r="X718">
        <f>SUM(MonthSales[[#This Row],[Stock + FBA]:[Incoming]])+MonthSales[[#This Row],[Final Quantity in Order + Manual]]</f>
        <v>79</v>
      </c>
      <c r="Y718" s="62">
        <f>IFERROR(((MonthSales[[#This Row],[Stock + FBA]]+MonthSales[[#This Row],[Incoming]]+MonthSales[[#This Row],[Final Quantity in Order + Manual]])/MonthSales[[#This Row],[Quaterly Average]]), 0)</f>
        <v>6.583333333333333</v>
      </c>
    </row>
    <row r="719" spans="1:25" x14ac:dyDescent="0.25">
      <c r="A719" s="1" t="s">
        <v>726</v>
      </c>
      <c r="B719" s="1" t="s">
        <v>1316</v>
      </c>
      <c r="C719" s="1" t="s">
        <v>8</v>
      </c>
      <c r="D719">
        <v>1.37</v>
      </c>
      <c r="E719">
        <v>26</v>
      </c>
      <c r="F719">
        <v>31</v>
      </c>
      <c r="G719">
        <v>18</v>
      </c>
      <c r="H719">
        <v>61</v>
      </c>
      <c r="I719">
        <v>56</v>
      </c>
      <c r="J719">
        <v>71</v>
      </c>
      <c r="K719">
        <v>44</v>
      </c>
      <c r="L719" s="65">
        <v>63</v>
      </c>
      <c r="M719">
        <v>71</v>
      </c>
      <c r="N719">
        <v>14</v>
      </c>
      <c r="O719">
        <v>97</v>
      </c>
      <c r="P719">
        <v>111</v>
      </c>
      <c r="Q719">
        <v>200</v>
      </c>
      <c r="R719" s="1">
        <f>IF(AND(MonthSales[[#This Row],[Maximum]] &gt; 10, C719 &lt;&gt; "X"), COUNTIF(MonthSales[[#This Row],[6]:[1]], "=0"),0)</f>
        <v>0</v>
      </c>
      <c r="S719" s="13">
        <f>MonthSales[[#This Row],[Final Quantity in Order + Manual]]*MonthSales[[#This Row],[Weight (g)]]</f>
        <v>205.50000000000003</v>
      </c>
      <c r="T719" s="62">
        <f>IFERROR(((MonthSales[[#This Row],[Stock + FBA]]+MonthSales[[#This Row],[Incoming]])/MonthSales[[#This Row],[Quaterly Average]]), 0)</f>
        <v>4.9365079365079367</v>
      </c>
      <c r="U719" s="14">
        <f>IF(AND(minMonths &gt;=  MonthSales[[#This Row],[Months Cover (current stock +Production)]], C719  &lt;&gt; "X"), _xlfn.CEILING.MATH(((orderBY -  MonthSales[[#This Row],[Months Cover (current stock +Production)]]) * MonthSales[[#This Row],[Quaterly Average]]),50),0)</f>
        <v>150</v>
      </c>
      <c r="V719" s="60">
        <f t="shared" si="11"/>
        <v>0</v>
      </c>
      <c r="W719" s="21">
        <f>MonthSales[[#This Row],[Suggested Order]]+V719</f>
        <v>150</v>
      </c>
      <c r="X719">
        <f>SUM(MonthSales[[#This Row],[Stock + FBA]:[Incoming]])+MonthSales[[#This Row],[Final Quantity in Order + Manual]]</f>
        <v>461</v>
      </c>
      <c r="Y719" s="62">
        <f>IFERROR(((MonthSales[[#This Row],[Stock + FBA]]+MonthSales[[#This Row],[Incoming]]+MonthSales[[#This Row],[Final Quantity in Order + Manual]])/MonthSales[[#This Row],[Quaterly Average]]), 0)</f>
        <v>7.3174603174603172</v>
      </c>
    </row>
    <row r="720" spans="1:25" x14ac:dyDescent="0.25">
      <c r="A720" s="1" t="s">
        <v>727</v>
      </c>
      <c r="B720" s="1" t="s">
        <v>1303</v>
      </c>
      <c r="C720" s="1" t="s">
        <v>8</v>
      </c>
      <c r="D720">
        <v>1.79</v>
      </c>
      <c r="E720">
        <v>3</v>
      </c>
      <c r="F720">
        <v>7</v>
      </c>
      <c r="G720">
        <v>4</v>
      </c>
      <c r="H720">
        <v>6</v>
      </c>
      <c r="I720">
        <v>3</v>
      </c>
      <c r="J720">
        <v>4</v>
      </c>
      <c r="K720">
        <v>4</v>
      </c>
      <c r="L720" s="65">
        <v>4</v>
      </c>
      <c r="M720">
        <v>7</v>
      </c>
      <c r="N720">
        <v>2</v>
      </c>
      <c r="O720">
        <v>19</v>
      </c>
      <c r="P720">
        <v>21</v>
      </c>
      <c r="Q720">
        <v>50</v>
      </c>
      <c r="R720" s="1">
        <f>IF(AND(MonthSales[[#This Row],[Maximum]] &gt; 10, C720 &lt;&gt; "X"), COUNTIF(MonthSales[[#This Row],[6]:[1]], "=0"),0)</f>
        <v>0</v>
      </c>
      <c r="S720" s="13">
        <f>MonthSales[[#This Row],[Final Quantity in Order + Manual]]*MonthSales[[#This Row],[Weight (g)]]</f>
        <v>0</v>
      </c>
      <c r="T720" s="62">
        <f>IFERROR(((MonthSales[[#This Row],[Stock + FBA]]+MonthSales[[#This Row],[Incoming]])/MonthSales[[#This Row],[Quaterly Average]]), 0)</f>
        <v>17.75</v>
      </c>
      <c r="U720" s="14">
        <f>IF(AND(minMonths &gt;=  MonthSales[[#This Row],[Months Cover (current stock +Production)]], C720  &lt;&gt; "X"), _xlfn.CEILING.MATH(((orderBY -  MonthSales[[#This Row],[Months Cover (current stock +Production)]]) * MonthSales[[#This Row],[Quaterly Average]]),50),0)</f>
        <v>0</v>
      </c>
      <c r="V720" s="60">
        <f t="shared" si="11"/>
        <v>0</v>
      </c>
      <c r="W720" s="21">
        <f>MonthSales[[#This Row],[Suggested Order]]+V720</f>
        <v>0</v>
      </c>
      <c r="X720">
        <f>SUM(MonthSales[[#This Row],[Stock + FBA]:[Incoming]])+MonthSales[[#This Row],[Final Quantity in Order + Manual]]</f>
        <v>71</v>
      </c>
      <c r="Y720" s="62">
        <f>IFERROR(((MonthSales[[#This Row],[Stock + FBA]]+MonthSales[[#This Row],[Incoming]]+MonthSales[[#This Row],[Final Quantity in Order + Manual]])/MonthSales[[#This Row],[Quaterly Average]]), 0)</f>
        <v>17.75</v>
      </c>
    </row>
    <row r="721" spans="1:25" x14ac:dyDescent="0.25">
      <c r="A721" s="1" t="s">
        <v>728</v>
      </c>
      <c r="B721" s="1" t="s">
        <v>1303</v>
      </c>
      <c r="C721" s="1" t="s">
        <v>8</v>
      </c>
      <c r="D721">
        <v>1.82</v>
      </c>
      <c r="E721">
        <v>4</v>
      </c>
      <c r="F721">
        <v>5</v>
      </c>
      <c r="G721">
        <v>4</v>
      </c>
      <c r="H721">
        <v>5</v>
      </c>
      <c r="I721">
        <v>2</v>
      </c>
      <c r="J721">
        <v>1</v>
      </c>
      <c r="K721">
        <v>4</v>
      </c>
      <c r="L721" s="65">
        <v>3</v>
      </c>
      <c r="M721">
        <v>5</v>
      </c>
      <c r="N721">
        <v>52</v>
      </c>
      <c r="O721">
        <v>26</v>
      </c>
      <c r="P721">
        <v>78</v>
      </c>
      <c r="Q721">
        <v>0</v>
      </c>
      <c r="R721" s="1">
        <f>IF(AND(MonthSales[[#This Row],[Maximum]] &gt; 10, C721 &lt;&gt; "X"), COUNTIF(MonthSales[[#This Row],[6]:[1]], "=0"),0)</f>
        <v>0</v>
      </c>
      <c r="S721" s="13">
        <f>MonthSales[[#This Row],[Final Quantity in Order + Manual]]*MonthSales[[#This Row],[Weight (g)]]</f>
        <v>0</v>
      </c>
      <c r="T721" s="62">
        <f>IFERROR(((MonthSales[[#This Row],[Stock + FBA]]+MonthSales[[#This Row],[Incoming]])/MonthSales[[#This Row],[Quaterly Average]]), 0)</f>
        <v>26</v>
      </c>
      <c r="U721" s="14">
        <f>IF(AND(minMonths &gt;=  MonthSales[[#This Row],[Months Cover (current stock +Production)]], C721  &lt;&gt; "X"), _xlfn.CEILING.MATH(((orderBY -  MonthSales[[#This Row],[Months Cover (current stock +Production)]]) * MonthSales[[#This Row],[Quaterly Average]]),50),0)</f>
        <v>0</v>
      </c>
      <c r="V721" s="60">
        <f t="shared" si="11"/>
        <v>0</v>
      </c>
      <c r="W721" s="21">
        <f>MonthSales[[#This Row],[Suggested Order]]+V721</f>
        <v>0</v>
      </c>
      <c r="X721">
        <f>SUM(MonthSales[[#This Row],[Stock + FBA]:[Incoming]])+MonthSales[[#This Row],[Final Quantity in Order + Manual]]</f>
        <v>78</v>
      </c>
      <c r="Y721" s="62">
        <f>IFERROR(((MonthSales[[#This Row],[Stock + FBA]]+MonthSales[[#This Row],[Incoming]]+MonthSales[[#This Row],[Final Quantity in Order + Manual]])/MonthSales[[#This Row],[Quaterly Average]]), 0)</f>
        <v>26</v>
      </c>
    </row>
    <row r="722" spans="1:25" x14ac:dyDescent="0.25">
      <c r="A722" s="1" t="s">
        <v>729</v>
      </c>
      <c r="B722" s="1" t="s">
        <v>1370</v>
      </c>
      <c r="C722" s="1" t="s">
        <v>13</v>
      </c>
      <c r="D722">
        <v>3.77</v>
      </c>
      <c r="E722">
        <v>1</v>
      </c>
      <c r="F722">
        <v>0</v>
      </c>
      <c r="G722">
        <v>0</v>
      </c>
      <c r="H722">
        <v>1</v>
      </c>
      <c r="I722">
        <v>0</v>
      </c>
      <c r="J722">
        <v>0</v>
      </c>
      <c r="K722">
        <v>1</v>
      </c>
      <c r="L722" s="65">
        <v>1</v>
      </c>
      <c r="M722">
        <v>1</v>
      </c>
      <c r="N722">
        <v>47</v>
      </c>
      <c r="O722">
        <v>0</v>
      </c>
      <c r="P722">
        <v>47</v>
      </c>
      <c r="Q722">
        <v>0</v>
      </c>
      <c r="R722" s="1">
        <f>IF(AND(MonthSales[[#This Row],[Maximum]] &gt; 10, C722 &lt;&gt; "X"), COUNTIF(MonthSales[[#This Row],[6]:[1]], "=0"),0)</f>
        <v>0</v>
      </c>
      <c r="S722" s="13">
        <f>MonthSales[[#This Row],[Final Quantity in Order + Manual]]*MonthSales[[#This Row],[Weight (g)]]</f>
        <v>0</v>
      </c>
      <c r="T722" s="62">
        <f>IFERROR(((MonthSales[[#This Row],[Stock + FBA]]+MonthSales[[#This Row],[Incoming]])/MonthSales[[#This Row],[Quaterly Average]]), 0)</f>
        <v>47</v>
      </c>
      <c r="U722" s="14">
        <f>IF(AND(minMonths &gt;=  MonthSales[[#This Row],[Months Cover (current stock +Production)]], C722  &lt;&gt; "X"), _xlfn.CEILING.MATH(((orderBY -  MonthSales[[#This Row],[Months Cover (current stock +Production)]]) * MonthSales[[#This Row],[Quaterly Average]]),50),0)</f>
        <v>0</v>
      </c>
      <c r="V722" s="60">
        <f t="shared" si="11"/>
        <v>0</v>
      </c>
      <c r="W722" s="21">
        <f>MonthSales[[#This Row],[Suggested Order]]+V722</f>
        <v>0</v>
      </c>
      <c r="X722">
        <f>SUM(MonthSales[[#This Row],[Stock + FBA]:[Incoming]])+MonthSales[[#This Row],[Final Quantity in Order + Manual]]</f>
        <v>47</v>
      </c>
      <c r="Y722" s="62">
        <f>IFERROR(((MonthSales[[#This Row],[Stock + FBA]]+MonthSales[[#This Row],[Incoming]]+MonthSales[[#This Row],[Final Quantity in Order + Manual]])/MonthSales[[#This Row],[Quaterly Average]]), 0)</f>
        <v>47</v>
      </c>
    </row>
    <row r="723" spans="1:25" x14ac:dyDescent="0.25">
      <c r="A723" s="1" t="s">
        <v>730</v>
      </c>
      <c r="B723" s="1" t="s">
        <v>1367</v>
      </c>
      <c r="C723" s="1" t="s">
        <v>13</v>
      </c>
      <c r="D723">
        <v>2.83</v>
      </c>
      <c r="E723">
        <v>1</v>
      </c>
      <c r="F723">
        <v>0</v>
      </c>
      <c r="G723">
        <v>2</v>
      </c>
      <c r="H723">
        <v>1</v>
      </c>
      <c r="I723">
        <v>0</v>
      </c>
      <c r="J723">
        <v>0</v>
      </c>
      <c r="K723">
        <v>1</v>
      </c>
      <c r="L723" s="65">
        <v>0</v>
      </c>
      <c r="M723">
        <v>2</v>
      </c>
      <c r="N723">
        <v>56</v>
      </c>
      <c r="O723">
        <v>12</v>
      </c>
      <c r="P723">
        <v>68</v>
      </c>
      <c r="Q723">
        <v>0</v>
      </c>
      <c r="R723" s="1">
        <f>IF(AND(MonthSales[[#This Row],[Maximum]] &gt; 10, C723 &lt;&gt; "X"), COUNTIF(MonthSales[[#This Row],[6]:[1]], "=0"),0)</f>
        <v>0</v>
      </c>
      <c r="S723" s="13">
        <f>MonthSales[[#This Row],[Final Quantity in Order + Manual]]*MonthSales[[#This Row],[Weight (g)]]</f>
        <v>0</v>
      </c>
      <c r="T723" s="62">
        <f>IFERROR(((MonthSales[[#This Row],[Stock + FBA]]+MonthSales[[#This Row],[Incoming]])/MonthSales[[#This Row],[Quaterly Average]]), 0)</f>
        <v>0</v>
      </c>
      <c r="U723" s="14">
        <f>IF(AND(minMonths &gt;=  MonthSales[[#This Row],[Months Cover (current stock +Production)]], C723  &lt;&gt; "X"), _xlfn.CEILING.MATH(((orderBY -  MonthSales[[#This Row],[Months Cover (current stock +Production)]]) * MonthSales[[#This Row],[Quaterly Average]]),50),0)</f>
        <v>0</v>
      </c>
      <c r="V723" s="60">
        <f t="shared" si="11"/>
        <v>0</v>
      </c>
      <c r="W723" s="21">
        <f>MonthSales[[#This Row],[Suggested Order]]+V723</f>
        <v>0</v>
      </c>
      <c r="X723">
        <f>SUM(MonthSales[[#This Row],[Stock + FBA]:[Incoming]])+MonthSales[[#This Row],[Final Quantity in Order + Manual]]</f>
        <v>68</v>
      </c>
      <c r="Y723" s="62">
        <f>IFERROR(((MonthSales[[#This Row],[Stock + FBA]]+MonthSales[[#This Row],[Incoming]]+MonthSales[[#This Row],[Final Quantity in Order + Manual]])/MonthSales[[#This Row],[Quaterly Average]]), 0)</f>
        <v>0</v>
      </c>
    </row>
    <row r="724" spans="1:25" x14ac:dyDescent="0.25">
      <c r="A724" s="1" t="s">
        <v>731</v>
      </c>
      <c r="B724" s="1" t="s">
        <v>1317</v>
      </c>
      <c r="C724" s="1" t="s">
        <v>13</v>
      </c>
      <c r="D724">
        <v>1.35</v>
      </c>
      <c r="E724">
        <v>4</v>
      </c>
      <c r="F724">
        <v>5</v>
      </c>
      <c r="G724">
        <v>3</v>
      </c>
      <c r="H724">
        <v>7</v>
      </c>
      <c r="I724">
        <v>4</v>
      </c>
      <c r="J724">
        <v>3</v>
      </c>
      <c r="K724">
        <v>4</v>
      </c>
      <c r="L724" s="65">
        <v>5</v>
      </c>
      <c r="M724">
        <v>7</v>
      </c>
      <c r="N724">
        <v>12</v>
      </c>
      <c r="O724">
        <v>25</v>
      </c>
      <c r="P724">
        <v>37</v>
      </c>
      <c r="Q724">
        <v>0</v>
      </c>
      <c r="R724" s="1">
        <f>IF(AND(MonthSales[[#This Row],[Maximum]] &gt; 10, C724 &lt;&gt; "X"), COUNTIF(MonthSales[[#This Row],[6]:[1]], "=0"),0)</f>
        <v>0</v>
      </c>
      <c r="S724" s="13">
        <f>MonthSales[[#This Row],[Final Quantity in Order + Manual]]*MonthSales[[#This Row],[Weight (g)]]</f>
        <v>0</v>
      </c>
      <c r="T724" s="62">
        <f>IFERROR(((MonthSales[[#This Row],[Stock + FBA]]+MonthSales[[#This Row],[Incoming]])/MonthSales[[#This Row],[Quaterly Average]]), 0)</f>
        <v>7.4</v>
      </c>
      <c r="U724" s="14">
        <f>IF(AND(minMonths &gt;=  MonthSales[[#This Row],[Months Cover (current stock +Production)]], C724  &lt;&gt; "X"), _xlfn.CEILING.MATH(((orderBY -  MonthSales[[#This Row],[Months Cover (current stock +Production)]]) * MonthSales[[#This Row],[Quaterly Average]]),50),0)</f>
        <v>0</v>
      </c>
      <c r="V724" s="60">
        <f t="shared" si="11"/>
        <v>0</v>
      </c>
      <c r="W724" s="21">
        <f>MonthSales[[#This Row],[Suggested Order]]+V724</f>
        <v>0</v>
      </c>
      <c r="X724">
        <f>SUM(MonthSales[[#This Row],[Stock + FBA]:[Incoming]])+MonthSales[[#This Row],[Final Quantity in Order + Manual]]</f>
        <v>37</v>
      </c>
      <c r="Y724" s="62">
        <f>IFERROR(((MonthSales[[#This Row],[Stock + FBA]]+MonthSales[[#This Row],[Incoming]]+MonthSales[[#This Row],[Final Quantity in Order + Manual]])/MonthSales[[#This Row],[Quaterly Average]]), 0)</f>
        <v>7.4</v>
      </c>
    </row>
    <row r="725" spans="1:25" x14ac:dyDescent="0.25">
      <c r="A725" s="1" t="s">
        <v>732</v>
      </c>
      <c r="B725" s="1" t="s">
        <v>1367</v>
      </c>
      <c r="C725" s="1" t="s">
        <v>13</v>
      </c>
      <c r="D725">
        <v>0.7</v>
      </c>
      <c r="E725">
        <v>0</v>
      </c>
      <c r="F725">
        <v>0</v>
      </c>
      <c r="G725">
        <v>0</v>
      </c>
      <c r="H725">
        <v>0</v>
      </c>
      <c r="I725">
        <v>0</v>
      </c>
      <c r="J725">
        <v>0</v>
      </c>
      <c r="K725">
        <v>0</v>
      </c>
      <c r="L725" s="65">
        <v>0</v>
      </c>
      <c r="M725">
        <v>0</v>
      </c>
      <c r="N725">
        <v>0</v>
      </c>
      <c r="O725">
        <v>0</v>
      </c>
      <c r="P725">
        <v>0</v>
      </c>
      <c r="Q725">
        <v>0</v>
      </c>
      <c r="R725" s="1">
        <f>IF(AND(MonthSales[[#This Row],[Maximum]] &gt; 10, C725 &lt;&gt; "X"), COUNTIF(MonthSales[[#This Row],[6]:[1]], "=0"),0)</f>
        <v>0</v>
      </c>
      <c r="S725" s="13">
        <f>MonthSales[[#This Row],[Final Quantity in Order + Manual]]*MonthSales[[#This Row],[Weight (g)]]</f>
        <v>0</v>
      </c>
      <c r="T725" s="62">
        <f>IFERROR(((MonthSales[[#This Row],[Stock + FBA]]+MonthSales[[#This Row],[Incoming]])/MonthSales[[#This Row],[Quaterly Average]]), 0)</f>
        <v>0</v>
      </c>
      <c r="U725" s="14">
        <f>IF(AND(minMonths &gt;=  MonthSales[[#This Row],[Months Cover (current stock +Production)]], C725  &lt;&gt; "X"), _xlfn.CEILING.MATH(((orderBY -  MonthSales[[#This Row],[Months Cover (current stock +Production)]]) * MonthSales[[#This Row],[Quaterly Average]]),50),0)</f>
        <v>0</v>
      </c>
      <c r="V725" s="60">
        <f t="shared" si="11"/>
        <v>0</v>
      </c>
      <c r="W725" s="21">
        <f>MonthSales[[#This Row],[Suggested Order]]+V725</f>
        <v>0</v>
      </c>
      <c r="X725">
        <f>SUM(MonthSales[[#This Row],[Stock + FBA]:[Incoming]])+MonthSales[[#This Row],[Final Quantity in Order + Manual]]</f>
        <v>0</v>
      </c>
      <c r="Y725" s="62">
        <f>IFERROR(((MonthSales[[#This Row],[Stock + FBA]]+MonthSales[[#This Row],[Incoming]]+MonthSales[[#This Row],[Final Quantity in Order + Manual]])/MonthSales[[#This Row],[Quaterly Average]]), 0)</f>
        <v>0</v>
      </c>
    </row>
    <row r="726" spans="1:25" x14ac:dyDescent="0.25">
      <c r="A726" s="1" t="s">
        <v>733</v>
      </c>
      <c r="B726" s="1" t="s">
        <v>1367</v>
      </c>
      <c r="C726" s="1" t="s">
        <v>13</v>
      </c>
      <c r="D726">
        <v>0.7</v>
      </c>
      <c r="E726">
        <v>0</v>
      </c>
      <c r="F726">
        <v>0</v>
      </c>
      <c r="G726">
        <v>0</v>
      </c>
      <c r="H726">
        <v>0</v>
      </c>
      <c r="I726">
        <v>0</v>
      </c>
      <c r="J726">
        <v>0</v>
      </c>
      <c r="K726">
        <v>0</v>
      </c>
      <c r="L726" s="65">
        <v>0</v>
      </c>
      <c r="M726">
        <v>0</v>
      </c>
      <c r="N726">
        <v>3</v>
      </c>
      <c r="O726">
        <v>0</v>
      </c>
      <c r="P726">
        <v>3</v>
      </c>
      <c r="Q726">
        <v>0</v>
      </c>
      <c r="R726" s="1">
        <f>IF(AND(MonthSales[[#This Row],[Maximum]] &gt; 10, C726 &lt;&gt; "X"), COUNTIF(MonthSales[[#This Row],[6]:[1]], "=0"),0)</f>
        <v>0</v>
      </c>
      <c r="S726" s="13">
        <f>MonthSales[[#This Row],[Final Quantity in Order + Manual]]*MonthSales[[#This Row],[Weight (g)]]</f>
        <v>0</v>
      </c>
      <c r="T726" s="62">
        <f>IFERROR(((MonthSales[[#This Row],[Stock + FBA]]+MonthSales[[#This Row],[Incoming]])/MonthSales[[#This Row],[Quaterly Average]]), 0)</f>
        <v>0</v>
      </c>
      <c r="U726" s="14">
        <f>IF(AND(minMonths &gt;=  MonthSales[[#This Row],[Months Cover (current stock +Production)]], C726  &lt;&gt; "X"), _xlfn.CEILING.MATH(((orderBY -  MonthSales[[#This Row],[Months Cover (current stock +Production)]]) * MonthSales[[#This Row],[Quaterly Average]]),50),0)</f>
        <v>0</v>
      </c>
      <c r="V726" s="60">
        <f t="shared" si="11"/>
        <v>0</v>
      </c>
      <c r="W726" s="21">
        <f>MonthSales[[#This Row],[Suggested Order]]+V726</f>
        <v>0</v>
      </c>
      <c r="X726">
        <f>SUM(MonthSales[[#This Row],[Stock + FBA]:[Incoming]])+MonthSales[[#This Row],[Final Quantity in Order + Manual]]</f>
        <v>3</v>
      </c>
      <c r="Y726" s="62">
        <f>IFERROR(((MonthSales[[#This Row],[Stock + FBA]]+MonthSales[[#This Row],[Incoming]]+MonthSales[[#This Row],[Final Quantity in Order + Manual]])/MonthSales[[#This Row],[Quaterly Average]]), 0)</f>
        <v>0</v>
      </c>
    </row>
    <row r="727" spans="1:25" x14ac:dyDescent="0.25">
      <c r="A727" s="1" t="s">
        <v>734</v>
      </c>
      <c r="B727" s="1" t="s">
        <v>1367</v>
      </c>
      <c r="C727" s="1" t="s">
        <v>13</v>
      </c>
      <c r="D727">
        <v>0.87</v>
      </c>
      <c r="E727">
        <v>0</v>
      </c>
      <c r="F727">
        <v>0</v>
      </c>
      <c r="G727">
        <v>0</v>
      </c>
      <c r="H727">
        <v>0</v>
      </c>
      <c r="I727">
        <v>0</v>
      </c>
      <c r="J727">
        <v>0</v>
      </c>
      <c r="K727">
        <v>0</v>
      </c>
      <c r="L727" s="65">
        <v>0</v>
      </c>
      <c r="M727">
        <v>0</v>
      </c>
      <c r="N727">
        <v>0</v>
      </c>
      <c r="O727">
        <v>0</v>
      </c>
      <c r="P727">
        <v>0</v>
      </c>
      <c r="Q727">
        <v>0</v>
      </c>
      <c r="R727" s="1">
        <f>IF(AND(MonthSales[[#This Row],[Maximum]] &gt; 10, C727 &lt;&gt; "X"), COUNTIF(MonthSales[[#This Row],[6]:[1]], "=0"),0)</f>
        <v>0</v>
      </c>
      <c r="S727" s="13">
        <f>MonthSales[[#This Row],[Final Quantity in Order + Manual]]*MonthSales[[#This Row],[Weight (g)]]</f>
        <v>0</v>
      </c>
      <c r="T727" s="62">
        <f>IFERROR(((MonthSales[[#This Row],[Stock + FBA]]+MonthSales[[#This Row],[Incoming]])/MonthSales[[#This Row],[Quaterly Average]]), 0)</f>
        <v>0</v>
      </c>
      <c r="U727" s="14">
        <f>IF(AND(minMonths &gt;=  MonthSales[[#This Row],[Months Cover (current stock +Production)]], C727  &lt;&gt; "X"), _xlfn.CEILING.MATH(((orderBY -  MonthSales[[#This Row],[Months Cover (current stock +Production)]]) * MonthSales[[#This Row],[Quaterly Average]]),50),0)</f>
        <v>0</v>
      </c>
      <c r="V727" s="60">
        <f t="shared" si="11"/>
        <v>0</v>
      </c>
      <c r="W727" s="21">
        <f>MonthSales[[#This Row],[Suggested Order]]+V727</f>
        <v>0</v>
      </c>
      <c r="X727">
        <f>SUM(MonthSales[[#This Row],[Stock + FBA]:[Incoming]])+MonthSales[[#This Row],[Final Quantity in Order + Manual]]</f>
        <v>0</v>
      </c>
      <c r="Y727" s="62">
        <f>IFERROR(((MonthSales[[#This Row],[Stock + FBA]]+MonthSales[[#This Row],[Incoming]]+MonthSales[[#This Row],[Final Quantity in Order + Manual]])/MonthSales[[#This Row],[Quaterly Average]]), 0)</f>
        <v>0</v>
      </c>
    </row>
    <row r="728" spans="1:25" x14ac:dyDescent="0.25">
      <c r="A728" s="1" t="s">
        <v>735</v>
      </c>
      <c r="B728" s="1" t="s">
        <v>1370</v>
      </c>
      <c r="C728" s="1" t="s">
        <v>13</v>
      </c>
      <c r="D728">
        <v>7.26</v>
      </c>
      <c r="E728">
        <v>1</v>
      </c>
      <c r="F728">
        <v>0</v>
      </c>
      <c r="G728">
        <v>0</v>
      </c>
      <c r="H728">
        <v>0</v>
      </c>
      <c r="I728">
        <v>0</v>
      </c>
      <c r="J728">
        <v>0</v>
      </c>
      <c r="K728">
        <v>1</v>
      </c>
      <c r="L728" s="65">
        <v>0</v>
      </c>
      <c r="M728">
        <v>1</v>
      </c>
      <c r="N728">
        <v>47</v>
      </c>
      <c r="O728">
        <v>0</v>
      </c>
      <c r="P728">
        <v>47</v>
      </c>
      <c r="Q728">
        <v>0</v>
      </c>
      <c r="R728" s="1">
        <f>IF(AND(MonthSales[[#This Row],[Maximum]] &gt; 10, C728 &lt;&gt; "X"), COUNTIF(MonthSales[[#This Row],[6]:[1]], "=0"),0)</f>
        <v>0</v>
      </c>
      <c r="S728" s="13">
        <f>MonthSales[[#This Row],[Final Quantity in Order + Manual]]*MonthSales[[#This Row],[Weight (g)]]</f>
        <v>0</v>
      </c>
      <c r="T728" s="62">
        <f>IFERROR(((MonthSales[[#This Row],[Stock + FBA]]+MonthSales[[#This Row],[Incoming]])/MonthSales[[#This Row],[Quaterly Average]]), 0)</f>
        <v>0</v>
      </c>
      <c r="U728" s="14">
        <f>IF(AND(minMonths &gt;=  MonthSales[[#This Row],[Months Cover (current stock +Production)]], C728  &lt;&gt; "X"), _xlfn.CEILING.MATH(((orderBY -  MonthSales[[#This Row],[Months Cover (current stock +Production)]]) * MonthSales[[#This Row],[Quaterly Average]]),50),0)</f>
        <v>0</v>
      </c>
      <c r="V728" s="60">
        <f t="shared" si="11"/>
        <v>0</v>
      </c>
      <c r="W728" s="21">
        <f>MonthSales[[#This Row],[Suggested Order]]+V728</f>
        <v>0</v>
      </c>
      <c r="X728">
        <f>SUM(MonthSales[[#This Row],[Stock + FBA]:[Incoming]])+MonthSales[[#This Row],[Final Quantity in Order + Manual]]</f>
        <v>47</v>
      </c>
      <c r="Y728" s="62">
        <f>IFERROR(((MonthSales[[#This Row],[Stock + FBA]]+MonthSales[[#This Row],[Incoming]]+MonthSales[[#This Row],[Final Quantity in Order + Manual]])/MonthSales[[#This Row],[Quaterly Average]]), 0)</f>
        <v>0</v>
      </c>
    </row>
    <row r="729" spans="1:25" x14ac:dyDescent="0.25">
      <c r="A729" s="1" t="s">
        <v>736</v>
      </c>
      <c r="B729" s="1" t="s">
        <v>1367</v>
      </c>
      <c r="C729" s="1" t="s">
        <v>13</v>
      </c>
      <c r="D729">
        <v>1.96</v>
      </c>
      <c r="E729">
        <v>0</v>
      </c>
      <c r="F729">
        <v>0</v>
      </c>
      <c r="G729">
        <v>0</v>
      </c>
      <c r="H729">
        <v>0</v>
      </c>
      <c r="I729">
        <v>0</v>
      </c>
      <c r="J729">
        <v>0</v>
      </c>
      <c r="K729">
        <v>0</v>
      </c>
      <c r="L729" s="65">
        <v>0</v>
      </c>
      <c r="M729">
        <v>0</v>
      </c>
      <c r="N729">
        <v>0</v>
      </c>
      <c r="O729">
        <v>0</v>
      </c>
      <c r="P729">
        <v>0</v>
      </c>
      <c r="Q729">
        <v>0</v>
      </c>
      <c r="R729" s="1">
        <f>IF(AND(MonthSales[[#This Row],[Maximum]] &gt; 10, C729 &lt;&gt; "X"), COUNTIF(MonthSales[[#This Row],[6]:[1]], "=0"),0)</f>
        <v>0</v>
      </c>
      <c r="S729" s="13">
        <f>MonthSales[[#This Row],[Final Quantity in Order + Manual]]*MonthSales[[#This Row],[Weight (g)]]</f>
        <v>0</v>
      </c>
      <c r="T729" s="62">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60">
        <f t="shared" si="11"/>
        <v>0</v>
      </c>
      <c r="W729" s="21">
        <f>MonthSales[[#This Row],[Suggested Order]]+V729</f>
        <v>0</v>
      </c>
      <c r="X729">
        <f>SUM(MonthSales[[#This Row],[Stock + FBA]:[Incoming]])+MonthSales[[#This Row],[Final Quantity in Order + Manual]]</f>
        <v>0</v>
      </c>
      <c r="Y729" s="62">
        <f>IFERROR(((MonthSales[[#This Row],[Stock + FBA]]+MonthSales[[#This Row],[Incoming]]+MonthSales[[#This Row],[Final Quantity in Order + Manual]])/MonthSales[[#This Row],[Quaterly Average]]), 0)</f>
        <v>0</v>
      </c>
    </row>
    <row r="730" spans="1:25" x14ac:dyDescent="0.25">
      <c r="A730" s="1" t="s">
        <v>737</v>
      </c>
      <c r="B730" s="1" t="s">
        <v>1313</v>
      </c>
      <c r="C730" s="1" t="s">
        <v>13</v>
      </c>
      <c r="D730">
        <v>2.93</v>
      </c>
      <c r="E730">
        <v>1</v>
      </c>
      <c r="F730">
        <v>1</v>
      </c>
      <c r="G730">
        <v>3</v>
      </c>
      <c r="H730">
        <v>0</v>
      </c>
      <c r="I730">
        <v>3</v>
      </c>
      <c r="J730">
        <v>1</v>
      </c>
      <c r="K730">
        <v>2</v>
      </c>
      <c r="L730" s="65">
        <v>2</v>
      </c>
      <c r="M730">
        <v>3</v>
      </c>
      <c r="N730">
        <v>83</v>
      </c>
      <c r="O730">
        <v>17</v>
      </c>
      <c r="P730">
        <v>100</v>
      </c>
      <c r="Q730">
        <v>0</v>
      </c>
      <c r="R730" s="1">
        <f>IF(AND(MonthSales[[#This Row],[Maximum]] &gt; 10, C730 &lt;&gt; "X"), COUNTIF(MonthSales[[#This Row],[6]:[1]], "=0"),0)</f>
        <v>0</v>
      </c>
      <c r="S730" s="13">
        <f>MonthSales[[#This Row],[Final Quantity in Order + Manual]]*MonthSales[[#This Row],[Weight (g)]]</f>
        <v>0</v>
      </c>
      <c r="T730" s="62">
        <f>IFERROR(((MonthSales[[#This Row],[Stock + FBA]]+MonthSales[[#This Row],[Incoming]])/MonthSales[[#This Row],[Quaterly Average]]), 0)</f>
        <v>50</v>
      </c>
      <c r="U730" s="14">
        <f>IF(AND(minMonths &gt;=  MonthSales[[#This Row],[Months Cover (current stock +Production)]], C730  &lt;&gt; "X"), _xlfn.CEILING.MATH(((orderBY -  MonthSales[[#This Row],[Months Cover (current stock +Production)]]) * MonthSales[[#This Row],[Quaterly Average]]),50),0)</f>
        <v>0</v>
      </c>
      <c r="V730" s="60">
        <f t="shared" si="11"/>
        <v>0</v>
      </c>
      <c r="W730" s="21">
        <f>MonthSales[[#This Row],[Suggested Order]]+V730</f>
        <v>0</v>
      </c>
      <c r="X730">
        <f>SUM(MonthSales[[#This Row],[Stock + FBA]:[Incoming]])+MonthSales[[#This Row],[Final Quantity in Order + Manual]]</f>
        <v>100</v>
      </c>
      <c r="Y730" s="62">
        <f>IFERROR(((MonthSales[[#This Row],[Stock + FBA]]+MonthSales[[#This Row],[Incoming]]+MonthSales[[#This Row],[Final Quantity in Order + Manual]])/MonthSales[[#This Row],[Quaterly Average]]), 0)</f>
        <v>50</v>
      </c>
    </row>
    <row r="731" spans="1:25" x14ac:dyDescent="0.25">
      <c r="A731" s="1" t="s">
        <v>738</v>
      </c>
      <c r="B731" s="1" t="s">
        <v>1372</v>
      </c>
      <c r="C731" s="1" t="s">
        <v>13</v>
      </c>
      <c r="D731">
        <v>4.6500000000000004</v>
      </c>
      <c r="E731">
        <v>0</v>
      </c>
      <c r="F731">
        <v>0</v>
      </c>
      <c r="G731">
        <v>0</v>
      </c>
      <c r="H731">
        <v>0</v>
      </c>
      <c r="I731">
        <v>0</v>
      </c>
      <c r="J731">
        <v>0</v>
      </c>
      <c r="K731">
        <v>0</v>
      </c>
      <c r="L731" s="65">
        <v>0</v>
      </c>
      <c r="M731">
        <v>0</v>
      </c>
      <c r="N731">
        <v>0</v>
      </c>
      <c r="O731">
        <v>0</v>
      </c>
      <c r="P731">
        <v>0</v>
      </c>
      <c r="Q731">
        <v>0</v>
      </c>
      <c r="R731" s="1">
        <f>IF(AND(MonthSales[[#This Row],[Maximum]] &gt; 10, C731 &lt;&gt; "X"), COUNTIF(MonthSales[[#This Row],[6]:[1]], "=0"),0)</f>
        <v>0</v>
      </c>
      <c r="S731" s="13">
        <f>MonthSales[[#This Row],[Final Quantity in Order + Manual]]*MonthSales[[#This Row],[Weight (g)]]</f>
        <v>0</v>
      </c>
      <c r="T731" s="62">
        <f>IFERROR(((MonthSales[[#This Row],[Stock + FBA]]+MonthSales[[#This Row],[Incoming]])/MonthSales[[#This Row],[Quaterly Average]]), 0)</f>
        <v>0</v>
      </c>
      <c r="U731" s="14">
        <f>IF(AND(minMonths &gt;=  MonthSales[[#This Row],[Months Cover (current stock +Production)]], C731  &lt;&gt; "X"), _xlfn.CEILING.MATH(((orderBY -  MonthSales[[#This Row],[Months Cover (current stock +Production)]]) * MonthSales[[#This Row],[Quaterly Average]]),50),0)</f>
        <v>0</v>
      </c>
      <c r="V731" s="60">
        <f t="shared" si="11"/>
        <v>0</v>
      </c>
      <c r="W731" s="21">
        <f>MonthSales[[#This Row],[Suggested Order]]+V731</f>
        <v>0</v>
      </c>
      <c r="X731">
        <f>SUM(MonthSales[[#This Row],[Stock + FBA]:[Incoming]])+MonthSales[[#This Row],[Final Quantity in Order + Manual]]</f>
        <v>0</v>
      </c>
      <c r="Y731" s="62">
        <f>IFERROR(((MonthSales[[#This Row],[Stock + FBA]]+MonthSales[[#This Row],[Incoming]]+MonthSales[[#This Row],[Final Quantity in Order + Manual]])/MonthSales[[#This Row],[Quaterly Average]]), 0)</f>
        <v>0</v>
      </c>
    </row>
    <row r="732" spans="1:25" x14ac:dyDescent="0.25">
      <c r="A732" s="1" t="s">
        <v>739</v>
      </c>
      <c r="B732" s="1" t="s">
        <v>1314</v>
      </c>
      <c r="C732" s="1"/>
      <c r="D732">
        <v>6.32</v>
      </c>
      <c r="E732">
        <v>0</v>
      </c>
      <c r="F732">
        <v>0</v>
      </c>
      <c r="G732">
        <v>0</v>
      </c>
      <c r="H732">
        <v>0</v>
      </c>
      <c r="I732">
        <v>0</v>
      </c>
      <c r="J732">
        <v>0</v>
      </c>
      <c r="K732">
        <v>0</v>
      </c>
      <c r="L732" s="65">
        <v>0</v>
      </c>
      <c r="M732">
        <v>0</v>
      </c>
      <c r="N732">
        <v>52</v>
      </c>
      <c r="O732">
        <v>0</v>
      </c>
      <c r="P732">
        <v>52</v>
      </c>
      <c r="Q732">
        <v>0</v>
      </c>
      <c r="R732" s="1">
        <f>IF(AND(MonthSales[[#This Row],[Maximum]] &gt; 10, C732 &lt;&gt; "X"), COUNTIF(MonthSales[[#This Row],[6]:[1]], "=0"),0)</f>
        <v>0</v>
      </c>
      <c r="S732" s="13">
        <f>MonthSales[[#This Row],[Final Quantity in Order + Manual]]*MonthSales[[#This Row],[Weight (g)]]</f>
        <v>0</v>
      </c>
      <c r="T732" s="62">
        <f>IFERROR(((MonthSales[[#This Row],[Stock + FBA]]+MonthSales[[#This Row],[Incoming]])/MonthSales[[#This Row],[Quaterly Average]]), 0)</f>
        <v>0</v>
      </c>
      <c r="U732" s="14">
        <f>IF(AND(minMonths &gt;=  MonthSales[[#This Row],[Months Cover (current stock +Production)]], C732  &lt;&gt; "X"), _xlfn.CEILING.MATH(((orderBY -  MonthSales[[#This Row],[Months Cover (current stock +Production)]]) * MonthSales[[#This Row],[Quaterly Average]]),50),0)</f>
        <v>0</v>
      </c>
      <c r="V732" s="60">
        <f t="shared" si="11"/>
        <v>0</v>
      </c>
      <c r="W732" s="21">
        <f>MonthSales[[#This Row],[Suggested Order]]+V732</f>
        <v>0</v>
      </c>
      <c r="X732">
        <f>SUM(MonthSales[[#This Row],[Stock + FBA]:[Incoming]])+MonthSales[[#This Row],[Final Quantity in Order + Manual]]</f>
        <v>52</v>
      </c>
      <c r="Y732" s="62">
        <f>IFERROR(((MonthSales[[#This Row],[Stock + FBA]]+MonthSales[[#This Row],[Incoming]]+MonthSales[[#This Row],[Final Quantity in Order + Manual]])/MonthSales[[#This Row],[Quaterly Average]]), 0)</f>
        <v>0</v>
      </c>
    </row>
    <row r="733" spans="1:25" x14ac:dyDescent="0.25">
      <c r="A733" s="1" t="s">
        <v>740</v>
      </c>
      <c r="B733" s="1" t="s">
        <v>1314</v>
      </c>
      <c r="C733" s="1"/>
      <c r="D733">
        <v>11.4</v>
      </c>
      <c r="E733">
        <v>0</v>
      </c>
      <c r="F733">
        <v>0</v>
      </c>
      <c r="G733">
        <v>0</v>
      </c>
      <c r="H733">
        <v>0</v>
      </c>
      <c r="I733">
        <v>0</v>
      </c>
      <c r="J733">
        <v>0</v>
      </c>
      <c r="K733">
        <v>0</v>
      </c>
      <c r="L733" s="65">
        <v>0</v>
      </c>
      <c r="M733">
        <v>0</v>
      </c>
      <c r="N733">
        <v>52</v>
      </c>
      <c r="O733">
        <v>0</v>
      </c>
      <c r="P733">
        <v>52</v>
      </c>
      <c r="Q733">
        <v>0</v>
      </c>
      <c r="R733" s="1">
        <f>IF(AND(MonthSales[[#This Row],[Maximum]] &gt; 10, C733 &lt;&gt; "X"), COUNTIF(MonthSales[[#This Row],[6]:[1]], "=0"),0)</f>
        <v>0</v>
      </c>
      <c r="S733" s="13">
        <f>MonthSales[[#This Row],[Final Quantity in Order + Manual]]*MonthSales[[#This Row],[Weight (g)]]</f>
        <v>0</v>
      </c>
      <c r="T733" s="62">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60">
        <f t="shared" si="11"/>
        <v>0</v>
      </c>
      <c r="W733" s="21">
        <f>MonthSales[[#This Row],[Suggested Order]]+V733</f>
        <v>0</v>
      </c>
      <c r="X733">
        <f>SUM(MonthSales[[#This Row],[Stock + FBA]:[Incoming]])+MonthSales[[#This Row],[Final Quantity in Order + Manual]]</f>
        <v>52</v>
      </c>
      <c r="Y733" s="62">
        <f>IFERROR(((MonthSales[[#This Row],[Stock + FBA]]+MonthSales[[#This Row],[Incoming]]+MonthSales[[#This Row],[Final Quantity in Order + Manual]])/MonthSales[[#This Row],[Quaterly Average]]), 0)</f>
        <v>0</v>
      </c>
    </row>
    <row r="734" spans="1:25" x14ac:dyDescent="0.25">
      <c r="A734" s="1" t="s">
        <v>741</v>
      </c>
      <c r="B734" s="1" t="s">
        <v>1313</v>
      </c>
      <c r="C734" s="1" t="s">
        <v>8</v>
      </c>
      <c r="D734">
        <v>3.05</v>
      </c>
      <c r="E734">
        <v>20</v>
      </c>
      <c r="F734">
        <v>11</v>
      </c>
      <c r="G734">
        <v>26</v>
      </c>
      <c r="H734">
        <v>57</v>
      </c>
      <c r="I734">
        <v>18</v>
      </c>
      <c r="J734">
        <v>0</v>
      </c>
      <c r="K734">
        <v>26</v>
      </c>
      <c r="L734" s="65">
        <v>38</v>
      </c>
      <c r="M734">
        <v>57</v>
      </c>
      <c r="N734">
        <v>99</v>
      </c>
      <c r="O734">
        <v>0</v>
      </c>
      <c r="P734">
        <v>99</v>
      </c>
      <c r="Q734">
        <v>100</v>
      </c>
      <c r="R734" s="1">
        <f>IF(AND(MonthSales[[#This Row],[Maximum]] &gt; 10, C734 &lt;&gt; "X"), COUNTIF(MonthSales[[#This Row],[6]:[1]], "=0"),0)</f>
        <v>1</v>
      </c>
      <c r="S734" s="13">
        <f>MonthSales[[#This Row],[Final Quantity in Order + Manual]]*MonthSales[[#This Row],[Weight (g)]]</f>
        <v>0</v>
      </c>
      <c r="T734" s="62">
        <f>IFERROR(((MonthSales[[#This Row],[Stock + FBA]]+MonthSales[[#This Row],[Incoming]])/MonthSales[[#This Row],[Quaterly Average]]), 0)</f>
        <v>5.2368421052631575</v>
      </c>
      <c r="U734" s="14">
        <f>IF(AND(minMonths &gt;=  MonthSales[[#This Row],[Months Cover (current stock +Production)]], C734  &lt;&gt; "X"), _xlfn.CEILING.MATH(((orderBY -  MonthSales[[#This Row],[Months Cover (current stock +Production)]]) * MonthSales[[#This Row],[Quaterly Average]]),50),0)</f>
        <v>0</v>
      </c>
      <c r="V734" s="60">
        <f t="shared" si="11"/>
        <v>0</v>
      </c>
      <c r="W734" s="21">
        <f>MonthSales[[#This Row],[Suggested Order]]+V734</f>
        <v>0</v>
      </c>
      <c r="X734">
        <f>SUM(MonthSales[[#This Row],[Stock + FBA]:[Incoming]])+MonthSales[[#This Row],[Final Quantity in Order + Manual]]</f>
        <v>199</v>
      </c>
      <c r="Y734" s="62">
        <f>IFERROR(((MonthSales[[#This Row],[Stock + FBA]]+MonthSales[[#This Row],[Incoming]]+MonthSales[[#This Row],[Final Quantity in Order + Manual]])/MonthSales[[#This Row],[Quaterly Average]]), 0)</f>
        <v>5.2368421052631575</v>
      </c>
    </row>
    <row r="735" spans="1:25" x14ac:dyDescent="0.25">
      <c r="A735" s="1" t="s">
        <v>742</v>
      </c>
      <c r="B735" s="1" t="s">
        <v>1313</v>
      </c>
      <c r="C735" s="1" t="s">
        <v>13</v>
      </c>
      <c r="D735">
        <v>3.68</v>
      </c>
      <c r="E735">
        <v>5</v>
      </c>
      <c r="F735">
        <v>3</v>
      </c>
      <c r="G735">
        <v>2</v>
      </c>
      <c r="H735">
        <v>5</v>
      </c>
      <c r="I735">
        <v>5</v>
      </c>
      <c r="J735">
        <v>4</v>
      </c>
      <c r="K735">
        <v>4</v>
      </c>
      <c r="L735" s="65">
        <v>5</v>
      </c>
      <c r="M735">
        <v>5</v>
      </c>
      <c r="N735">
        <v>7</v>
      </c>
      <c r="O735">
        <v>20</v>
      </c>
      <c r="P735">
        <v>27</v>
      </c>
      <c r="Q735">
        <v>0</v>
      </c>
      <c r="R735" s="1">
        <f>IF(AND(MonthSales[[#This Row],[Maximum]] &gt; 10, C735 &lt;&gt; "X"), COUNTIF(MonthSales[[#This Row],[6]:[1]], "=0"),0)</f>
        <v>0</v>
      </c>
      <c r="S735" s="13">
        <f>MonthSales[[#This Row],[Final Quantity in Order + Manual]]*MonthSales[[#This Row],[Weight (g)]]</f>
        <v>0</v>
      </c>
      <c r="T735" s="62">
        <f>IFERROR(((MonthSales[[#This Row],[Stock + FBA]]+MonthSales[[#This Row],[Incoming]])/MonthSales[[#This Row],[Quaterly Average]]), 0)</f>
        <v>5.4</v>
      </c>
      <c r="U735" s="14">
        <f>IF(AND(minMonths &gt;=  MonthSales[[#This Row],[Months Cover (current stock +Production)]], C735  &lt;&gt; "X"), _xlfn.CEILING.MATH(((orderBY -  MonthSales[[#This Row],[Months Cover (current stock +Production)]]) * MonthSales[[#This Row],[Quaterly Average]]),50),0)</f>
        <v>0</v>
      </c>
      <c r="V735" s="60">
        <f t="shared" si="11"/>
        <v>0</v>
      </c>
      <c r="W735" s="21">
        <f>MonthSales[[#This Row],[Suggested Order]]+V735</f>
        <v>0</v>
      </c>
      <c r="X735">
        <f>SUM(MonthSales[[#This Row],[Stock + FBA]:[Incoming]])+MonthSales[[#This Row],[Final Quantity in Order + Manual]]</f>
        <v>27</v>
      </c>
      <c r="Y735" s="62">
        <f>IFERROR(((MonthSales[[#This Row],[Stock + FBA]]+MonthSales[[#This Row],[Incoming]]+MonthSales[[#This Row],[Final Quantity in Order + Manual]])/MonthSales[[#This Row],[Quaterly Average]]), 0)</f>
        <v>5.4</v>
      </c>
    </row>
    <row r="736" spans="1:25" x14ac:dyDescent="0.25">
      <c r="A736" s="1" t="s">
        <v>743</v>
      </c>
      <c r="B736" s="1" t="s">
        <v>1313</v>
      </c>
      <c r="C736" s="1" t="s">
        <v>8</v>
      </c>
      <c r="D736">
        <v>3.49</v>
      </c>
      <c r="E736">
        <v>13</v>
      </c>
      <c r="F736">
        <v>12</v>
      </c>
      <c r="G736">
        <v>5</v>
      </c>
      <c r="H736">
        <v>18</v>
      </c>
      <c r="I736">
        <v>14</v>
      </c>
      <c r="J736">
        <v>8</v>
      </c>
      <c r="K736">
        <v>12</v>
      </c>
      <c r="L736" s="65">
        <v>13</v>
      </c>
      <c r="M736">
        <v>18</v>
      </c>
      <c r="N736">
        <v>62</v>
      </c>
      <c r="O736">
        <v>43</v>
      </c>
      <c r="P736">
        <v>105</v>
      </c>
      <c r="Q736">
        <v>0</v>
      </c>
      <c r="R736" s="1">
        <f>IF(AND(MonthSales[[#This Row],[Maximum]] &gt; 10, C736 &lt;&gt; "X"), COUNTIF(MonthSales[[#This Row],[6]:[1]], "=0"),0)</f>
        <v>0</v>
      </c>
      <c r="S736" s="13">
        <f>MonthSales[[#This Row],[Final Quantity in Order + Manual]]*MonthSales[[#This Row],[Weight (g)]]</f>
        <v>0</v>
      </c>
      <c r="T736" s="62">
        <f>IFERROR(((MonthSales[[#This Row],[Stock + FBA]]+MonthSales[[#This Row],[Incoming]])/MonthSales[[#This Row],[Quaterly Average]]), 0)</f>
        <v>8.0769230769230766</v>
      </c>
      <c r="U736" s="14">
        <f>IF(AND(minMonths &gt;=  MonthSales[[#This Row],[Months Cover (current stock +Production)]], C736  &lt;&gt; "X"), _xlfn.CEILING.MATH(((orderBY -  MonthSales[[#This Row],[Months Cover (current stock +Production)]]) * MonthSales[[#This Row],[Quaterly Average]]),50),0)</f>
        <v>0</v>
      </c>
      <c r="V736" s="60">
        <f t="shared" si="11"/>
        <v>0</v>
      </c>
      <c r="W736" s="21">
        <f>MonthSales[[#This Row],[Suggested Order]]+V736</f>
        <v>0</v>
      </c>
      <c r="X736">
        <f>SUM(MonthSales[[#This Row],[Stock + FBA]:[Incoming]])+MonthSales[[#This Row],[Final Quantity in Order + Manual]]</f>
        <v>105</v>
      </c>
      <c r="Y736" s="62">
        <f>IFERROR(((MonthSales[[#This Row],[Stock + FBA]]+MonthSales[[#This Row],[Incoming]]+MonthSales[[#This Row],[Final Quantity in Order + Manual]])/MonthSales[[#This Row],[Quaterly Average]]), 0)</f>
        <v>8.0769230769230766</v>
      </c>
    </row>
    <row r="737" spans="1:25" x14ac:dyDescent="0.25">
      <c r="A737" s="1" t="s">
        <v>744</v>
      </c>
      <c r="B737" s="1" t="s">
        <v>1313</v>
      </c>
      <c r="C737" s="1" t="s">
        <v>8</v>
      </c>
      <c r="D737">
        <v>3.53</v>
      </c>
      <c r="E737">
        <v>3</v>
      </c>
      <c r="F737">
        <v>8</v>
      </c>
      <c r="G737">
        <v>2</v>
      </c>
      <c r="H737">
        <v>11</v>
      </c>
      <c r="I737">
        <v>7</v>
      </c>
      <c r="J737">
        <v>4</v>
      </c>
      <c r="K737">
        <v>6</v>
      </c>
      <c r="L737" s="65">
        <v>7</v>
      </c>
      <c r="M737">
        <v>11</v>
      </c>
      <c r="N737">
        <v>67</v>
      </c>
      <c r="O737">
        <v>43</v>
      </c>
      <c r="P737">
        <v>110</v>
      </c>
      <c r="Q737">
        <v>0</v>
      </c>
      <c r="R737" s="1">
        <f>IF(AND(MonthSales[[#This Row],[Maximum]] &gt; 10, C737 &lt;&gt; "X"), COUNTIF(MonthSales[[#This Row],[6]:[1]], "=0"),0)</f>
        <v>0</v>
      </c>
      <c r="S737" s="13">
        <f>MonthSales[[#This Row],[Final Quantity in Order + Manual]]*MonthSales[[#This Row],[Weight (g)]]</f>
        <v>0</v>
      </c>
      <c r="T737" s="62">
        <f>IFERROR(((MonthSales[[#This Row],[Stock + FBA]]+MonthSales[[#This Row],[Incoming]])/MonthSales[[#This Row],[Quaterly Average]]), 0)</f>
        <v>15.714285714285714</v>
      </c>
      <c r="U737" s="14">
        <f>IF(AND(minMonths &gt;=  MonthSales[[#This Row],[Months Cover (current stock +Production)]], C737  &lt;&gt; "X"), _xlfn.CEILING.MATH(((orderBY -  MonthSales[[#This Row],[Months Cover (current stock +Production)]]) * MonthSales[[#This Row],[Quaterly Average]]),50),0)</f>
        <v>0</v>
      </c>
      <c r="V737" s="60">
        <f t="shared" si="11"/>
        <v>0</v>
      </c>
      <c r="W737" s="21">
        <f>MonthSales[[#This Row],[Suggested Order]]+V737</f>
        <v>0</v>
      </c>
      <c r="X737">
        <f>SUM(MonthSales[[#This Row],[Stock + FBA]:[Incoming]])+MonthSales[[#This Row],[Final Quantity in Order + Manual]]</f>
        <v>110</v>
      </c>
      <c r="Y737" s="62">
        <f>IFERROR(((MonthSales[[#This Row],[Stock + FBA]]+MonthSales[[#This Row],[Incoming]]+MonthSales[[#This Row],[Final Quantity in Order + Manual]])/MonthSales[[#This Row],[Quaterly Average]]), 0)</f>
        <v>15.714285714285714</v>
      </c>
    </row>
    <row r="738" spans="1:25" x14ac:dyDescent="0.25">
      <c r="A738" s="1" t="s">
        <v>745</v>
      </c>
      <c r="B738" s="1" t="s">
        <v>1370</v>
      </c>
      <c r="C738" s="1" t="s">
        <v>13</v>
      </c>
      <c r="D738">
        <v>2.14</v>
      </c>
      <c r="E738">
        <v>2</v>
      </c>
      <c r="F738">
        <v>0</v>
      </c>
      <c r="G738">
        <v>0</v>
      </c>
      <c r="H738">
        <v>0</v>
      </c>
      <c r="I738">
        <v>0</v>
      </c>
      <c r="J738">
        <v>0</v>
      </c>
      <c r="K738">
        <v>2</v>
      </c>
      <c r="L738" s="65">
        <v>0</v>
      </c>
      <c r="M738">
        <v>2</v>
      </c>
      <c r="N738">
        <v>36</v>
      </c>
      <c r="O738">
        <v>10</v>
      </c>
      <c r="P738">
        <v>46</v>
      </c>
      <c r="Q738">
        <v>0</v>
      </c>
      <c r="R738" s="1">
        <f>IF(AND(MonthSales[[#This Row],[Maximum]] &gt; 10, C738 &lt;&gt; "X"), COUNTIF(MonthSales[[#This Row],[6]:[1]], "=0"),0)</f>
        <v>0</v>
      </c>
      <c r="S738" s="13">
        <f>MonthSales[[#This Row],[Final Quantity in Order + Manual]]*MonthSales[[#This Row],[Weight (g)]]</f>
        <v>0</v>
      </c>
      <c r="T738" s="62">
        <f>IFERROR(((MonthSales[[#This Row],[Stock + FBA]]+MonthSales[[#This Row],[Incoming]])/MonthSales[[#This Row],[Quaterly Average]]), 0)</f>
        <v>0</v>
      </c>
      <c r="U738" s="14">
        <f>IF(AND(minMonths &gt;=  MonthSales[[#This Row],[Months Cover (current stock +Production)]], C738  &lt;&gt; "X"), _xlfn.CEILING.MATH(((orderBY -  MonthSales[[#This Row],[Months Cover (current stock +Production)]]) * MonthSales[[#This Row],[Quaterly Average]]),50),0)</f>
        <v>0</v>
      </c>
      <c r="V738" s="60">
        <f t="shared" si="11"/>
        <v>0</v>
      </c>
      <c r="W738" s="21">
        <f>MonthSales[[#This Row],[Suggested Order]]+V738</f>
        <v>0</v>
      </c>
      <c r="X738">
        <f>SUM(MonthSales[[#This Row],[Stock + FBA]:[Incoming]])+MonthSales[[#This Row],[Final Quantity in Order + Manual]]</f>
        <v>46</v>
      </c>
      <c r="Y738" s="62">
        <f>IFERROR(((MonthSales[[#This Row],[Stock + FBA]]+MonthSales[[#This Row],[Incoming]]+MonthSales[[#This Row],[Final Quantity in Order + Manual]])/MonthSales[[#This Row],[Quaterly Average]]), 0)</f>
        <v>0</v>
      </c>
    </row>
    <row r="739" spans="1:25" x14ac:dyDescent="0.25">
      <c r="A739" s="1" t="s">
        <v>746</v>
      </c>
      <c r="B739" s="1" t="s">
        <v>1312</v>
      </c>
      <c r="C739" s="1" t="s">
        <v>13</v>
      </c>
      <c r="D739">
        <v>8.6300000000000008</v>
      </c>
      <c r="E739">
        <v>13</v>
      </c>
      <c r="F739">
        <v>7</v>
      </c>
      <c r="G739">
        <v>6</v>
      </c>
      <c r="H739">
        <v>13</v>
      </c>
      <c r="I739">
        <v>15</v>
      </c>
      <c r="J739">
        <v>16</v>
      </c>
      <c r="K739">
        <v>12</v>
      </c>
      <c r="L739" s="65">
        <v>15</v>
      </c>
      <c r="M739">
        <v>16</v>
      </c>
      <c r="N739">
        <v>210</v>
      </c>
      <c r="O739">
        <v>62</v>
      </c>
      <c r="P739">
        <v>272</v>
      </c>
      <c r="Q739">
        <v>0</v>
      </c>
      <c r="R739" s="1">
        <f>IF(AND(MonthSales[[#This Row],[Maximum]] &gt; 10, C739 &lt;&gt; "X"), COUNTIF(MonthSales[[#This Row],[6]:[1]], "=0"),0)</f>
        <v>0</v>
      </c>
      <c r="S739" s="13">
        <f>MonthSales[[#This Row],[Final Quantity in Order + Manual]]*MonthSales[[#This Row],[Weight (g)]]</f>
        <v>0</v>
      </c>
      <c r="T739" s="62">
        <f>IFERROR(((MonthSales[[#This Row],[Stock + FBA]]+MonthSales[[#This Row],[Incoming]])/MonthSales[[#This Row],[Quaterly Average]]), 0)</f>
        <v>18.133333333333333</v>
      </c>
      <c r="U739" s="14">
        <f>IF(AND(minMonths &gt;=  MonthSales[[#This Row],[Months Cover (current stock +Production)]], C739  &lt;&gt; "X"), _xlfn.CEILING.MATH(((orderBY -  MonthSales[[#This Row],[Months Cover (current stock +Production)]]) * MonthSales[[#This Row],[Quaterly Average]]),50),0)</f>
        <v>0</v>
      </c>
      <c r="V739" s="60">
        <f t="shared" si="11"/>
        <v>0</v>
      </c>
      <c r="W739" s="21">
        <f>MonthSales[[#This Row],[Suggested Order]]+V739</f>
        <v>0</v>
      </c>
      <c r="X739">
        <f>SUM(MonthSales[[#This Row],[Stock + FBA]:[Incoming]])+MonthSales[[#This Row],[Final Quantity in Order + Manual]]</f>
        <v>272</v>
      </c>
      <c r="Y739" s="62">
        <f>IFERROR(((MonthSales[[#This Row],[Stock + FBA]]+MonthSales[[#This Row],[Incoming]]+MonthSales[[#This Row],[Final Quantity in Order + Manual]])/MonthSales[[#This Row],[Quaterly Average]]), 0)</f>
        <v>18.133333333333333</v>
      </c>
    </row>
    <row r="740" spans="1:25" x14ac:dyDescent="0.25">
      <c r="A740" s="1" t="s">
        <v>747</v>
      </c>
      <c r="B740" s="1" t="s">
        <v>1312</v>
      </c>
      <c r="C740" s="1" t="s">
        <v>13</v>
      </c>
      <c r="D740">
        <v>9.34</v>
      </c>
      <c r="E740">
        <v>7</v>
      </c>
      <c r="F740">
        <v>7</v>
      </c>
      <c r="G740">
        <v>5</v>
      </c>
      <c r="H740">
        <v>20</v>
      </c>
      <c r="I740">
        <v>12</v>
      </c>
      <c r="J740">
        <v>8</v>
      </c>
      <c r="K740">
        <v>10</v>
      </c>
      <c r="L740" s="65">
        <v>13</v>
      </c>
      <c r="M740">
        <v>20</v>
      </c>
      <c r="N740">
        <v>63</v>
      </c>
      <c r="O740">
        <v>46</v>
      </c>
      <c r="P740">
        <v>109</v>
      </c>
      <c r="Q740">
        <v>0</v>
      </c>
      <c r="R740" s="1">
        <f>IF(AND(MonthSales[[#This Row],[Maximum]] &gt; 10, C740 &lt;&gt; "X"), COUNTIF(MonthSales[[#This Row],[6]:[1]], "=0"),0)</f>
        <v>0</v>
      </c>
      <c r="S740" s="13">
        <f>MonthSales[[#This Row],[Final Quantity in Order + Manual]]*MonthSales[[#This Row],[Weight (g)]]</f>
        <v>0</v>
      </c>
      <c r="T740" s="62">
        <f>IFERROR(((MonthSales[[#This Row],[Stock + FBA]]+MonthSales[[#This Row],[Incoming]])/MonthSales[[#This Row],[Quaterly Average]]), 0)</f>
        <v>8.384615384615385</v>
      </c>
      <c r="U740" s="14">
        <f>IF(AND(minMonths &gt;=  MonthSales[[#This Row],[Months Cover (current stock +Production)]], C740  &lt;&gt; "X"), _xlfn.CEILING.MATH(((orderBY -  MonthSales[[#This Row],[Months Cover (current stock +Production)]]) * MonthSales[[#This Row],[Quaterly Average]]),50),0)</f>
        <v>0</v>
      </c>
      <c r="V740" s="60">
        <f t="shared" si="11"/>
        <v>0</v>
      </c>
      <c r="W740" s="21">
        <f>MonthSales[[#This Row],[Suggested Order]]+V740</f>
        <v>0</v>
      </c>
      <c r="X740">
        <f>SUM(MonthSales[[#This Row],[Stock + FBA]:[Incoming]])+MonthSales[[#This Row],[Final Quantity in Order + Manual]]</f>
        <v>109</v>
      </c>
      <c r="Y740" s="62">
        <f>IFERROR(((MonthSales[[#This Row],[Stock + FBA]]+MonthSales[[#This Row],[Incoming]]+MonthSales[[#This Row],[Final Quantity in Order + Manual]])/MonthSales[[#This Row],[Quaterly Average]]), 0)</f>
        <v>8.384615384615385</v>
      </c>
    </row>
    <row r="741" spans="1:25" x14ac:dyDescent="0.25">
      <c r="A741" s="1" t="s">
        <v>748</v>
      </c>
      <c r="B741" s="1" t="s">
        <v>1315</v>
      </c>
      <c r="C741" s="1"/>
      <c r="D741">
        <v>33.950000000000003</v>
      </c>
      <c r="E741">
        <v>0</v>
      </c>
      <c r="F741">
        <v>0</v>
      </c>
      <c r="G741">
        <v>0</v>
      </c>
      <c r="H741">
        <v>0</v>
      </c>
      <c r="I741">
        <v>0</v>
      </c>
      <c r="J741">
        <v>0</v>
      </c>
      <c r="K741">
        <v>0</v>
      </c>
      <c r="L741" s="65">
        <v>0</v>
      </c>
      <c r="M741">
        <v>0</v>
      </c>
      <c r="N741">
        <v>33</v>
      </c>
      <c r="O741">
        <v>0</v>
      </c>
      <c r="P741">
        <v>33</v>
      </c>
      <c r="Q741">
        <v>0</v>
      </c>
      <c r="R741" s="1">
        <f>IF(AND(MonthSales[[#This Row],[Maximum]] &gt; 10, C741 &lt;&gt; "X"), COUNTIF(MonthSales[[#This Row],[6]:[1]], "=0"),0)</f>
        <v>0</v>
      </c>
      <c r="S741" s="13">
        <f>MonthSales[[#This Row],[Final Quantity in Order + Manual]]*MonthSales[[#This Row],[Weight (g)]]</f>
        <v>0</v>
      </c>
      <c r="T741" s="62">
        <f>IFERROR(((MonthSales[[#This Row],[Stock + FBA]]+MonthSales[[#This Row],[Incoming]])/MonthSales[[#This Row],[Quaterly Average]]), 0)</f>
        <v>0</v>
      </c>
      <c r="U741" s="14">
        <f>IF(AND(minMonths &gt;=  MonthSales[[#This Row],[Months Cover (current stock +Production)]], C741  &lt;&gt; "X"), _xlfn.CEILING.MATH(((orderBY -  MonthSales[[#This Row],[Months Cover (current stock +Production)]]) * MonthSales[[#This Row],[Quaterly Average]]),50),0)</f>
        <v>0</v>
      </c>
      <c r="V741" s="60">
        <f t="shared" si="11"/>
        <v>0</v>
      </c>
      <c r="W741" s="21">
        <f>MonthSales[[#This Row],[Suggested Order]]+V741</f>
        <v>0</v>
      </c>
      <c r="X741">
        <f>SUM(MonthSales[[#This Row],[Stock + FBA]:[Incoming]])+MonthSales[[#This Row],[Final Quantity in Order + Manual]]</f>
        <v>33</v>
      </c>
      <c r="Y741" s="62">
        <f>IFERROR(((MonthSales[[#This Row],[Stock + FBA]]+MonthSales[[#This Row],[Incoming]]+MonthSales[[#This Row],[Final Quantity in Order + Manual]])/MonthSales[[#This Row],[Quaterly Average]]), 0)</f>
        <v>0</v>
      </c>
    </row>
    <row r="742" spans="1:25" x14ac:dyDescent="0.25">
      <c r="A742" s="1" t="s">
        <v>749</v>
      </c>
      <c r="B742" s="1" t="s">
        <v>1313</v>
      </c>
      <c r="C742" s="1"/>
      <c r="D742">
        <v>2.36</v>
      </c>
      <c r="E742">
        <v>0</v>
      </c>
      <c r="F742">
        <v>0</v>
      </c>
      <c r="G742">
        <v>0</v>
      </c>
      <c r="H742">
        <v>0</v>
      </c>
      <c r="I742">
        <v>0</v>
      </c>
      <c r="J742">
        <v>0</v>
      </c>
      <c r="K742">
        <v>0</v>
      </c>
      <c r="L742" s="65">
        <v>0</v>
      </c>
      <c r="M742">
        <v>0</v>
      </c>
      <c r="N742">
        <v>100</v>
      </c>
      <c r="O742">
        <v>0</v>
      </c>
      <c r="P742">
        <v>100</v>
      </c>
      <c r="Q742">
        <v>0</v>
      </c>
      <c r="R742" s="1">
        <f>IF(AND(MonthSales[[#This Row],[Maximum]] &gt; 10, C742 &lt;&gt; "X"), COUNTIF(MonthSales[[#This Row],[6]:[1]], "=0"),0)</f>
        <v>0</v>
      </c>
      <c r="S742" s="13">
        <f>MonthSales[[#This Row],[Final Quantity in Order + Manual]]*MonthSales[[#This Row],[Weight (g)]]</f>
        <v>0</v>
      </c>
      <c r="T742" s="62">
        <f>IFERROR(((MonthSales[[#This Row],[Stock + FBA]]+MonthSales[[#This Row],[Incoming]])/MonthSales[[#This Row],[Quaterly Average]]), 0)</f>
        <v>0</v>
      </c>
      <c r="U742" s="14">
        <f>IF(AND(minMonths &gt;=  MonthSales[[#This Row],[Months Cover (current stock +Production)]], C742  &lt;&gt; "X"), _xlfn.CEILING.MATH(((orderBY -  MonthSales[[#This Row],[Months Cover (current stock +Production)]]) * MonthSales[[#This Row],[Quaterly Average]]),50),0)</f>
        <v>0</v>
      </c>
      <c r="V742" s="60">
        <f t="shared" si="11"/>
        <v>0</v>
      </c>
      <c r="W742" s="21">
        <f>MonthSales[[#This Row],[Suggested Order]]+V742</f>
        <v>0</v>
      </c>
      <c r="X742">
        <f>SUM(MonthSales[[#This Row],[Stock + FBA]:[Incoming]])+MonthSales[[#This Row],[Final Quantity in Order + Manual]]</f>
        <v>100</v>
      </c>
      <c r="Y742" s="62">
        <f>IFERROR(((MonthSales[[#This Row],[Stock + FBA]]+MonthSales[[#This Row],[Incoming]]+MonthSales[[#This Row],[Final Quantity in Order + Manual]])/MonthSales[[#This Row],[Quaterly Average]]), 0)</f>
        <v>0</v>
      </c>
    </row>
    <row r="743" spans="1:25" x14ac:dyDescent="0.25">
      <c r="A743" s="1" t="s">
        <v>750</v>
      </c>
      <c r="B743" s="1" t="s">
        <v>1313</v>
      </c>
      <c r="C743" s="1"/>
      <c r="D743">
        <v>2.19</v>
      </c>
      <c r="E743">
        <v>0</v>
      </c>
      <c r="F743">
        <v>0</v>
      </c>
      <c r="G743">
        <v>0</v>
      </c>
      <c r="H743">
        <v>0</v>
      </c>
      <c r="I743">
        <v>0</v>
      </c>
      <c r="J743">
        <v>0</v>
      </c>
      <c r="K743">
        <v>0</v>
      </c>
      <c r="L743" s="65">
        <v>0</v>
      </c>
      <c r="M743">
        <v>0</v>
      </c>
      <c r="N743">
        <v>100</v>
      </c>
      <c r="O743">
        <v>0</v>
      </c>
      <c r="P743">
        <v>100</v>
      </c>
      <c r="Q743">
        <v>0</v>
      </c>
      <c r="R743" s="1">
        <f>IF(AND(MonthSales[[#This Row],[Maximum]] &gt; 10, C743 &lt;&gt; "X"), COUNTIF(MonthSales[[#This Row],[6]:[1]], "=0"),0)</f>
        <v>0</v>
      </c>
      <c r="S743" s="13">
        <f>MonthSales[[#This Row],[Final Quantity in Order + Manual]]*MonthSales[[#This Row],[Weight (g)]]</f>
        <v>0</v>
      </c>
      <c r="T743" s="62">
        <f>IFERROR(((MonthSales[[#This Row],[Stock + FBA]]+MonthSales[[#This Row],[Incoming]])/MonthSales[[#This Row],[Quaterly Average]]), 0)</f>
        <v>0</v>
      </c>
      <c r="U743" s="14">
        <f>IF(AND(minMonths &gt;=  MonthSales[[#This Row],[Months Cover (current stock +Production)]], C743  &lt;&gt; "X"), _xlfn.CEILING.MATH(((orderBY -  MonthSales[[#This Row],[Months Cover (current stock +Production)]]) * MonthSales[[#This Row],[Quaterly Average]]),50),0)</f>
        <v>0</v>
      </c>
      <c r="V743" s="60">
        <f t="shared" si="11"/>
        <v>0</v>
      </c>
      <c r="W743" s="21">
        <f>MonthSales[[#This Row],[Suggested Order]]+V743</f>
        <v>0</v>
      </c>
      <c r="X743">
        <f>SUM(MonthSales[[#This Row],[Stock + FBA]:[Incoming]])+MonthSales[[#This Row],[Final Quantity in Order + Manual]]</f>
        <v>100</v>
      </c>
      <c r="Y743" s="62">
        <f>IFERROR(((MonthSales[[#This Row],[Stock + FBA]]+MonthSales[[#This Row],[Incoming]]+MonthSales[[#This Row],[Final Quantity in Order + Manual]])/MonthSales[[#This Row],[Quaterly Average]]), 0)</f>
        <v>0</v>
      </c>
    </row>
    <row r="744" spans="1:25" x14ac:dyDescent="0.25">
      <c r="A744" s="1" t="s">
        <v>751</v>
      </c>
      <c r="B744" s="1" t="s">
        <v>1313</v>
      </c>
      <c r="C744" s="1"/>
      <c r="D744">
        <v>2.21</v>
      </c>
      <c r="E744">
        <v>0</v>
      </c>
      <c r="F744">
        <v>0</v>
      </c>
      <c r="G744">
        <v>0</v>
      </c>
      <c r="H744">
        <v>0</v>
      </c>
      <c r="I744">
        <v>0</v>
      </c>
      <c r="J744">
        <v>0</v>
      </c>
      <c r="K744">
        <v>0</v>
      </c>
      <c r="L744" s="65">
        <v>0</v>
      </c>
      <c r="M744">
        <v>0</v>
      </c>
      <c r="N744">
        <v>100</v>
      </c>
      <c r="O744">
        <v>0</v>
      </c>
      <c r="P744">
        <v>100</v>
      </c>
      <c r="Q744">
        <v>0</v>
      </c>
      <c r="R744" s="1">
        <f>IF(AND(MonthSales[[#This Row],[Maximum]] &gt; 10, C744 &lt;&gt; "X"), COUNTIF(MonthSales[[#This Row],[6]:[1]], "=0"),0)</f>
        <v>0</v>
      </c>
      <c r="S744" s="13">
        <f>MonthSales[[#This Row],[Final Quantity in Order + Manual]]*MonthSales[[#This Row],[Weight (g)]]</f>
        <v>0</v>
      </c>
      <c r="T744" s="62">
        <f>IFERROR(((MonthSales[[#This Row],[Stock + FBA]]+MonthSales[[#This Row],[Incoming]])/MonthSales[[#This Row],[Quaterly Average]]), 0)</f>
        <v>0</v>
      </c>
      <c r="U744" s="14">
        <f>IF(AND(minMonths &gt;=  MonthSales[[#This Row],[Months Cover (current stock +Production)]], C744  &lt;&gt; "X"), _xlfn.CEILING.MATH(((orderBY -  MonthSales[[#This Row],[Months Cover (current stock +Production)]]) * MonthSales[[#This Row],[Quaterly Average]]),50),0)</f>
        <v>0</v>
      </c>
      <c r="V744" s="60">
        <f t="shared" si="11"/>
        <v>0</v>
      </c>
      <c r="W744" s="21">
        <f>MonthSales[[#This Row],[Suggested Order]]+V744</f>
        <v>0</v>
      </c>
      <c r="X744">
        <f>SUM(MonthSales[[#This Row],[Stock + FBA]:[Incoming]])+MonthSales[[#This Row],[Final Quantity in Order + Manual]]</f>
        <v>100</v>
      </c>
      <c r="Y744" s="62">
        <f>IFERROR(((MonthSales[[#This Row],[Stock + FBA]]+MonthSales[[#This Row],[Incoming]]+MonthSales[[#This Row],[Final Quantity in Order + Manual]])/MonthSales[[#This Row],[Quaterly Average]]), 0)</f>
        <v>0</v>
      </c>
    </row>
    <row r="745" spans="1:25" x14ac:dyDescent="0.25">
      <c r="A745" s="1" t="s">
        <v>752</v>
      </c>
      <c r="B745" s="1" t="s">
        <v>1313</v>
      </c>
      <c r="C745" s="1"/>
      <c r="D745">
        <v>2.33</v>
      </c>
      <c r="E745">
        <v>0</v>
      </c>
      <c r="F745">
        <v>0</v>
      </c>
      <c r="G745">
        <v>0</v>
      </c>
      <c r="H745">
        <v>0</v>
      </c>
      <c r="I745">
        <v>0</v>
      </c>
      <c r="J745">
        <v>0</v>
      </c>
      <c r="K745">
        <v>0</v>
      </c>
      <c r="L745" s="65">
        <v>0</v>
      </c>
      <c r="M745">
        <v>0</v>
      </c>
      <c r="N745">
        <v>100</v>
      </c>
      <c r="O745">
        <v>0</v>
      </c>
      <c r="P745">
        <v>100</v>
      </c>
      <c r="Q745">
        <v>0</v>
      </c>
      <c r="R745" s="1">
        <f>IF(AND(MonthSales[[#This Row],[Maximum]] &gt; 10, C745 &lt;&gt; "X"), COUNTIF(MonthSales[[#This Row],[6]:[1]], "=0"),0)</f>
        <v>0</v>
      </c>
      <c r="S745" s="13">
        <f>MonthSales[[#This Row],[Final Quantity in Order + Manual]]*MonthSales[[#This Row],[Weight (g)]]</f>
        <v>0</v>
      </c>
      <c r="T745" s="62">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60">
        <f t="shared" si="11"/>
        <v>0</v>
      </c>
      <c r="W745" s="21">
        <f>MonthSales[[#This Row],[Suggested Order]]+V745</f>
        <v>0</v>
      </c>
      <c r="X745">
        <f>SUM(MonthSales[[#This Row],[Stock + FBA]:[Incoming]])+MonthSales[[#This Row],[Final Quantity in Order + Manual]]</f>
        <v>100</v>
      </c>
      <c r="Y745" s="62">
        <f>IFERROR(((MonthSales[[#This Row],[Stock + FBA]]+MonthSales[[#This Row],[Incoming]]+MonthSales[[#This Row],[Final Quantity in Order + Manual]])/MonthSales[[#This Row],[Quaterly Average]]), 0)</f>
        <v>0</v>
      </c>
    </row>
    <row r="746" spans="1:25" x14ac:dyDescent="0.25">
      <c r="A746" s="1" t="s">
        <v>753</v>
      </c>
      <c r="B746" s="1" t="s">
        <v>1313</v>
      </c>
      <c r="C746" s="1"/>
      <c r="D746">
        <v>2.23</v>
      </c>
      <c r="E746">
        <v>0</v>
      </c>
      <c r="F746">
        <v>0</v>
      </c>
      <c r="G746">
        <v>0</v>
      </c>
      <c r="H746">
        <v>0</v>
      </c>
      <c r="I746">
        <v>0</v>
      </c>
      <c r="J746">
        <v>0</v>
      </c>
      <c r="K746">
        <v>0</v>
      </c>
      <c r="L746" s="65">
        <v>0</v>
      </c>
      <c r="M746">
        <v>0</v>
      </c>
      <c r="N746">
        <v>100</v>
      </c>
      <c r="O746">
        <v>0</v>
      </c>
      <c r="P746">
        <v>100</v>
      </c>
      <c r="Q746">
        <v>0</v>
      </c>
      <c r="R746" s="1">
        <f>IF(AND(MonthSales[[#This Row],[Maximum]] &gt; 10, C746 &lt;&gt; "X"), COUNTIF(MonthSales[[#This Row],[6]:[1]], "=0"),0)</f>
        <v>0</v>
      </c>
      <c r="S746" s="13">
        <f>MonthSales[[#This Row],[Final Quantity in Order + Manual]]*MonthSales[[#This Row],[Weight (g)]]</f>
        <v>0</v>
      </c>
      <c r="T746" s="62">
        <f>IFERROR(((MonthSales[[#This Row],[Stock + FBA]]+MonthSales[[#This Row],[Incoming]])/MonthSales[[#This Row],[Quaterly Average]]), 0)</f>
        <v>0</v>
      </c>
      <c r="U746" s="14">
        <f>IF(AND(minMonths &gt;=  MonthSales[[#This Row],[Months Cover (current stock +Production)]], C746  &lt;&gt; "X"), _xlfn.CEILING.MATH(((orderBY -  MonthSales[[#This Row],[Months Cover (current stock +Production)]]) * MonthSales[[#This Row],[Quaterly Average]]),50),0)</f>
        <v>0</v>
      </c>
      <c r="V746" s="60">
        <f t="shared" si="11"/>
        <v>0</v>
      </c>
      <c r="W746" s="21">
        <f>MonthSales[[#This Row],[Suggested Order]]+V746</f>
        <v>0</v>
      </c>
      <c r="X746">
        <f>SUM(MonthSales[[#This Row],[Stock + FBA]:[Incoming]])+MonthSales[[#This Row],[Final Quantity in Order + Manual]]</f>
        <v>100</v>
      </c>
      <c r="Y746" s="62">
        <f>IFERROR(((MonthSales[[#This Row],[Stock + FBA]]+MonthSales[[#This Row],[Incoming]]+MonthSales[[#This Row],[Final Quantity in Order + Manual]])/MonthSales[[#This Row],[Quaterly Average]]), 0)</f>
        <v>0</v>
      </c>
    </row>
    <row r="747" spans="1:25" x14ac:dyDescent="0.25">
      <c r="A747" s="1" t="s">
        <v>754</v>
      </c>
      <c r="B747" s="1" t="s">
        <v>1313</v>
      </c>
      <c r="C747" s="1"/>
      <c r="D747">
        <v>2.17</v>
      </c>
      <c r="E747">
        <v>0</v>
      </c>
      <c r="F747">
        <v>0</v>
      </c>
      <c r="G747">
        <v>0</v>
      </c>
      <c r="H747">
        <v>0</v>
      </c>
      <c r="I747">
        <v>0</v>
      </c>
      <c r="J747">
        <v>0</v>
      </c>
      <c r="K747">
        <v>0</v>
      </c>
      <c r="L747" s="65">
        <v>0</v>
      </c>
      <c r="M747">
        <v>0</v>
      </c>
      <c r="N747">
        <v>100</v>
      </c>
      <c r="O747">
        <v>0</v>
      </c>
      <c r="P747">
        <v>100</v>
      </c>
      <c r="Q747">
        <v>0</v>
      </c>
      <c r="R747" s="1">
        <f>IF(AND(MonthSales[[#This Row],[Maximum]] &gt; 10, C747 &lt;&gt; "X"), COUNTIF(MonthSales[[#This Row],[6]:[1]], "=0"),0)</f>
        <v>0</v>
      </c>
      <c r="S747" s="13">
        <f>MonthSales[[#This Row],[Final Quantity in Order + Manual]]*MonthSales[[#This Row],[Weight (g)]]</f>
        <v>0</v>
      </c>
      <c r="T747" s="62">
        <f>IFERROR(((MonthSales[[#This Row],[Stock + FBA]]+MonthSales[[#This Row],[Incoming]])/MonthSales[[#This Row],[Quaterly Average]]), 0)</f>
        <v>0</v>
      </c>
      <c r="U747" s="14">
        <f>IF(AND(minMonths &gt;=  MonthSales[[#This Row],[Months Cover (current stock +Production)]], C747  &lt;&gt; "X"), _xlfn.CEILING.MATH(((orderBY -  MonthSales[[#This Row],[Months Cover (current stock +Production)]]) * MonthSales[[#This Row],[Quaterly Average]]),50),0)</f>
        <v>0</v>
      </c>
      <c r="V747" s="60">
        <f t="shared" si="11"/>
        <v>0</v>
      </c>
      <c r="W747" s="21">
        <f>MonthSales[[#This Row],[Suggested Order]]+V747</f>
        <v>0</v>
      </c>
      <c r="X747">
        <f>SUM(MonthSales[[#This Row],[Stock + FBA]:[Incoming]])+MonthSales[[#This Row],[Final Quantity in Order + Manual]]</f>
        <v>100</v>
      </c>
      <c r="Y747" s="62">
        <f>IFERROR(((MonthSales[[#This Row],[Stock + FBA]]+MonthSales[[#This Row],[Incoming]]+MonthSales[[#This Row],[Final Quantity in Order + Manual]])/MonthSales[[#This Row],[Quaterly Average]]), 0)</f>
        <v>0</v>
      </c>
    </row>
    <row r="748" spans="1:25" x14ac:dyDescent="0.25">
      <c r="A748" s="1" t="s">
        <v>755</v>
      </c>
      <c r="B748" s="1" t="s">
        <v>1313</v>
      </c>
      <c r="C748" s="1"/>
      <c r="D748">
        <v>2.2799999999999998</v>
      </c>
      <c r="E748">
        <v>0</v>
      </c>
      <c r="F748">
        <v>0</v>
      </c>
      <c r="G748">
        <v>0</v>
      </c>
      <c r="H748">
        <v>0</v>
      </c>
      <c r="I748">
        <v>0</v>
      </c>
      <c r="J748">
        <v>0</v>
      </c>
      <c r="K748">
        <v>0</v>
      </c>
      <c r="L748" s="65">
        <v>0</v>
      </c>
      <c r="M748">
        <v>0</v>
      </c>
      <c r="N748">
        <v>100</v>
      </c>
      <c r="O748">
        <v>0</v>
      </c>
      <c r="P748">
        <v>100</v>
      </c>
      <c r="Q748">
        <v>0</v>
      </c>
      <c r="R748" s="1">
        <f>IF(AND(MonthSales[[#This Row],[Maximum]] &gt; 10, C748 &lt;&gt; "X"), COUNTIF(MonthSales[[#This Row],[6]:[1]], "=0"),0)</f>
        <v>0</v>
      </c>
      <c r="S748" s="13">
        <f>MonthSales[[#This Row],[Final Quantity in Order + Manual]]*MonthSales[[#This Row],[Weight (g)]]</f>
        <v>0</v>
      </c>
      <c r="T748" s="62">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60">
        <f t="shared" si="11"/>
        <v>0</v>
      </c>
      <c r="W748" s="21">
        <f>MonthSales[[#This Row],[Suggested Order]]+V748</f>
        <v>0</v>
      </c>
      <c r="X748">
        <f>SUM(MonthSales[[#This Row],[Stock + FBA]:[Incoming]])+MonthSales[[#This Row],[Final Quantity in Order + Manual]]</f>
        <v>100</v>
      </c>
      <c r="Y748" s="62">
        <f>IFERROR(((MonthSales[[#This Row],[Stock + FBA]]+MonthSales[[#This Row],[Incoming]]+MonthSales[[#This Row],[Final Quantity in Order + Manual]])/MonthSales[[#This Row],[Quaterly Average]]), 0)</f>
        <v>0</v>
      </c>
    </row>
    <row r="749" spans="1:25" x14ac:dyDescent="0.25">
      <c r="A749" s="1" t="s">
        <v>756</v>
      </c>
      <c r="B749" s="1" t="s">
        <v>1313</v>
      </c>
      <c r="C749" s="1"/>
      <c r="D749">
        <v>2.73</v>
      </c>
      <c r="E749">
        <v>0</v>
      </c>
      <c r="F749">
        <v>0</v>
      </c>
      <c r="G749">
        <v>0</v>
      </c>
      <c r="H749">
        <v>0</v>
      </c>
      <c r="I749">
        <v>0</v>
      </c>
      <c r="J749">
        <v>0</v>
      </c>
      <c r="K749">
        <v>0</v>
      </c>
      <c r="L749" s="65">
        <v>0</v>
      </c>
      <c r="M749">
        <v>0</v>
      </c>
      <c r="N749">
        <v>150</v>
      </c>
      <c r="O749">
        <v>0</v>
      </c>
      <c r="P749">
        <v>150</v>
      </c>
      <c r="Q749">
        <v>0</v>
      </c>
      <c r="R749" s="1">
        <f>IF(AND(MonthSales[[#This Row],[Maximum]] &gt; 10, C749 &lt;&gt; "X"), COUNTIF(MonthSales[[#This Row],[6]:[1]], "=0"),0)</f>
        <v>0</v>
      </c>
      <c r="S749" s="13">
        <f>MonthSales[[#This Row],[Final Quantity in Order + Manual]]*MonthSales[[#This Row],[Weight (g)]]</f>
        <v>0</v>
      </c>
      <c r="T749" s="62">
        <f>IFERROR(((MonthSales[[#This Row],[Stock + FBA]]+MonthSales[[#This Row],[Incoming]])/MonthSales[[#This Row],[Quaterly Average]]), 0)</f>
        <v>0</v>
      </c>
      <c r="U749" s="14">
        <f>IF(AND(minMonths &gt;=  MonthSales[[#This Row],[Months Cover (current stock +Production)]], C749  &lt;&gt; "X"), _xlfn.CEILING.MATH(((orderBY -  MonthSales[[#This Row],[Months Cover (current stock +Production)]]) * MonthSales[[#This Row],[Quaterly Average]]),50),0)</f>
        <v>0</v>
      </c>
      <c r="V749" s="60">
        <f t="shared" si="11"/>
        <v>0</v>
      </c>
      <c r="W749" s="21">
        <f>MonthSales[[#This Row],[Suggested Order]]+V749</f>
        <v>0</v>
      </c>
      <c r="X749">
        <f>SUM(MonthSales[[#This Row],[Stock + FBA]:[Incoming]])+MonthSales[[#This Row],[Final Quantity in Order + Manual]]</f>
        <v>150</v>
      </c>
      <c r="Y749" s="62">
        <f>IFERROR(((MonthSales[[#This Row],[Stock + FBA]]+MonthSales[[#This Row],[Incoming]]+MonthSales[[#This Row],[Final Quantity in Order + Manual]])/MonthSales[[#This Row],[Quaterly Average]]), 0)</f>
        <v>0</v>
      </c>
    </row>
    <row r="750" spans="1:25" x14ac:dyDescent="0.25">
      <c r="A750" s="1" t="s">
        <v>757</v>
      </c>
      <c r="B750" s="1" t="s">
        <v>1313</v>
      </c>
      <c r="C750" s="1"/>
      <c r="D750">
        <v>2.38</v>
      </c>
      <c r="E750">
        <v>0</v>
      </c>
      <c r="F750">
        <v>0</v>
      </c>
      <c r="G750">
        <v>0</v>
      </c>
      <c r="H750">
        <v>0</v>
      </c>
      <c r="I750">
        <v>0</v>
      </c>
      <c r="J750">
        <v>0</v>
      </c>
      <c r="K750">
        <v>0</v>
      </c>
      <c r="L750" s="65">
        <v>0</v>
      </c>
      <c r="M750">
        <v>0</v>
      </c>
      <c r="N750">
        <v>150</v>
      </c>
      <c r="O750">
        <v>0</v>
      </c>
      <c r="P750">
        <v>150</v>
      </c>
      <c r="Q750">
        <v>0</v>
      </c>
      <c r="R750" s="1">
        <f>IF(AND(MonthSales[[#This Row],[Maximum]] &gt; 10, C750 &lt;&gt; "X"), COUNTIF(MonthSales[[#This Row],[6]:[1]], "=0"),0)</f>
        <v>0</v>
      </c>
      <c r="S750" s="13">
        <f>MonthSales[[#This Row],[Final Quantity in Order + Manual]]*MonthSales[[#This Row],[Weight (g)]]</f>
        <v>0</v>
      </c>
      <c r="T750" s="62">
        <f>IFERROR(((MonthSales[[#This Row],[Stock + FBA]]+MonthSales[[#This Row],[Incoming]])/MonthSales[[#This Row],[Quaterly Average]]), 0)</f>
        <v>0</v>
      </c>
      <c r="U750" s="14">
        <f>IF(AND(minMonths &gt;=  MonthSales[[#This Row],[Months Cover (current stock +Production)]], C750  &lt;&gt; "X"), _xlfn.CEILING.MATH(((orderBY -  MonthSales[[#This Row],[Months Cover (current stock +Production)]]) * MonthSales[[#This Row],[Quaterly Average]]),50),0)</f>
        <v>0</v>
      </c>
      <c r="V750" s="60">
        <f t="shared" si="11"/>
        <v>0</v>
      </c>
      <c r="W750" s="21">
        <f>MonthSales[[#This Row],[Suggested Order]]+V750</f>
        <v>0</v>
      </c>
      <c r="X750">
        <f>SUM(MonthSales[[#This Row],[Stock + FBA]:[Incoming]])+MonthSales[[#This Row],[Final Quantity in Order + Manual]]</f>
        <v>150</v>
      </c>
      <c r="Y750" s="62">
        <f>IFERROR(((MonthSales[[#This Row],[Stock + FBA]]+MonthSales[[#This Row],[Incoming]]+MonthSales[[#This Row],[Final Quantity in Order + Manual]])/MonthSales[[#This Row],[Quaterly Average]]), 0)</f>
        <v>0</v>
      </c>
    </row>
    <row r="751" spans="1:25" x14ac:dyDescent="0.25">
      <c r="A751" s="1" t="s">
        <v>758</v>
      </c>
      <c r="B751" s="1" t="s">
        <v>1313</v>
      </c>
      <c r="C751" s="1"/>
      <c r="D751">
        <v>2.38</v>
      </c>
      <c r="E751">
        <v>0</v>
      </c>
      <c r="F751">
        <v>0</v>
      </c>
      <c r="G751">
        <v>0</v>
      </c>
      <c r="H751">
        <v>0</v>
      </c>
      <c r="I751">
        <v>0</v>
      </c>
      <c r="J751">
        <v>0</v>
      </c>
      <c r="K751">
        <v>0</v>
      </c>
      <c r="L751" s="65">
        <v>0</v>
      </c>
      <c r="M751">
        <v>0</v>
      </c>
      <c r="N751">
        <v>150</v>
      </c>
      <c r="O751">
        <v>0</v>
      </c>
      <c r="P751">
        <v>150</v>
      </c>
      <c r="Q751">
        <v>0</v>
      </c>
      <c r="R751" s="1">
        <f>IF(AND(MonthSales[[#This Row],[Maximum]] &gt; 10, C751 &lt;&gt; "X"), COUNTIF(MonthSales[[#This Row],[6]:[1]], "=0"),0)</f>
        <v>0</v>
      </c>
      <c r="S751" s="13">
        <f>MonthSales[[#This Row],[Final Quantity in Order + Manual]]*MonthSales[[#This Row],[Weight (g)]]</f>
        <v>0</v>
      </c>
      <c r="T751" s="62">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60">
        <f t="shared" si="11"/>
        <v>0</v>
      </c>
      <c r="W751" s="21">
        <f>MonthSales[[#This Row],[Suggested Order]]+V751</f>
        <v>0</v>
      </c>
      <c r="X751">
        <f>SUM(MonthSales[[#This Row],[Stock + FBA]:[Incoming]])+MonthSales[[#This Row],[Final Quantity in Order + Manual]]</f>
        <v>150</v>
      </c>
      <c r="Y751" s="62">
        <f>IFERROR(((MonthSales[[#This Row],[Stock + FBA]]+MonthSales[[#This Row],[Incoming]]+MonthSales[[#This Row],[Final Quantity in Order + Manual]])/MonthSales[[#This Row],[Quaterly Average]]), 0)</f>
        <v>0</v>
      </c>
    </row>
    <row r="752" spans="1:25" x14ac:dyDescent="0.25">
      <c r="A752" s="1" t="s">
        <v>759</v>
      </c>
      <c r="B752" s="1" t="s">
        <v>1369</v>
      </c>
      <c r="C752" s="1"/>
      <c r="D752">
        <v>3.8</v>
      </c>
      <c r="E752">
        <v>0</v>
      </c>
      <c r="F752">
        <v>0</v>
      </c>
      <c r="G752">
        <v>0</v>
      </c>
      <c r="H752">
        <v>0</v>
      </c>
      <c r="I752">
        <v>0</v>
      </c>
      <c r="J752">
        <v>0</v>
      </c>
      <c r="K752">
        <v>0</v>
      </c>
      <c r="L752" s="65">
        <v>0</v>
      </c>
      <c r="M752">
        <v>0</v>
      </c>
      <c r="N752">
        <v>0</v>
      </c>
      <c r="O752">
        <v>0</v>
      </c>
      <c r="P752">
        <v>0</v>
      </c>
      <c r="Q752">
        <v>0</v>
      </c>
      <c r="R752" s="1">
        <f>IF(AND(MonthSales[[#This Row],[Maximum]] &gt; 10, C752 &lt;&gt; "X"), COUNTIF(MonthSales[[#This Row],[6]:[1]], "=0"),0)</f>
        <v>0</v>
      </c>
      <c r="S752" s="13">
        <f>MonthSales[[#This Row],[Final Quantity in Order + Manual]]*MonthSales[[#This Row],[Weight (g)]]</f>
        <v>0</v>
      </c>
      <c r="T752" s="62">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60">
        <f t="shared" si="11"/>
        <v>0</v>
      </c>
      <c r="W752" s="21">
        <f>MonthSales[[#This Row],[Suggested Order]]+V752</f>
        <v>0</v>
      </c>
      <c r="X752">
        <f>SUM(MonthSales[[#This Row],[Stock + FBA]:[Incoming]])+MonthSales[[#This Row],[Final Quantity in Order + Manual]]</f>
        <v>0</v>
      </c>
      <c r="Y752" s="62">
        <f>IFERROR(((MonthSales[[#This Row],[Stock + FBA]]+MonthSales[[#This Row],[Incoming]]+MonthSales[[#This Row],[Final Quantity in Order + Manual]])/MonthSales[[#This Row],[Quaterly Average]]), 0)</f>
        <v>0</v>
      </c>
    </row>
    <row r="753" spans="1:25" x14ac:dyDescent="0.25">
      <c r="A753" s="1" t="s">
        <v>760</v>
      </c>
      <c r="B753" s="1" t="s">
        <v>1369</v>
      </c>
      <c r="C753" s="1"/>
      <c r="D753">
        <v>3.8</v>
      </c>
      <c r="E753">
        <v>0</v>
      </c>
      <c r="F753">
        <v>0</v>
      </c>
      <c r="G753">
        <v>0</v>
      </c>
      <c r="H753">
        <v>0</v>
      </c>
      <c r="I753">
        <v>0</v>
      </c>
      <c r="J753">
        <v>0</v>
      </c>
      <c r="K753">
        <v>0</v>
      </c>
      <c r="L753" s="65">
        <v>0</v>
      </c>
      <c r="M753">
        <v>0</v>
      </c>
      <c r="N753">
        <v>0</v>
      </c>
      <c r="O753">
        <v>0</v>
      </c>
      <c r="P753">
        <v>0</v>
      </c>
      <c r="Q753">
        <v>0</v>
      </c>
      <c r="R753" s="1">
        <f>IF(AND(MonthSales[[#This Row],[Maximum]] &gt; 10, C753 &lt;&gt; "X"), COUNTIF(MonthSales[[#This Row],[6]:[1]], "=0"),0)</f>
        <v>0</v>
      </c>
      <c r="S753" s="13">
        <f>MonthSales[[#This Row],[Final Quantity in Order + Manual]]*MonthSales[[#This Row],[Weight (g)]]</f>
        <v>0</v>
      </c>
      <c r="T753" s="62">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60">
        <f t="shared" si="11"/>
        <v>0</v>
      </c>
      <c r="W753" s="21">
        <f>MonthSales[[#This Row],[Suggested Order]]+V753</f>
        <v>0</v>
      </c>
      <c r="X753">
        <f>SUM(MonthSales[[#This Row],[Stock + FBA]:[Incoming]])+MonthSales[[#This Row],[Final Quantity in Order + Manual]]</f>
        <v>0</v>
      </c>
      <c r="Y753" s="62">
        <f>IFERROR(((MonthSales[[#This Row],[Stock + FBA]]+MonthSales[[#This Row],[Incoming]]+MonthSales[[#This Row],[Final Quantity in Order + Manual]])/MonthSales[[#This Row],[Quaterly Average]]), 0)</f>
        <v>0</v>
      </c>
    </row>
    <row r="754" spans="1:25" x14ac:dyDescent="0.25">
      <c r="A754" s="1" t="s">
        <v>761</v>
      </c>
      <c r="B754" s="1" t="s">
        <v>1369</v>
      </c>
      <c r="C754" s="1"/>
      <c r="D754">
        <v>2.6</v>
      </c>
      <c r="E754">
        <v>0</v>
      </c>
      <c r="F754">
        <v>0</v>
      </c>
      <c r="G754">
        <v>0</v>
      </c>
      <c r="H754">
        <v>0</v>
      </c>
      <c r="I754">
        <v>0</v>
      </c>
      <c r="J754">
        <v>0</v>
      </c>
      <c r="K754">
        <v>0</v>
      </c>
      <c r="L754" s="65">
        <v>0</v>
      </c>
      <c r="M754">
        <v>0</v>
      </c>
      <c r="N754">
        <v>0</v>
      </c>
      <c r="O754">
        <v>0</v>
      </c>
      <c r="P754">
        <v>0</v>
      </c>
      <c r="Q754">
        <v>0</v>
      </c>
      <c r="R754" s="1">
        <f>IF(AND(MonthSales[[#This Row],[Maximum]] &gt; 10, C754 &lt;&gt; "X"), COUNTIF(MonthSales[[#This Row],[6]:[1]], "=0"),0)</f>
        <v>0</v>
      </c>
      <c r="S754" s="13">
        <f>MonthSales[[#This Row],[Final Quantity in Order + Manual]]*MonthSales[[#This Row],[Weight (g)]]</f>
        <v>0</v>
      </c>
      <c r="T754" s="62">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60">
        <f t="shared" si="11"/>
        <v>0</v>
      </c>
      <c r="W754" s="21">
        <f>MonthSales[[#This Row],[Suggested Order]]+V754</f>
        <v>0</v>
      </c>
      <c r="X754">
        <f>SUM(MonthSales[[#This Row],[Stock + FBA]:[Incoming]])+MonthSales[[#This Row],[Final Quantity in Order + Manual]]</f>
        <v>0</v>
      </c>
      <c r="Y754" s="62">
        <f>IFERROR(((MonthSales[[#This Row],[Stock + FBA]]+MonthSales[[#This Row],[Incoming]]+MonthSales[[#This Row],[Final Quantity in Order + Manual]])/MonthSales[[#This Row],[Quaterly Average]]), 0)</f>
        <v>0</v>
      </c>
    </row>
    <row r="755" spans="1:25" x14ac:dyDescent="0.25">
      <c r="A755" s="1" t="s">
        <v>762</v>
      </c>
      <c r="B755" s="1" t="s">
        <v>1369</v>
      </c>
      <c r="C755" s="1"/>
      <c r="D755">
        <v>2.6</v>
      </c>
      <c r="E755">
        <v>0</v>
      </c>
      <c r="F755">
        <v>0</v>
      </c>
      <c r="G755">
        <v>0</v>
      </c>
      <c r="H755">
        <v>0</v>
      </c>
      <c r="I755">
        <v>0</v>
      </c>
      <c r="J755">
        <v>0</v>
      </c>
      <c r="K755">
        <v>0</v>
      </c>
      <c r="L755" s="65">
        <v>0</v>
      </c>
      <c r="M755">
        <v>0</v>
      </c>
      <c r="N755">
        <v>0</v>
      </c>
      <c r="O755">
        <v>0</v>
      </c>
      <c r="P755">
        <v>0</v>
      </c>
      <c r="Q755">
        <v>0</v>
      </c>
      <c r="R755" s="1">
        <f>IF(AND(MonthSales[[#This Row],[Maximum]] &gt; 10, C755 &lt;&gt; "X"), COUNTIF(MonthSales[[#This Row],[6]:[1]], "=0"),0)</f>
        <v>0</v>
      </c>
      <c r="S755" s="13">
        <f>MonthSales[[#This Row],[Final Quantity in Order + Manual]]*MonthSales[[#This Row],[Weight (g)]]</f>
        <v>0</v>
      </c>
      <c r="T755" s="62">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60">
        <f t="shared" si="11"/>
        <v>0</v>
      </c>
      <c r="W755" s="21">
        <f>MonthSales[[#This Row],[Suggested Order]]+V755</f>
        <v>0</v>
      </c>
      <c r="X755">
        <f>SUM(MonthSales[[#This Row],[Stock + FBA]:[Incoming]])+MonthSales[[#This Row],[Final Quantity in Order + Manual]]</f>
        <v>0</v>
      </c>
      <c r="Y755" s="62">
        <f>IFERROR(((MonthSales[[#This Row],[Stock + FBA]]+MonthSales[[#This Row],[Incoming]]+MonthSales[[#This Row],[Final Quantity in Order + Manual]])/MonthSales[[#This Row],[Quaterly Average]]), 0)</f>
        <v>0</v>
      </c>
    </row>
    <row r="756" spans="1:25" x14ac:dyDescent="0.25">
      <c r="A756" s="1" t="s">
        <v>763</v>
      </c>
      <c r="B756" s="1" t="s">
        <v>1370</v>
      </c>
      <c r="C756" s="1" t="s">
        <v>13</v>
      </c>
      <c r="D756">
        <v>6.1</v>
      </c>
      <c r="E756">
        <v>0</v>
      </c>
      <c r="F756">
        <v>0</v>
      </c>
      <c r="G756">
        <v>0</v>
      </c>
      <c r="H756">
        <v>0</v>
      </c>
      <c r="I756">
        <v>0</v>
      </c>
      <c r="J756">
        <v>0</v>
      </c>
      <c r="K756">
        <v>0</v>
      </c>
      <c r="L756" s="65">
        <v>0</v>
      </c>
      <c r="M756">
        <v>0</v>
      </c>
      <c r="N756">
        <v>39</v>
      </c>
      <c r="O756">
        <v>9</v>
      </c>
      <c r="P756">
        <v>48</v>
      </c>
      <c r="Q756">
        <v>0</v>
      </c>
      <c r="R756" s="1">
        <f>IF(AND(MonthSales[[#This Row],[Maximum]] &gt; 10, C756 &lt;&gt; "X"), COUNTIF(MonthSales[[#This Row],[6]:[1]], "=0"),0)</f>
        <v>0</v>
      </c>
      <c r="S756" s="13">
        <f>MonthSales[[#This Row],[Final Quantity in Order + Manual]]*MonthSales[[#This Row],[Weight (g)]]</f>
        <v>0</v>
      </c>
      <c r="T756" s="62">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60">
        <f t="shared" si="11"/>
        <v>0</v>
      </c>
      <c r="W756" s="21">
        <f>MonthSales[[#This Row],[Suggested Order]]+V756</f>
        <v>0</v>
      </c>
      <c r="X756">
        <f>SUM(MonthSales[[#This Row],[Stock + FBA]:[Incoming]])+MonthSales[[#This Row],[Final Quantity in Order + Manual]]</f>
        <v>48</v>
      </c>
      <c r="Y756" s="62">
        <f>IFERROR(((MonthSales[[#This Row],[Stock + FBA]]+MonthSales[[#This Row],[Incoming]]+MonthSales[[#This Row],[Final Quantity in Order + Manual]])/MonthSales[[#This Row],[Quaterly Average]]), 0)</f>
        <v>0</v>
      </c>
    </row>
    <row r="757" spans="1:25" x14ac:dyDescent="0.25">
      <c r="A757" s="1" t="s">
        <v>764</v>
      </c>
      <c r="B757" s="1" t="s">
        <v>1370</v>
      </c>
      <c r="C757" s="1" t="s">
        <v>13</v>
      </c>
      <c r="D757">
        <v>18.440000000000001</v>
      </c>
      <c r="E757">
        <v>0</v>
      </c>
      <c r="F757">
        <v>0</v>
      </c>
      <c r="G757">
        <v>0</v>
      </c>
      <c r="H757">
        <v>0</v>
      </c>
      <c r="I757">
        <v>0</v>
      </c>
      <c r="J757">
        <v>0</v>
      </c>
      <c r="K757">
        <v>0</v>
      </c>
      <c r="L757" s="65">
        <v>0</v>
      </c>
      <c r="M757">
        <v>0</v>
      </c>
      <c r="N757">
        <v>10</v>
      </c>
      <c r="O757">
        <v>10</v>
      </c>
      <c r="P757">
        <v>20</v>
      </c>
      <c r="Q757">
        <v>0</v>
      </c>
      <c r="R757" s="1">
        <f>IF(AND(MonthSales[[#This Row],[Maximum]] &gt; 10, C757 &lt;&gt; "X"), COUNTIF(MonthSales[[#This Row],[6]:[1]], "=0"),0)</f>
        <v>0</v>
      </c>
      <c r="S757" s="13">
        <f>MonthSales[[#This Row],[Final Quantity in Order + Manual]]*MonthSales[[#This Row],[Weight (g)]]</f>
        <v>0</v>
      </c>
      <c r="T757" s="62">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60">
        <f t="shared" si="11"/>
        <v>0</v>
      </c>
      <c r="W757" s="21">
        <f>MonthSales[[#This Row],[Suggested Order]]+V757</f>
        <v>0</v>
      </c>
      <c r="X757">
        <f>SUM(MonthSales[[#This Row],[Stock + FBA]:[Incoming]])+MonthSales[[#This Row],[Final Quantity in Order + Manual]]</f>
        <v>20</v>
      </c>
      <c r="Y757" s="62">
        <f>IFERROR(((MonthSales[[#This Row],[Stock + FBA]]+MonthSales[[#This Row],[Incoming]]+MonthSales[[#This Row],[Final Quantity in Order + Manual]])/MonthSales[[#This Row],[Quaterly Average]]), 0)</f>
        <v>0</v>
      </c>
    </row>
    <row r="758" spans="1:25" x14ac:dyDescent="0.25">
      <c r="A758" s="1" t="s">
        <v>765</v>
      </c>
      <c r="B758" s="1" t="s">
        <v>1373</v>
      </c>
      <c r="C758" s="1" t="s">
        <v>13</v>
      </c>
      <c r="D758">
        <v>15.46</v>
      </c>
      <c r="E758">
        <v>0</v>
      </c>
      <c r="F758">
        <v>1</v>
      </c>
      <c r="G758">
        <v>0</v>
      </c>
      <c r="H758">
        <v>1</v>
      </c>
      <c r="I758">
        <v>0</v>
      </c>
      <c r="J758">
        <v>0</v>
      </c>
      <c r="K758">
        <v>1</v>
      </c>
      <c r="L758" s="65">
        <v>1</v>
      </c>
      <c r="M758">
        <v>1</v>
      </c>
      <c r="N758">
        <v>38</v>
      </c>
      <c r="O758">
        <v>10</v>
      </c>
      <c r="P758">
        <v>48</v>
      </c>
      <c r="Q758">
        <v>0</v>
      </c>
      <c r="R758" s="1">
        <f>IF(AND(MonthSales[[#This Row],[Maximum]] &gt; 10, C758 &lt;&gt; "X"), COUNTIF(MonthSales[[#This Row],[6]:[1]], "=0"),0)</f>
        <v>0</v>
      </c>
      <c r="S758" s="13">
        <f>MonthSales[[#This Row],[Final Quantity in Order + Manual]]*MonthSales[[#This Row],[Weight (g)]]</f>
        <v>0</v>
      </c>
      <c r="T758" s="62">
        <f>IFERROR(((MonthSales[[#This Row],[Stock + FBA]]+MonthSales[[#This Row],[Incoming]])/MonthSales[[#This Row],[Quaterly Average]]), 0)</f>
        <v>48</v>
      </c>
      <c r="U758" s="14">
        <f>IF(AND(minMonths &gt;=  MonthSales[[#This Row],[Months Cover (current stock +Production)]], C758  &lt;&gt; "X"), _xlfn.CEILING.MATH(((orderBY -  MonthSales[[#This Row],[Months Cover (current stock +Production)]]) * MonthSales[[#This Row],[Quaterly Average]]),50),0)</f>
        <v>0</v>
      </c>
      <c r="V758" s="60">
        <f t="shared" si="11"/>
        <v>0</v>
      </c>
      <c r="W758" s="21">
        <f>MonthSales[[#This Row],[Suggested Order]]+V758</f>
        <v>0</v>
      </c>
      <c r="X758">
        <f>SUM(MonthSales[[#This Row],[Stock + FBA]:[Incoming]])+MonthSales[[#This Row],[Final Quantity in Order + Manual]]</f>
        <v>48</v>
      </c>
      <c r="Y758" s="62">
        <f>IFERROR(((MonthSales[[#This Row],[Stock + FBA]]+MonthSales[[#This Row],[Incoming]]+MonthSales[[#This Row],[Final Quantity in Order + Manual]])/MonthSales[[#This Row],[Quaterly Average]]), 0)</f>
        <v>48</v>
      </c>
    </row>
    <row r="759" spans="1:25" x14ac:dyDescent="0.25">
      <c r="A759" s="1" t="s">
        <v>766</v>
      </c>
      <c r="B759" s="1" t="s">
        <v>1370</v>
      </c>
      <c r="C759" s="1" t="s">
        <v>13</v>
      </c>
      <c r="D759">
        <v>8.66</v>
      </c>
      <c r="E759">
        <v>0</v>
      </c>
      <c r="F759">
        <v>1</v>
      </c>
      <c r="G759">
        <v>0</v>
      </c>
      <c r="H759">
        <v>1</v>
      </c>
      <c r="I759">
        <v>0</v>
      </c>
      <c r="J759">
        <v>0</v>
      </c>
      <c r="K759">
        <v>1</v>
      </c>
      <c r="L759" s="65">
        <v>1</v>
      </c>
      <c r="M759">
        <v>1</v>
      </c>
      <c r="N759">
        <v>28</v>
      </c>
      <c r="O759">
        <v>10</v>
      </c>
      <c r="P759">
        <v>38</v>
      </c>
      <c r="Q759">
        <v>0</v>
      </c>
      <c r="R759" s="1">
        <f>IF(AND(MonthSales[[#This Row],[Maximum]] &gt; 10, C759 &lt;&gt; "X"), COUNTIF(MonthSales[[#This Row],[6]:[1]], "=0"),0)</f>
        <v>0</v>
      </c>
      <c r="S759" s="13">
        <f>MonthSales[[#This Row],[Final Quantity in Order + Manual]]*MonthSales[[#This Row],[Weight (g)]]</f>
        <v>0</v>
      </c>
      <c r="T759" s="62">
        <f>IFERROR(((MonthSales[[#This Row],[Stock + FBA]]+MonthSales[[#This Row],[Incoming]])/MonthSales[[#This Row],[Quaterly Average]]), 0)</f>
        <v>38</v>
      </c>
      <c r="U759" s="14">
        <f>IF(AND(minMonths &gt;=  MonthSales[[#This Row],[Months Cover (current stock +Production)]], C759  &lt;&gt; "X"), _xlfn.CEILING.MATH(((orderBY -  MonthSales[[#This Row],[Months Cover (current stock +Production)]]) * MonthSales[[#This Row],[Quaterly Average]]),50),0)</f>
        <v>0</v>
      </c>
      <c r="V759" s="60">
        <f t="shared" si="11"/>
        <v>0</v>
      </c>
      <c r="W759" s="21">
        <f>MonthSales[[#This Row],[Suggested Order]]+V759</f>
        <v>0</v>
      </c>
      <c r="X759">
        <f>SUM(MonthSales[[#This Row],[Stock + FBA]:[Incoming]])+MonthSales[[#This Row],[Final Quantity in Order + Manual]]</f>
        <v>38</v>
      </c>
      <c r="Y759" s="62">
        <f>IFERROR(((MonthSales[[#This Row],[Stock + FBA]]+MonthSales[[#This Row],[Incoming]]+MonthSales[[#This Row],[Final Quantity in Order + Manual]])/MonthSales[[#This Row],[Quaterly Average]]), 0)</f>
        <v>38</v>
      </c>
    </row>
    <row r="760" spans="1:25" x14ac:dyDescent="0.25">
      <c r="A760" s="1" t="s">
        <v>767</v>
      </c>
      <c r="B760" s="1" t="s">
        <v>1370</v>
      </c>
      <c r="C760" s="1" t="s">
        <v>13</v>
      </c>
      <c r="D760">
        <v>6.69</v>
      </c>
      <c r="E760">
        <v>0</v>
      </c>
      <c r="F760">
        <v>0</v>
      </c>
      <c r="G760">
        <v>0</v>
      </c>
      <c r="H760">
        <v>5</v>
      </c>
      <c r="I760">
        <v>0</v>
      </c>
      <c r="J760">
        <v>0</v>
      </c>
      <c r="K760">
        <v>5</v>
      </c>
      <c r="L760" s="65">
        <v>5</v>
      </c>
      <c r="M760">
        <v>5</v>
      </c>
      <c r="N760">
        <v>33</v>
      </c>
      <c r="O760">
        <v>9</v>
      </c>
      <c r="P760">
        <v>42</v>
      </c>
      <c r="Q760">
        <v>0</v>
      </c>
      <c r="R760" s="1">
        <f>IF(AND(MonthSales[[#This Row],[Maximum]] &gt; 10, C760 &lt;&gt; "X"), COUNTIF(MonthSales[[#This Row],[6]:[1]], "=0"),0)</f>
        <v>0</v>
      </c>
      <c r="S760" s="13">
        <f>MonthSales[[#This Row],[Final Quantity in Order + Manual]]*MonthSales[[#This Row],[Weight (g)]]</f>
        <v>0</v>
      </c>
      <c r="T760" s="62">
        <f>IFERROR(((MonthSales[[#This Row],[Stock + FBA]]+MonthSales[[#This Row],[Incoming]])/MonthSales[[#This Row],[Quaterly Average]]), 0)</f>
        <v>8.4</v>
      </c>
      <c r="U760" s="14">
        <f>IF(AND(minMonths &gt;=  MonthSales[[#This Row],[Months Cover (current stock +Production)]], C760  &lt;&gt; "X"), _xlfn.CEILING.MATH(((orderBY -  MonthSales[[#This Row],[Months Cover (current stock +Production)]]) * MonthSales[[#This Row],[Quaterly Average]]),50),0)</f>
        <v>0</v>
      </c>
      <c r="V760" s="60">
        <f t="shared" si="11"/>
        <v>0</v>
      </c>
      <c r="W760" s="21">
        <f>MonthSales[[#This Row],[Suggested Order]]+V760</f>
        <v>0</v>
      </c>
      <c r="X760">
        <f>SUM(MonthSales[[#This Row],[Stock + FBA]:[Incoming]])+MonthSales[[#This Row],[Final Quantity in Order + Manual]]</f>
        <v>42</v>
      </c>
      <c r="Y760" s="62">
        <f>IFERROR(((MonthSales[[#This Row],[Stock + FBA]]+MonthSales[[#This Row],[Incoming]]+MonthSales[[#This Row],[Final Quantity in Order + Manual]])/MonthSales[[#This Row],[Quaterly Average]]), 0)</f>
        <v>8.4</v>
      </c>
    </row>
    <row r="761" spans="1:25" x14ac:dyDescent="0.25">
      <c r="A761" s="1" t="s">
        <v>768</v>
      </c>
      <c r="B761" s="1" t="s">
        <v>1308</v>
      </c>
      <c r="C761" s="1"/>
      <c r="D761">
        <v>0</v>
      </c>
      <c r="E761">
        <v>0</v>
      </c>
      <c r="F761">
        <v>0</v>
      </c>
      <c r="G761">
        <v>0</v>
      </c>
      <c r="H761">
        <v>0</v>
      </c>
      <c r="I761">
        <v>0</v>
      </c>
      <c r="J761">
        <v>0</v>
      </c>
      <c r="K761">
        <v>0</v>
      </c>
      <c r="L761" s="65">
        <v>0</v>
      </c>
      <c r="M761">
        <v>0</v>
      </c>
      <c r="N761">
        <v>50</v>
      </c>
      <c r="O761">
        <v>0</v>
      </c>
      <c r="P761">
        <v>50</v>
      </c>
      <c r="Q761">
        <v>0</v>
      </c>
      <c r="R761" s="1">
        <f>IF(AND(MonthSales[[#This Row],[Maximum]] &gt; 10, C761 &lt;&gt; "X"), COUNTIF(MonthSales[[#This Row],[6]:[1]], "=0"),0)</f>
        <v>0</v>
      </c>
      <c r="S761" s="13">
        <f>MonthSales[[#This Row],[Final Quantity in Order + Manual]]*MonthSales[[#This Row],[Weight (g)]]</f>
        <v>0</v>
      </c>
      <c r="T761" s="62">
        <f>IFERROR(((MonthSales[[#This Row],[Stock + FBA]]+MonthSales[[#This Row],[Incoming]])/MonthSales[[#This Row],[Quaterly Average]]), 0)</f>
        <v>0</v>
      </c>
      <c r="U761" s="14">
        <f>IF(AND(minMonths &gt;=  MonthSales[[#This Row],[Months Cover (current stock +Production)]], C761  &lt;&gt; "X"), _xlfn.CEILING.MATH(((orderBY -  MonthSales[[#This Row],[Months Cover (current stock +Production)]]) * MonthSales[[#This Row],[Quaterly Average]]),50),0)</f>
        <v>0</v>
      </c>
      <c r="V761" s="60">
        <f t="shared" si="11"/>
        <v>0</v>
      </c>
      <c r="W761" s="21">
        <f>MonthSales[[#This Row],[Suggested Order]]+V761</f>
        <v>0</v>
      </c>
      <c r="X761">
        <f>SUM(MonthSales[[#This Row],[Stock + FBA]:[Incoming]])+MonthSales[[#This Row],[Final Quantity in Order + Manual]]</f>
        <v>50</v>
      </c>
      <c r="Y761" s="62">
        <f>IFERROR(((MonthSales[[#This Row],[Stock + FBA]]+MonthSales[[#This Row],[Incoming]]+MonthSales[[#This Row],[Final Quantity in Order + Manual]])/MonthSales[[#This Row],[Quaterly Average]]), 0)</f>
        <v>0</v>
      </c>
    </row>
    <row r="762" spans="1:25" x14ac:dyDescent="0.25">
      <c r="A762" s="1" t="s">
        <v>769</v>
      </c>
      <c r="B762" s="1" t="s">
        <v>1308</v>
      </c>
      <c r="C762" s="1"/>
      <c r="D762">
        <v>0</v>
      </c>
      <c r="E762">
        <v>0</v>
      </c>
      <c r="F762">
        <v>0</v>
      </c>
      <c r="G762">
        <v>0</v>
      </c>
      <c r="H762">
        <v>0</v>
      </c>
      <c r="I762">
        <v>0</v>
      </c>
      <c r="J762">
        <v>0</v>
      </c>
      <c r="K762">
        <v>0</v>
      </c>
      <c r="L762" s="65">
        <v>0</v>
      </c>
      <c r="M762">
        <v>0</v>
      </c>
      <c r="N762">
        <v>50</v>
      </c>
      <c r="O762">
        <v>0</v>
      </c>
      <c r="P762">
        <v>50</v>
      </c>
      <c r="Q762">
        <v>0</v>
      </c>
      <c r="R762" s="1">
        <f>IF(AND(MonthSales[[#This Row],[Maximum]] &gt; 10, C762 &lt;&gt; "X"), COUNTIF(MonthSales[[#This Row],[6]:[1]], "=0"),0)</f>
        <v>0</v>
      </c>
      <c r="S762" s="13">
        <f>MonthSales[[#This Row],[Final Quantity in Order + Manual]]*MonthSales[[#This Row],[Weight (g)]]</f>
        <v>0</v>
      </c>
      <c r="T762" s="62">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60">
        <f t="shared" si="11"/>
        <v>0</v>
      </c>
      <c r="W762" s="21">
        <f>MonthSales[[#This Row],[Suggested Order]]+V762</f>
        <v>0</v>
      </c>
      <c r="X762">
        <f>SUM(MonthSales[[#This Row],[Stock + FBA]:[Incoming]])+MonthSales[[#This Row],[Final Quantity in Order + Manual]]</f>
        <v>50</v>
      </c>
      <c r="Y762" s="62">
        <f>IFERROR(((MonthSales[[#This Row],[Stock + FBA]]+MonthSales[[#This Row],[Incoming]]+MonthSales[[#This Row],[Final Quantity in Order + Manual]])/MonthSales[[#This Row],[Quaterly Average]]), 0)</f>
        <v>0</v>
      </c>
    </row>
    <row r="763" spans="1:25" x14ac:dyDescent="0.25">
      <c r="A763" s="1" t="s">
        <v>770</v>
      </c>
      <c r="B763" s="1" t="s">
        <v>1308</v>
      </c>
      <c r="C763" s="1"/>
      <c r="D763">
        <v>0</v>
      </c>
      <c r="E763">
        <v>0</v>
      </c>
      <c r="F763">
        <v>0</v>
      </c>
      <c r="G763">
        <v>0</v>
      </c>
      <c r="H763">
        <v>0</v>
      </c>
      <c r="I763">
        <v>0</v>
      </c>
      <c r="J763">
        <v>0</v>
      </c>
      <c r="K763">
        <v>0</v>
      </c>
      <c r="L763" s="65">
        <v>0</v>
      </c>
      <c r="M763">
        <v>0</v>
      </c>
      <c r="N763">
        <v>50</v>
      </c>
      <c r="O763">
        <v>0</v>
      </c>
      <c r="P763">
        <v>50</v>
      </c>
      <c r="Q763">
        <v>0</v>
      </c>
      <c r="R763" s="1">
        <f>IF(AND(MonthSales[[#This Row],[Maximum]] &gt; 10, C763 &lt;&gt; "X"), COUNTIF(MonthSales[[#This Row],[6]:[1]], "=0"),0)</f>
        <v>0</v>
      </c>
      <c r="S763" s="13">
        <f>MonthSales[[#This Row],[Final Quantity in Order + Manual]]*MonthSales[[#This Row],[Weight (g)]]</f>
        <v>0</v>
      </c>
      <c r="T763" s="62">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60">
        <f t="shared" si="11"/>
        <v>0</v>
      </c>
      <c r="W763" s="21">
        <f>MonthSales[[#This Row],[Suggested Order]]+V763</f>
        <v>0</v>
      </c>
      <c r="X763">
        <f>SUM(MonthSales[[#This Row],[Stock + FBA]:[Incoming]])+MonthSales[[#This Row],[Final Quantity in Order + Manual]]</f>
        <v>50</v>
      </c>
      <c r="Y763" s="62">
        <f>IFERROR(((MonthSales[[#This Row],[Stock + FBA]]+MonthSales[[#This Row],[Incoming]]+MonthSales[[#This Row],[Final Quantity in Order + Manual]])/MonthSales[[#This Row],[Quaterly Average]]), 0)</f>
        <v>0</v>
      </c>
    </row>
    <row r="764" spans="1:25" x14ac:dyDescent="0.25">
      <c r="A764" s="1" t="s">
        <v>771</v>
      </c>
      <c r="B764" s="1" t="s">
        <v>1308</v>
      </c>
      <c r="C764" s="1"/>
      <c r="D764">
        <v>0</v>
      </c>
      <c r="E764">
        <v>0</v>
      </c>
      <c r="F764">
        <v>0</v>
      </c>
      <c r="G764">
        <v>0</v>
      </c>
      <c r="H764">
        <v>0</v>
      </c>
      <c r="I764">
        <v>0</v>
      </c>
      <c r="J764">
        <v>0</v>
      </c>
      <c r="K764">
        <v>0</v>
      </c>
      <c r="L764" s="65">
        <v>0</v>
      </c>
      <c r="M764">
        <v>0</v>
      </c>
      <c r="N764">
        <v>50</v>
      </c>
      <c r="O764">
        <v>0</v>
      </c>
      <c r="P764">
        <v>50</v>
      </c>
      <c r="Q764">
        <v>0</v>
      </c>
      <c r="R764" s="1">
        <f>IF(AND(MonthSales[[#This Row],[Maximum]] &gt; 10, C764 &lt;&gt; "X"), COUNTIF(MonthSales[[#This Row],[6]:[1]], "=0"),0)</f>
        <v>0</v>
      </c>
      <c r="S764" s="13">
        <f>MonthSales[[#This Row],[Final Quantity in Order + Manual]]*MonthSales[[#This Row],[Weight (g)]]</f>
        <v>0</v>
      </c>
      <c r="T764" s="62">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60">
        <f t="shared" si="11"/>
        <v>0</v>
      </c>
      <c r="W764" s="21">
        <f>MonthSales[[#This Row],[Suggested Order]]+V764</f>
        <v>0</v>
      </c>
      <c r="X764">
        <f>SUM(MonthSales[[#This Row],[Stock + FBA]:[Incoming]])+MonthSales[[#This Row],[Final Quantity in Order + Manual]]</f>
        <v>50</v>
      </c>
      <c r="Y764" s="62">
        <f>IFERROR(((MonthSales[[#This Row],[Stock + FBA]]+MonthSales[[#This Row],[Incoming]]+MonthSales[[#This Row],[Final Quantity in Order + Manual]])/MonthSales[[#This Row],[Quaterly Average]]), 0)</f>
        <v>0</v>
      </c>
    </row>
    <row r="765" spans="1:25" x14ac:dyDescent="0.25">
      <c r="A765" s="1" t="s">
        <v>772</v>
      </c>
      <c r="B765" s="1" t="s">
        <v>1317</v>
      </c>
      <c r="C765" s="1"/>
      <c r="D765">
        <v>2.5</v>
      </c>
      <c r="E765">
        <v>0</v>
      </c>
      <c r="F765">
        <v>0</v>
      </c>
      <c r="G765">
        <v>0</v>
      </c>
      <c r="H765">
        <v>0</v>
      </c>
      <c r="I765">
        <v>0</v>
      </c>
      <c r="J765">
        <v>0</v>
      </c>
      <c r="K765">
        <v>0</v>
      </c>
      <c r="L765" s="65">
        <v>0</v>
      </c>
      <c r="M765">
        <v>0</v>
      </c>
      <c r="N765">
        <v>200</v>
      </c>
      <c r="O765">
        <v>0</v>
      </c>
      <c r="P765">
        <v>200</v>
      </c>
      <c r="Q765">
        <v>0</v>
      </c>
      <c r="R765" s="1">
        <f>IF(AND(MonthSales[[#This Row],[Maximum]] &gt; 10, C765 &lt;&gt; "X"), COUNTIF(MonthSales[[#This Row],[6]:[1]], "=0"),0)</f>
        <v>0</v>
      </c>
      <c r="S765" s="13">
        <f>MonthSales[[#This Row],[Final Quantity in Order + Manual]]*MonthSales[[#This Row],[Weight (g)]]</f>
        <v>0</v>
      </c>
      <c r="T765" s="62">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60">
        <f t="shared" si="11"/>
        <v>0</v>
      </c>
      <c r="W765" s="21">
        <f>MonthSales[[#This Row],[Suggested Order]]+V765</f>
        <v>0</v>
      </c>
      <c r="X765">
        <f>SUM(MonthSales[[#This Row],[Stock + FBA]:[Incoming]])+MonthSales[[#This Row],[Final Quantity in Order + Manual]]</f>
        <v>200</v>
      </c>
      <c r="Y765" s="62">
        <f>IFERROR(((MonthSales[[#This Row],[Stock + FBA]]+MonthSales[[#This Row],[Incoming]]+MonthSales[[#This Row],[Final Quantity in Order + Manual]])/MonthSales[[#This Row],[Quaterly Average]]), 0)</f>
        <v>0</v>
      </c>
    </row>
    <row r="766" spans="1:25" x14ac:dyDescent="0.25">
      <c r="A766" s="1" t="s">
        <v>773</v>
      </c>
      <c r="B766" s="1" t="s">
        <v>1317</v>
      </c>
      <c r="C766" s="1"/>
      <c r="D766">
        <v>2.15</v>
      </c>
      <c r="E766">
        <v>0</v>
      </c>
      <c r="F766">
        <v>0</v>
      </c>
      <c r="G766">
        <v>0</v>
      </c>
      <c r="H766">
        <v>0</v>
      </c>
      <c r="I766">
        <v>0</v>
      </c>
      <c r="J766">
        <v>0</v>
      </c>
      <c r="K766">
        <v>0</v>
      </c>
      <c r="L766" s="65">
        <v>0</v>
      </c>
      <c r="M766">
        <v>0</v>
      </c>
      <c r="N766">
        <v>200</v>
      </c>
      <c r="O766">
        <v>0</v>
      </c>
      <c r="P766">
        <v>200</v>
      </c>
      <c r="Q766">
        <v>0</v>
      </c>
      <c r="R766" s="1">
        <f>IF(AND(MonthSales[[#This Row],[Maximum]] &gt; 10, C766 &lt;&gt; "X"), COUNTIF(MonthSales[[#This Row],[6]:[1]], "=0"),0)</f>
        <v>0</v>
      </c>
      <c r="S766" s="13">
        <f>MonthSales[[#This Row],[Final Quantity in Order + Manual]]*MonthSales[[#This Row],[Weight (g)]]</f>
        <v>0</v>
      </c>
      <c r="T766" s="62">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60">
        <f t="shared" si="11"/>
        <v>0</v>
      </c>
      <c r="W766" s="21">
        <f>MonthSales[[#This Row],[Suggested Order]]+V766</f>
        <v>0</v>
      </c>
      <c r="X766">
        <f>SUM(MonthSales[[#This Row],[Stock + FBA]:[Incoming]])+MonthSales[[#This Row],[Final Quantity in Order + Manual]]</f>
        <v>200</v>
      </c>
      <c r="Y766" s="62">
        <f>IFERROR(((MonthSales[[#This Row],[Stock + FBA]]+MonthSales[[#This Row],[Incoming]]+MonthSales[[#This Row],[Final Quantity in Order + Manual]])/MonthSales[[#This Row],[Quaterly Average]]), 0)</f>
        <v>0</v>
      </c>
    </row>
    <row r="767" spans="1:25" x14ac:dyDescent="0.25">
      <c r="A767" s="1" t="s">
        <v>774</v>
      </c>
      <c r="B767" s="1" t="s">
        <v>1317</v>
      </c>
      <c r="C767" s="1"/>
      <c r="D767">
        <v>2.5299999999999998</v>
      </c>
      <c r="E767">
        <v>0</v>
      </c>
      <c r="F767">
        <v>0</v>
      </c>
      <c r="G767">
        <v>0</v>
      </c>
      <c r="H767">
        <v>0</v>
      </c>
      <c r="I767">
        <v>0</v>
      </c>
      <c r="J767">
        <v>0</v>
      </c>
      <c r="K767">
        <v>0</v>
      </c>
      <c r="L767" s="65">
        <v>0</v>
      </c>
      <c r="M767">
        <v>0</v>
      </c>
      <c r="N767">
        <v>200</v>
      </c>
      <c r="O767">
        <v>0</v>
      </c>
      <c r="P767">
        <v>200</v>
      </c>
      <c r="Q767">
        <v>0</v>
      </c>
      <c r="R767" s="1">
        <f>IF(AND(MonthSales[[#This Row],[Maximum]] &gt; 10, C767 &lt;&gt; "X"), COUNTIF(MonthSales[[#This Row],[6]:[1]], "=0"),0)</f>
        <v>0</v>
      </c>
      <c r="S767" s="13">
        <f>MonthSales[[#This Row],[Final Quantity in Order + Manual]]*MonthSales[[#This Row],[Weight (g)]]</f>
        <v>0</v>
      </c>
      <c r="T767" s="62">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60">
        <f t="shared" si="11"/>
        <v>0</v>
      </c>
      <c r="W767" s="21">
        <f>MonthSales[[#This Row],[Suggested Order]]+V767</f>
        <v>0</v>
      </c>
      <c r="X767">
        <f>SUM(MonthSales[[#This Row],[Stock + FBA]:[Incoming]])+MonthSales[[#This Row],[Final Quantity in Order + Manual]]</f>
        <v>200</v>
      </c>
      <c r="Y767" s="62">
        <f>IFERROR(((MonthSales[[#This Row],[Stock + FBA]]+MonthSales[[#This Row],[Incoming]]+MonthSales[[#This Row],[Final Quantity in Order + Manual]])/MonthSales[[#This Row],[Quaterly Average]]), 0)</f>
        <v>0</v>
      </c>
    </row>
    <row r="768" spans="1:25" x14ac:dyDescent="0.25">
      <c r="A768" s="1" t="s">
        <v>775</v>
      </c>
      <c r="B768" s="1" t="s">
        <v>1317</v>
      </c>
      <c r="C768" s="1"/>
      <c r="D768">
        <v>2.15</v>
      </c>
      <c r="E768">
        <v>0</v>
      </c>
      <c r="F768">
        <v>0</v>
      </c>
      <c r="G768">
        <v>0</v>
      </c>
      <c r="H768">
        <v>0</v>
      </c>
      <c r="I768">
        <v>0</v>
      </c>
      <c r="J768">
        <v>0</v>
      </c>
      <c r="K768">
        <v>0</v>
      </c>
      <c r="L768" s="65">
        <v>0</v>
      </c>
      <c r="M768">
        <v>0</v>
      </c>
      <c r="N768">
        <v>200</v>
      </c>
      <c r="O768">
        <v>0</v>
      </c>
      <c r="P768">
        <v>200</v>
      </c>
      <c r="Q768">
        <v>0</v>
      </c>
      <c r="R768" s="1">
        <f>IF(AND(MonthSales[[#This Row],[Maximum]] &gt; 10, C768 &lt;&gt; "X"), COUNTIF(MonthSales[[#This Row],[6]:[1]], "=0"),0)</f>
        <v>0</v>
      </c>
      <c r="S768" s="13">
        <f>MonthSales[[#This Row],[Final Quantity in Order + Manual]]*MonthSales[[#This Row],[Weight (g)]]</f>
        <v>0</v>
      </c>
      <c r="T768" s="62">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60">
        <f t="shared" si="11"/>
        <v>0</v>
      </c>
      <c r="W768" s="21">
        <f>MonthSales[[#This Row],[Suggested Order]]+V768</f>
        <v>0</v>
      </c>
      <c r="X768">
        <f>SUM(MonthSales[[#This Row],[Stock + FBA]:[Incoming]])+MonthSales[[#This Row],[Final Quantity in Order + Manual]]</f>
        <v>200</v>
      </c>
      <c r="Y768" s="62">
        <f>IFERROR(((MonthSales[[#This Row],[Stock + FBA]]+MonthSales[[#This Row],[Incoming]]+MonthSales[[#This Row],[Final Quantity in Order + Manual]])/MonthSales[[#This Row],[Quaterly Average]]), 0)</f>
        <v>0</v>
      </c>
    </row>
    <row r="769" spans="1:25" x14ac:dyDescent="0.25">
      <c r="A769" s="1" t="s">
        <v>776</v>
      </c>
      <c r="B769" s="1" t="s">
        <v>1317</v>
      </c>
      <c r="C769" s="1"/>
      <c r="D769">
        <v>2.19</v>
      </c>
      <c r="E769">
        <v>0</v>
      </c>
      <c r="F769">
        <v>0</v>
      </c>
      <c r="G769">
        <v>0</v>
      </c>
      <c r="H769">
        <v>0</v>
      </c>
      <c r="I769">
        <v>0</v>
      </c>
      <c r="J769">
        <v>0</v>
      </c>
      <c r="K769">
        <v>0</v>
      </c>
      <c r="L769" s="65">
        <v>0</v>
      </c>
      <c r="M769">
        <v>0</v>
      </c>
      <c r="N769">
        <v>200</v>
      </c>
      <c r="O769">
        <v>0</v>
      </c>
      <c r="P769">
        <v>200</v>
      </c>
      <c r="Q769">
        <v>0</v>
      </c>
      <c r="R769" s="1">
        <f>IF(AND(MonthSales[[#This Row],[Maximum]] &gt; 10, C769 &lt;&gt; "X"), COUNTIF(MonthSales[[#This Row],[6]:[1]], "=0"),0)</f>
        <v>0</v>
      </c>
      <c r="S769" s="13">
        <f>MonthSales[[#This Row],[Final Quantity in Order + Manual]]*MonthSales[[#This Row],[Weight (g)]]</f>
        <v>0</v>
      </c>
      <c r="T769" s="62">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60">
        <f t="shared" si="11"/>
        <v>0</v>
      </c>
      <c r="W769" s="21">
        <f>MonthSales[[#This Row],[Suggested Order]]+V769</f>
        <v>0</v>
      </c>
      <c r="X769">
        <f>SUM(MonthSales[[#This Row],[Stock + FBA]:[Incoming]])+MonthSales[[#This Row],[Final Quantity in Order + Manual]]</f>
        <v>200</v>
      </c>
      <c r="Y769" s="62">
        <f>IFERROR(((MonthSales[[#This Row],[Stock + FBA]]+MonthSales[[#This Row],[Incoming]]+MonthSales[[#This Row],[Final Quantity in Order + Manual]])/MonthSales[[#This Row],[Quaterly Average]]), 0)</f>
        <v>0</v>
      </c>
    </row>
    <row r="770" spans="1:25" x14ac:dyDescent="0.25">
      <c r="A770" s="1" t="s">
        <v>777</v>
      </c>
      <c r="B770" s="1" t="s">
        <v>1317</v>
      </c>
      <c r="C770" s="1"/>
      <c r="D770">
        <v>1.97</v>
      </c>
      <c r="E770">
        <v>0</v>
      </c>
      <c r="F770">
        <v>0</v>
      </c>
      <c r="G770">
        <v>0</v>
      </c>
      <c r="H770">
        <v>0</v>
      </c>
      <c r="I770">
        <v>0</v>
      </c>
      <c r="J770">
        <v>0</v>
      </c>
      <c r="K770">
        <v>0</v>
      </c>
      <c r="L770" s="65">
        <v>0</v>
      </c>
      <c r="M770">
        <v>0</v>
      </c>
      <c r="N770">
        <v>200</v>
      </c>
      <c r="O770">
        <v>0</v>
      </c>
      <c r="P770">
        <v>200</v>
      </c>
      <c r="Q770">
        <v>0</v>
      </c>
      <c r="R770" s="1">
        <f>IF(AND(MonthSales[[#This Row],[Maximum]] &gt; 10, C770 &lt;&gt; "X"), COUNTIF(MonthSales[[#This Row],[6]:[1]], "=0"),0)</f>
        <v>0</v>
      </c>
      <c r="S770" s="13">
        <f>MonthSales[[#This Row],[Final Quantity in Order + Manual]]*MonthSales[[#This Row],[Weight (g)]]</f>
        <v>0</v>
      </c>
      <c r="T770" s="62">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60">
        <f t="shared" ref="V770:V833" si="12">AA770</f>
        <v>0</v>
      </c>
      <c r="W770" s="21">
        <f>MonthSales[[#This Row],[Suggested Order]]+V770</f>
        <v>0</v>
      </c>
      <c r="X770">
        <f>SUM(MonthSales[[#This Row],[Stock + FBA]:[Incoming]])+MonthSales[[#This Row],[Final Quantity in Order + Manual]]</f>
        <v>200</v>
      </c>
      <c r="Y770" s="62">
        <f>IFERROR(((MonthSales[[#This Row],[Stock + FBA]]+MonthSales[[#This Row],[Incoming]]+MonthSales[[#This Row],[Final Quantity in Order + Manual]])/MonthSales[[#This Row],[Quaterly Average]]), 0)</f>
        <v>0</v>
      </c>
    </row>
    <row r="771" spans="1:25" x14ac:dyDescent="0.25">
      <c r="A771" s="1" t="s">
        <v>778</v>
      </c>
      <c r="B771" s="1" t="s">
        <v>1313</v>
      </c>
      <c r="C771" s="1"/>
      <c r="D771">
        <v>2.71</v>
      </c>
      <c r="E771">
        <v>0</v>
      </c>
      <c r="F771">
        <v>0</v>
      </c>
      <c r="G771">
        <v>0</v>
      </c>
      <c r="H771">
        <v>0</v>
      </c>
      <c r="I771">
        <v>0</v>
      </c>
      <c r="J771">
        <v>0</v>
      </c>
      <c r="K771">
        <v>0</v>
      </c>
      <c r="L771" s="65">
        <v>0</v>
      </c>
      <c r="M771">
        <v>0</v>
      </c>
      <c r="N771">
        <v>150</v>
      </c>
      <c r="O771">
        <v>0</v>
      </c>
      <c r="P771">
        <v>150</v>
      </c>
      <c r="Q771">
        <v>0</v>
      </c>
      <c r="R771" s="1">
        <f>IF(AND(MonthSales[[#This Row],[Maximum]] &gt; 10, C771 &lt;&gt; "X"), COUNTIF(MonthSales[[#This Row],[6]:[1]], "=0"),0)</f>
        <v>0</v>
      </c>
      <c r="S771" s="13">
        <f>MonthSales[[#This Row],[Final Quantity in Order + Manual]]*MonthSales[[#This Row],[Weight (g)]]</f>
        <v>0</v>
      </c>
      <c r="T771" s="62">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60">
        <f t="shared" si="12"/>
        <v>0</v>
      </c>
      <c r="W771" s="21">
        <f>MonthSales[[#This Row],[Suggested Order]]+V771</f>
        <v>0</v>
      </c>
      <c r="X771">
        <f>SUM(MonthSales[[#This Row],[Stock + FBA]:[Incoming]])+MonthSales[[#This Row],[Final Quantity in Order + Manual]]</f>
        <v>150</v>
      </c>
      <c r="Y771" s="62">
        <f>IFERROR(((MonthSales[[#This Row],[Stock + FBA]]+MonthSales[[#This Row],[Incoming]]+MonthSales[[#This Row],[Final Quantity in Order + Manual]])/MonthSales[[#This Row],[Quaterly Average]]), 0)</f>
        <v>0</v>
      </c>
    </row>
    <row r="772" spans="1:25" x14ac:dyDescent="0.25">
      <c r="A772" s="1" t="s">
        <v>779</v>
      </c>
      <c r="B772" s="1" t="s">
        <v>1313</v>
      </c>
      <c r="C772" s="1"/>
      <c r="D772">
        <v>3.12</v>
      </c>
      <c r="E772">
        <v>0</v>
      </c>
      <c r="F772">
        <v>0</v>
      </c>
      <c r="G772">
        <v>0</v>
      </c>
      <c r="H772">
        <v>0</v>
      </c>
      <c r="I772">
        <v>0</v>
      </c>
      <c r="J772">
        <v>0</v>
      </c>
      <c r="K772">
        <v>0</v>
      </c>
      <c r="L772" s="65">
        <v>0</v>
      </c>
      <c r="M772">
        <v>0</v>
      </c>
      <c r="N772">
        <v>150</v>
      </c>
      <c r="O772">
        <v>0</v>
      </c>
      <c r="P772">
        <v>150</v>
      </c>
      <c r="Q772">
        <v>0</v>
      </c>
      <c r="R772" s="1">
        <f>IF(AND(MonthSales[[#This Row],[Maximum]] &gt; 10, C772 &lt;&gt; "X"), COUNTIF(MonthSales[[#This Row],[6]:[1]], "=0"),0)</f>
        <v>0</v>
      </c>
      <c r="S772" s="13">
        <f>MonthSales[[#This Row],[Final Quantity in Order + Manual]]*MonthSales[[#This Row],[Weight (g)]]</f>
        <v>0</v>
      </c>
      <c r="T772" s="62">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60">
        <f t="shared" si="12"/>
        <v>0</v>
      </c>
      <c r="W772" s="21">
        <f>MonthSales[[#This Row],[Suggested Order]]+V772</f>
        <v>0</v>
      </c>
      <c r="X772">
        <f>SUM(MonthSales[[#This Row],[Stock + FBA]:[Incoming]])+MonthSales[[#This Row],[Final Quantity in Order + Manual]]</f>
        <v>150</v>
      </c>
      <c r="Y772" s="62">
        <f>IFERROR(((MonthSales[[#This Row],[Stock + FBA]]+MonthSales[[#This Row],[Incoming]]+MonthSales[[#This Row],[Final Quantity in Order + Manual]])/MonthSales[[#This Row],[Quaterly Average]]), 0)</f>
        <v>0</v>
      </c>
    </row>
    <row r="773" spans="1:25" x14ac:dyDescent="0.25">
      <c r="A773" s="1" t="s">
        <v>780</v>
      </c>
      <c r="B773" s="1" t="s">
        <v>1367</v>
      </c>
      <c r="C773" s="1" t="s">
        <v>13</v>
      </c>
      <c r="D773">
        <v>2.65</v>
      </c>
      <c r="E773">
        <v>0</v>
      </c>
      <c r="F773">
        <v>0</v>
      </c>
      <c r="G773">
        <v>0</v>
      </c>
      <c r="H773">
        <v>0</v>
      </c>
      <c r="I773">
        <v>0</v>
      </c>
      <c r="J773">
        <v>1</v>
      </c>
      <c r="K773">
        <v>0</v>
      </c>
      <c r="L773" s="65">
        <v>0</v>
      </c>
      <c r="M773">
        <v>1</v>
      </c>
      <c r="N773">
        <v>23</v>
      </c>
      <c r="O773">
        <v>10</v>
      </c>
      <c r="P773">
        <v>33</v>
      </c>
      <c r="Q773">
        <v>0</v>
      </c>
      <c r="R773" s="1">
        <f>IF(AND(MonthSales[[#This Row],[Maximum]] &gt; 10, C773 &lt;&gt; "X"), COUNTIF(MonthSales[[#This Row],[6]:[1]], "=0"),0)</f>
        <v>0</v>
      </c>
      <c r="S773" s="13">
        <f>MonthSales[[#This Row],[Final Quantity in Order + Manual]]*MonthSales[[#This Row],[Weight (g)]]</f>
        <v>0</v>
      </c>
      <c r="T773" s="62">
        <f>IFERROR(((MonthSales[[#This Row],[Stock + FBA]]+MonthSales[[#This Row],[Incoming]])/MonthSales[[#This Row],[Quaterly Average]]), 0)</f>
        <v>0</v>
      </c>
      <c r="U773" s="14">
        <f>IF(AND(minMonths &gt;=  MonthSales[[#This Row],[Months Cover (current stock +Production)]], C773  &lt;&gt; "X"), _xlfn.CEILING.MATH(((orderBY -  MonthSales[[#This Row],[Months Cover (current stock +Production)]]) * MonthSales[[#This Row],[Quaterly Average]]),50),0)</f>
        <v>0</v>
      </c>
      <c r="V773" s="60">
        <f t="shared" si="12"/>
        <v>0</v>
      </c>
      <c r="W773" s="21">
        <f>MonthSales[[#This Row],[Suggested Order]]+V773</f>
        <v>0</v>
      </c>
      <c r="X773">
        <f>SUM(MonthSales[[#This Row],[Stock + FBA]:[Incoming]])+MonthSales[[#This Row],[Final Quantity in Order + Manual]]</f>
        <v>33</v>
      </c>
      <c r="Y773" s="62">
        <f>IFERROR(((MonthSales[[#This Row],[Stock + FBA]]+MonthSales[[#This Row],[Incoming]]+MonthSales[[#This Row],[Final Quantity in Order + Manual]])/MonthSales[[#This Row],[Quaterly Average]]), 0)</f>
        <v>0</v>
      </c>
    </row>
    <row r="774" spans="1:25" x14ac:dyDescent="0.25">
      <c r="A774" s="1" t="s">
        <v>781</v>
      </c>
      <c r="B774" s="1" t="s">
        <v>1317</v>
      </c>
      <c r="C774" s="1" t="s">
        <v>8</v>
      </c>
      <c r="D774">
        <v>2.93</v>
      </c>
      <c r="E774">
        <v>5</v>
      </c>
      <c r="F774">
        <v>5</v>
      </c>
      <c r="G774">
        <v>4</v>
      </c>
      <c r="H774">
        <v>11</v>
      </c>
      <c r="I774">
        <v>5</v>
      </c>
      <c r="J774">
        <v>6</v>
      </c>
      <c r="K774">
        <v>6</v>
      </c>
      <c r="L774" s="65">
        <v>7</v>
      </c>
      <c r="M774">
        <v>11</v>
      </c>
      <c r="N774">
        <v>121</v>
      </c>
      <c r="O774">
        <v>40</v>
      </c>
      <c r="P774">
        <v>161</v>
      </c>
      <c r="Q774">
        <v>0</v>
      </c>
      <c r="R774" s="1">
        <f>IF(AND(MonthSales[[#This Row],[Maximum]] &gt; 10, C774 &lt;&gt; "X"), COUNTIF(MonthSales[[#This Row],[6]:[1]], "=0"),0)</f>
        <v>0</v>
      </c>
      <c r="S774" s="13">
        <f>MonthSales[[#This Row],[Final Quantity in Order + Manual]]*MonthSales[[#This Row],[Weight (g)]]</f>
        <v>0</v>
      </c>
      <c r="T774" s="62">
        <f>IFERROR(((MonthSales[[#This Row],[Stock + FBA]]+MonthSales[[#This Row],[Incoming]])/MonthSales[[#This Row],[Quaterly Average]]), 0)</f>
        <v>23</v>
      </c>
      <c r="U774" s="14">
        <f>IF(AND(minMonths &gt;=  MonthSales[[#This Row],[Months Cover (current stock +Production)]], C774  &lt;&gt; "X"), _xlfn.CEILING.MATH(((orderBY -  MonthSales[[#This Row],[Months Cover (current stock +Production)]]) * MonthSales[[#This Row],[Quaterly Average]]),50),0)</f>
        <v>0</v>
      </c>
      <c r="V774" s="60">
        <f t="shared" si="12"/>
        <v>0</v>
      </c>
      <c r="W774" s="21">
        <f>MonthSales[[#This Row],[Suggested Order]]+V774</f>
        <v>0</v>
      </c>
      <c r="X774">
        <f>SUM(MonthSales[[#This Row],[Stock + FBA]:[Incoming]])+MonthSales[[#This Row],[Final Quantity in Order + Manual]]</f>
        <v>161</v>
      </c>
      <c r="Y774" s="62">
        <f>IFERROR(((MonthSales[[#This Row],[Stock + FBA]]+MonthSales[[#This Row],[Incoming]]+MonthSales[[#This Row],[Final Quantity in Order + Manual]])/MonthSales[[#This Row],[Quaterly Average]]), 0)</f>
        <v>23</v>
      </c>
    </row>
    <row r="775" spans="1:25" x14ac:dyDescent="0.25">
      <c r="A775" s="1" t="s">
        <v>782</v>
      </c>
      <c r="B775" s="1" t="s">
        <v>1317</v>
      </c>
      <c r="C775" s="1" t="s">
        <v>8</v>
      </c>
      <c r="D775">
        <v>2.74</v>
      </c>
      <c r="E775">
        <v>0</v>
      </c>
      <c r="F775">
        <v>0</v>
      </c>
      <c r="G775">
        <v>0</v>
      </c>
      <c r="H775">
        <v>1</v>
      </c>
      <c r="I775">
        <v>7</v>
      </c>
      <c r="J775">
        <v>5</v>
      </c>
      <c r="K775">
        <v>4</v>
      </c>
      <c r="L775" s="65">
        <v>4</v>
      </c>
      <c r="M775">
        <v>7</v>
      </c>
      <c r="N775">
        <v>225</v>
      </c>
      <c r="O775">
        <v>38</v>
      </c>
      <c r="P775">
        <v>263</v>
      </c>
      <c r="Q775">
        <v>0</v>
      </c>
      <c r="R775" s="1">
        <f>IF(AND(MonthSales[[#This Row],[Maximum]] &gt; 10, C775 &lt;&gt; "X"), COUNTIF(MonthSales[[#This Row],[6]:[1]], "=0"),0)</f>
        <v>0</v>
      </c>
      <c r="S775" s="13">
        <f>MonthSales[[#This Row],[Final Quantity in Order + Manual]]*MonthSales[[#This Row],[Weight (g)]]</f>
        <v>0</v>
      </c>
      <c r="T775" s="62">
        <f>IFERROR(((MonthSales[[#This Row],[Stock + FBA]]+MonthSales[[#This Row],[Incoming]])/MonthSales[[#This Row],[Quaterly Average]]), 0)</f>
        <v>65.75</v>
      </c>
      <c r="U775" s="14">
        <f>IF(AND(minMonths &gt;=  MonthSales[[#This Row],[Months Cover (current stock +Production)]], C775  &lt;&gt; "X"), _xlfn.CEILING.MATH(((orderBY -  MonthSales[[#This Row],[Months Cover (current stock +Production)]]) * MonthSales[[#This Row],[Quaterly Average]]),50),0)</f>
        <v>0</v>
      </c>
      <c r="V775" s="60">
        <f t="shared" si="12"/>
        <v>0</v>
      </c>
      <c r="W775" s="21">
        <f>MonthSales[[#This Row],[Suggested Order]]+V775</f>
        <v>0</v>
      </c>
      <c r="X775">
        <f>SUM(MonthSales[[#This Row],[Stock + FBA]:[Incoming]])+MonthSales[[#This Row],[Final Quantity in Order + Manual]]</f>
        <v>263</v>
      </c>
      <c r="Y775" s="62">
        <f>IFERROR(((MonthSales[[#This Row],[Stock + FBA]]+MonthSales[[#This Row],[Incoming]]+MonthSales[[#This Row],[Final Quantity in Order + Manual]])/MonthSales[[#This Row],[Quaterly Average]]), 0)</f>
        <v>65.75</v>
      </c>
    </row>
    <row r="776" spans="1:25" x14ac:dyDescent="0.25">
      <c r="A776" s="1" t="s">
        <v>783</v>
      </c>
      <c r="B776" s="1" t="s">
        <v>1317</v>
      </c>
      <c r="C776" s="1" t="s">
        <v>8</v>
      </c>
      <c r="D776">
        <v>1.43</v>
      </c>
      <c r="E776">
        <v>6</v>
      </c>
      <c r="F776">
        <v>3</v>
      </c>
      <c r="G776">
        <v>0</v>
      </c>
      <c r="H776">
        <v>11</v>
      </c>
      <c r="I776">
        <v>3</v>
      </c>
      <c r="J776">
        <v>5</v>
      </c>
      <c r="K776">
        <v>6</v>
      </c>
      <c r="L776" s="65">
        <v>6</v>
      </c>
      <c r="M776">
        <v>11</v>
      </c>
      <c r="N776">
        <v>33</v>
      </c>
      <c r="O776">
        <v>36</v>
      </c>
      <c r="P776">
        <v>69</v>
      </c>
      <c r="Q776">
        <v>0</v>
      </c>
      <c r="R776" s="1">
        <f>IF(AND(MonthSales[[#This Row],[Maximum]] &gt; 10, C776 &lt;&gt; "X"), COUNTIF(MonthSales[[#This Row],[6]:[1]], "=0"),0)</f>
        <v>1</v>
      </c>
      <c r="S776" s="13">
        <f>MonthSales[[#This Row],[Final Quantity in Order + Manual]]*MonthSales[[#This Row],[Weight (g)]]</f>
        <v>0</v>
      </c>
      <c r="T776" s="62">
        <f>IFERROR(((MonthSales[[#This Row],[Stock + FBA]]+MonthSales[[#This Row],[Incoming]])/MonthSales[[#This Row],[Quaterly Average]]), 0)</f>
        <v>11.5</v>
      </c>
      <c r="U776" s="14">
        <f>IF(AND(minMonths &gt;=  MonthSales[[#This Row],[Months Cover (current stock +Production)]], C776  &lt;&gt; "X"), _xlfn.CEILING.MATH(((orderBY -  MonthSales[[#This Row],[Months Cover (current stock +Production)]]) * MonthSales[[#This Row],[Quaterly Average]]),50),0)</f>
        <v>0</v>
      </c>
      <c r="V776" s="60">
        <f t="shared" si="12"/>
        <v>0</v>
      </c>
      <c r="W776" s="21">
        <f>MonthSales[[#This Row],[Suggested Order]]+V776</f>
        <v>0</v>
      </c>
      <c r="X776">
        <f>SUM(MonthSales[[#This Row],[Stock + FBA]:[Incoming]])+MonthSales[[#This Row],[Final Quantity in Order + Manual]]</f>
        <v>69</v>
      </c>
      <c r="Y776" s="62">
        <f>IFERROR(((MonthSales[[#This Row],[Stock + FBA]]+MonthSales[[#This Row],[Incoming]]+MonthSales[[#This Row],[Final Quantity in Order + Manual]])/MonthSales[[#This Row],[Quaterly Average]]), 0)</f>
        <v>11.5</v>
      </c>
    </row>
    <row r="777" spans="1:25" x14ac:dyDescent="0.25">
      <c r="A777" s="1" t="s">
        <v>784</v>
      </c>
      <c r="B777" s="1" t="s">
        <v>1317</v>
      </c>
      <c r="C777" s="1" t="s">
        <v>8</v>
      </c>
      <c r="D777">
        <v>1</v>
      </c>
      <c r="E777">
        <v>0</v>
      </c>
      <c r="F777">
        <v>0</v>
      </c>
      <c r="G777">
        <v>0</v>
      </c>
      <c r="H777">
        <v>1</v>
      </c>
      <c r="I777">
        <v>3</v>
      </c>
      <c r="J777">
        <v>8</v>
      </c>
      <c r="K777">
        <v>4</v>
      </c>
      <c r="L777" s="65">
        <v>4</v>
      </c>
      <c r="M777">
        <v>8</v>
      </c>
      <c r="N777">
        <v>98</v>
      </c>
      <c r="O777">
        <v>29</v>
      </c>
      <c r="P777">
        <v>127</v>
      </c>
      <c r="Q777">
        <v>0</v>
      </c>
      <c r="R777" s="1">
        <f>IF(AND(MonthSales[[#This Row],[Maximum]] &gt; 10, C777 &lt;&gt; "X"), COUNTIF(MonthSales[[#This Row],[6]:[1]], "=0"),0)</f>
        <v>0</v>
      </c>
      <c r="S777" s="13">
        <f>MonthSales[[#This Row],[Final Quantity in Order + Manual]]*MonthSales[[#This Row],[Weight (g)]]</f>
        <v>0</v>
      </c>
      <c r="T777" s="62">
        <f>IFERROR(((MonthSales[[#This Row],[Stock + FBA]]+MonthSales[[#This Row],[Incoming]])/MonthSales[[#This Row],[Quaterly Average]]), 0)</f>
        <v>31.75</v>
      </c>
      <c r="U777" s="14">
        <f>IF(AND(minMonths &gt;=  MonthSales[[#This Row],[Months Cover (current stock +Production)]], C777  &lt;&gt; "X"), _xlfn.CEILING.MATH(((orderBY -  MonthSales[[#This Row],[Months Cover (current stock +Production)]]) * MonthSales[[#This Row],[Quaterly Average]]),50),0)</f>
        <v>0</v>
      </c>
      <c r="V777" s="60">
        <f t="shared" si="12"/>
        <v>0</v>
      </c>
      <c r="W777" s="21">
        <f>MonthSales[[#This Row],[Suggested Order]]+V777</f>
        <v>0</v>
      </c>
      <c r="X777">
        <f>SUM(MonthSales[[#This Row],[Stock + FBA]:[Incoming]])+MonthSales[[#This Row],[Final Quantity in Order + Manual]]</f>
        <v>127</v>
      </c>
      <c r="Y777" s="62">
        <f>IFERROR(((MonthSales[[#This Row],[Stock + FBA]]+MonthSales[[#This Row],[Incoming]]+MonthSales[[#This Row],[Final Quantity in Order + Manual]])/MonthSales[[#This Row],[Quaterly Average]]), 0)</f>
        <v>31.75</v>
      </c>
    </row>
    <row r="778" spans="1:25" x14ac:dyDescent="0.25">
      <c r="A778" s="1" t="s">
        <v>785</v>
      </c>
      <c r="B778" s="1" t="s">
        <v>1317</v>
      </c>
      <c r="C778" s="1" t="s">
        <v>8</v>
      </c>
      <c r="D778">
        <v>2.02</v>
      </c>
      <c r="E778">
        <v>0</v>
      </c>
      <c r="F778">
        <v>2</v>
      </c>
      <c r="G778">
        <v>5</v>
      </c>
      <c r="H778">
        <v>2</v>
      </c>
      <c r="I778">
        <v>1</v>
      </c>
      <c r="J778">
        <v>1</v>
      </c>
      <c r="K778">
        <v>2</v>
      </c>
      <c r="L778" s="65">
        <v>1</v>
      </c>
      <c r="M778">
        <v>5</v>
      </c>
      <c r="N778">
        <v>31</v>
      </c>
      <c r="O778">
        <v>30</v>
      </c>
      <c r="P778">
        <v>61</v>
      </c>
      <c r="Q778">
        <v>0</v>
      </c>
      <c r="R778" s="1">
        <f>IF(AND(MonthSales[[#This Row],[Maximum]] &gt; 10, C778 &lt;&gt; "X"), COUNTIF(MonthSales[[#This Row],[6]:[1]], "=0"),0)</f>
        <v>0</v>
      </c>
      <c r="S778" s="13">
        <f>MonthSales[[#This Row],[Final Quantity in Order + Manual]]*MonthSales[[#This Row],[Weight (g)]]</f>
        <v>0</v>
      </c>
      <c r="T778" s="62">
        <f>IFERROR(((MonthSales[[#This Row],[Stock + FBA]]+MonthSales[[#This Row],[Incoming]])/MonthSales[[#This Row],[Quaterly Average]]), 0)</f>
        <v>61</v>
      </c>
      <c r="U778" s="14">
        <f>IF(AND(minMonths &gt;=  MonthSales[[#This Row],[Months Cover (current stock +Production)]], C778  &lt;&gt; "X"), _xlfn.CEILING.MATH(((orderBY -  MonthSales[[#This Row],[Months Cover (current stock +Production)]]) * MonthSales[[#This Row],[Quaterly Average]]),50),0)</f>
        <v>0</v>
      </c>
      <c r="V778" s="60">
        <f t="shared" si="12"/>
        <v>0</v>
      </c>
      <c r="W778" s="21">
        <f>MonthSales[[#This Row],[Suggested Order]]+V778</f>
        <v>0</v>
      </c>
      <c r="X778">
        <f>SUM(MonthSales[[#This Row],[Stock + FBA]:[Incoming]])+MonthSales[[#This Row],[Final Quantity in Order + Manual]]</f>
        <v>61</v>
      </c>
      <c r="Y778" s="62">
        <f>IFERROR(((MonthSales[[#This Row],[Stock + FBA]]+MonthSales[[#This Row],[Incoming]]+MonthSales[[#This Row],[Final Quantity in Order + Manual]])/MonthSales[[#This Row],[Quaterly Average]]), 0)</f>
        <v>61</v>
      </c>
    </row>
    <row r="779" spans="1:25" x14ac:dyDescent="0.25">
      <c r="A779" s="1" t="s">
        <v>786</v>
      </c>
      <c r="B779" s="1" t="s">
        <v>1317</v>
      </c>
      <c r="C779" s="1" t="s">
        <v>8</v>
      </c>
      <c r="D779">
        <v>3.93</v>
      </c>
      <c r="E779">
        <v>6</v>
      </c>
      <c r="F779">
        <v>6</v>
      </c>
      <c r="G779">
        <v>2</v>
      </c>
      <c r="H779">
        <v>5</v>
      </c>
      <c r="I779">
        <v>3</v>
      </c>
      <c r="J779">
        <v>4</v>
      </c>
      <c r="K779">
        <v>4</v>
      </c>
      <c r="L779" s="65">
        <v>4</v>
      </c>
      <c r="M779">
        <v>6</v>
      </c>
      <c r="N779">
        <v>39</v>
      </c>
      <c r="O779">
        <v>44</v>
      </c>
      <c r="P779">
        <v>83</v>
      </c>
      <c r="Q779">
        <v>0</v>
      </c>
      <c r="R779" s="1">
        <f>IF(AND(MonthSales[[#This Row],[Maximum]] &gt; 10, C779 &lt;&gt; "X"), COUNTIF(MonthSales[[#This Row],[6]:[1]], "=0"),0)</f>
        <v>0</v>
      </c>
      <c r="S779" s="13">
        <f>MonthSales[[#This Row],[Final Quantity in Order + Manual]]*MonthSales[[#This Row],[Weight (g)]]</f>
        <v>0</v>
      </c>
      <c r="T779" s="62">
        <f>IFERROR(((MonthSales[[#This Row],[Stock + FBA]]+MonthSales[[#This Row],[Incoming]])/MonthSales[[#This Row],[Quaterly Average]]), 0)</f>
        <v>20.75</v>
      </c>
      <c r="U779" s="14">
        <f>IF(AND(minMonths &gt;=  MonthSales[[#This Row],[Months Cover (current stock +Production)]], C779  &lt;&gt; "X"), _xlfn.CEILING.MATH(((orderBY -  MonthSales[[#This Row],[Months Cover (current stock +Production)]]) * MonthSales[[#This Row],[Quaterly Average]]),50),0)</f>
        <v>0</v>
      </c>
      <c r="V779" s="60">
        <f t="shared" si="12"/>
        <v>0</v>
      </c>
      <c r="W779" s="21">
        <f>MonthSales[[#This Row],[Suggested Order]]+V779</f>
        <v>0</v>
      </c>
      <c r="X779">
        <f>SUM(MonthSales[[#This Row],[Stock + FBA]:[Incoming]])+MonthSales[[#This Row],[Final Quantity in Order + Manual]]</f>
        <v>83</v>
      </c>
      <c r="Y779" s="62">
        <f>IFERROR(((MonthSales[[#This Row],[Stock + FBA]]+MonthSales[[#This Row],[Incoming]]+MonthSales[[#This Row],[Final Quantity in Order + Manual]])/MonthSales[[#This Row],[Quaterly Average]]), 0)</f>
        <v>20.75</v>
      </c>
    </row>
    <row r="780" spans="1:25" x14ac:dyDescent="0.25">
      <c r="A780" s="1" t="s">
        <v>787</v>
      </c>
      <c r="B780" s="1" t="s">
        <v>1317</v>
      </c>
      <c r="C780" s="1" t="s">
        <v>8</v>
      </c>
      <c r="D780">
        <v>0.93</v>
      </c>
      <c r="E780">
        <v>2</v>
      </c>
      <c r="F780">
        <v>2</v>
      </c>
      <c r="G780">
        <v>3</v>
      </c>
      <c r="H780">
        <v>3</v>
      </c>
      <c r="I780">
        <v>2</v>
      </c>
      <c r="J780">
        <v>1</v>
      </c>
      <c r="K780">
        <v>2</v>
      </c>
      <c r="L780" s="65">
        <v>2</v>
      </c>
      <c r="M780">
        <v>3</v>
      </c>
      <c r="N780">
        <v>1</v>
      </c>
      <c r="O780">
        <v>22</v>
      </c>
      <c r="P780">
        <v>23</v>
      </c>
      <c r="Q780">
        <v>50</v>
      </c>
      <c r="R780" s="1">
        <f>IF(AND(MonthSales[[#This Row],[Maximum]] &gt; 10, C780 &lt;&gt; "X"), COUNTIF(MonthSales[[#This Row],[6]:[1]], "=0"),0)</f>
        <v>0</v>
      </c>
      <c r="S780" s="13">
        <f>MonthSales[[#This Row],[Final Quantity in Order + Manual]]*MonthSales[[#This Row],[Weight (g)]]</f>
        <v>0</v>
      </c>
      <c r="T780" s="62">
        <f>IFERROR(((MonthSales[[#This Row],[Stock + FBA]]+MonthSales[[#This Row],[Incoming]])/MonthSales[[#This Row],[Quaterly Average]]), 0)</f>
        <v>36.5</v>
      </c>
      <c r="U780" s="14">
        <f>IF(AND(minMonths &gt;=  MonthSales[[#This Row],[Months Cover (current stock +Production)]], C780  &lt;&gt; "X"), _xlfn.CEILING.MATH(((orderBY -  MonthSales[[#This Row],[Months Cover (current stock +Production)]]) * MonthSales[[#This Row],[Quaterly Average]]),50),0)</f>
        <v>0</v>
      </c>
      <c r="V780" s="60">
        <f t="shared" si="12"/>
        <v>0</v>
      </c>
      <c r="W780" s="21">
        <f>MonthSales[[#This Row],[Suggested Order]]+V780</f>
        <v>0</v>
      </c>
      <c r="X780">
        <f>SUM(MonthSales[[#This Row],[Stock + FBA]:[Incoming]])+MonthSales[[#This Row],[Final Quantity in Order + Manual]]</f>
        <v>73</v>
      </c>
      <c r="Y780" s="62">
        <f>IFERROR(((MonthSales[[#This Row],[Stock + FBA]]+MonthSales[[#This Row],[Incoming]]+MonthSales[[#This Row],[Final Quantity in Order + Manual]])/MonthSales[[#This Row],[Quaterly Average]]), 0)</f>
        <v>36.5</v>
      </c>
    </row>
    <row r="781" spans="1:25" x14ac:dyDescent="0.25">
      <c r="A781" s="1" t="s">
        <v>788</v>
      </c>
      <c r="B781" s="1" t="s">
        <v>1317</v>
      </c>
      <c r="C781" s="1" t="s">
        <v>8</v>
      </c>
      <c r="D781">
        <v>1.33</v>
      </c>
      <c r="E781">
        <v>13</v>
      </c>
      <c r="F781">
        <v>16</v>
      </c>
      <c r="G781">
        <v>5</v>
      </c>
      <c r="H781">
        <v>28</v>
      </c>
      <c r="I781">
        <v>29</v>
      </c>
      <c r="J781">
        <v>28</v>
      </c>
      <c r="K781">
        <v>20</v>
      </c>
      <c r="L781" s="65">
        <v>28</v>
      </c>
      <c r="M781">
        <v>29</v>
      </c>
      <c r="N781">
        <v>17</v>
      </c>
      <c r="O781">
        <v>80</v>
      </c>
      <c r="P781">
        <v>97</v>
      </c>
      <c r="Q781">
        <v>100</v>
      </c>
      <c r="R781" s="1">
        <f>IF(AND(MonthSales[[#This Row],[Maximum]] &gt; 10, C781 &lt;&gt; "X"), COUNTIF(MonthSales[[#This Row],[6]:[1]], "=0"),0)</f>
        <v>0</v>
      </c>
      <c r="S781" s="13">
        <f>MonthSales[[#This Row],[Final Quantity in Order + Manual]]*MonthSales[[#This Row],[Weight (g)]]</f>
        <v>0</v>
      </c>
      <c r="T781" s="62">
        <f>IFERROR(((MonthSales[[#This Row],[Stock + FBA]]+MonthSales[[#This Row],[Incoming]])/MonthSales[[#This Row],[Quaterly Average]]), 0)</f>
        <v>7.0357142857142856</v>
      </c>
      <c r="U781" s="14">
        <f>IF(AND(minMonths &gt;=  MonthSales[[#This Row],[Months Cover (current stock +Production)]], C781  &lt;&gt; "X"), _xlfn.CEILING.MATH(((orderBY -  MonthSales[[#This Row],[Months Cover (current stock +Production)]]) * MonthSales[[#This Row],[Quaterly Average]]),50),0)</f>
        <v>0</v>
      </c>
      <c r="V781" s="60">
        <f t="shared" si="12"/>
        <v>0</v>
      </c>
      <c r="W781" s="21">
        <f>MonthSales[[#This Row],[Suggested Order]]+V781</f>
        <v>0</v>
      </c>
      <c r="X781">
        <f>SUM(MonthSales[[#This Row],[Stock + FBA]:[Incoming]])+MonthSales[[#This Row],[Final Quantity in Order + Manual]]</f>
        <v>197</v>
      </c>
      <c r="Y781" s="62">
        <f>IFERROR(((MonthSales[[#This Row],[Stock + FBA]]+MonthSales[[#This Row],[Incoming]]+MonthSales[[#This Row],[Final Quantity in Order + Manual]])/MonthSales[[#This Row],[Quaterly Average]]), 0)</f>
        <v>7.0357142857142856</v>
      </c>
    </row>
    <row r="782" spans="1:25" x14ac:dyDescent="0.25">
      <c r="A782" s="1" t="s">
        <v>789</v>
      </c>
      <c r="B782" s="1" t="s">
        <v>1317</v>
      </c>
      <c r="C782" s="1" t="s">
        <v>8</v>
      </c>
      <c r="D782">
        <v>1.22</v>
      </c>
      <c r="E782">
        <v>1</v>
      </c>
      <c r="F782">
        <v>3</v>
      </c>
      <c r="G782">
        <v>2</v>
      </c>
      <c r="H782">
        <v>2</v>
      </c>
      <c r="I782">
        <v>2</v>
      </c>
      <c r="J782">
        <v>5</v>
      </c>
      <c r="K782">
        <v>2</v>
      </c>
      <c r="L782" s="65">
        <v>3</v>
      </c>
      <c r="M782">
        <v>5</v>
      </c>
      <c r="N782">
        <v>18</v>
      </c>
      <c r="O782">
        <v>22</v>
      </c>
      <c r="P782">
        <v>40</v>
      </c>
      <c r="Q782">
        <v>50</v>
      </c>
      <c r="R782" s="1">
        <f>IF(AND(MonthSales[[#This Row],[Maximum]] &gt; 10, C782 &lt;&gt; "X"), COUNTIF(MonthSales[[#This Row],[6]:[1]], "=0"),0)</f>
        <v>0</v>
      </c>
      <c r="S782" s="13">
        <f>MonthSales[[#This Row],[Final Quantity in Order + Manual]]*MonthSales[[#This Row],[Weight (g)]]</f>
        <v>0</v>
      </c>
      <c r="T782" s="62">
        <f>IFERROR(((MonthSales[[#This Row],[Stock + FBA]]+MonthSales[[#This Row],[Incoming]])/MonthSales[[#This Row],[Quaterly Average]]), 0)</f>
        <v>30</v>
      </c>
      <c r="U782" s="14">
        <f>IF(AND(minMonths &gt;=  MonthSales[[#This Row],[Months Cover (current stock +Production)]], C782  &lt;&gt; "X"), _xlfn.CEILING.MATH(((orderBY -  MonthSales[[#This Row],[Months Cover (current stock +Production)]]) * MonthSales[[#This Row],[Quaterly Average]]),50),0)</f>
        <v>0</v>
      </c>
      <c r="V782" s="60">
        <f t="shared" si="12"/>
        <v>0</v>
      </c>
      <c r="W782" s="21">
        <f>MonthSales[[#This Row],[Suggested Order]]+V782</f>
        <v>0</v>
      </c>
      <c r="X782">
        <f>SUM(MonthSales[[#This Row],[Stock + FBA]:[Incoming]])+MonthSales[[#This Row],[Final Quantity in Order + Manual]]</f>
        <v>90</v>
      </c>
      <c r="Y782" s="62">
        <f>IFERROR(((MonthSales[[#This Row],[Stock + FBA]]+MonthSales[[#This Row],[Incoming]]+MonthSales[[#This Row],[Final Quantity in Order + Manual]])/MonthSales[[#This Row],[Quaterly Average]]), 0)</f>
        <v>30</v>
      </c>
    </row>
    <row r="783" spans="1:25" x14ac:dyDescent="0.25">
      <c r="A783" s="1" t="s">
        <v>790</v>
      </c>
      <c r="B783" s="1" t="s">
        <v>1317</v>
      </c>
      <c r="C783" s="1"/>
      <c r="D783">
        <v>0.32</v>
      </c>
      <c r="E783">
        <v>19</v>
      </c>
      <c r="F783">
        <v>23</v>
      </c>
      <c r="G783">
        <v>18</v>
      </c>
      <c r="H783">
        <v>26</v>
      </c>
      <c r="I783">
        <v>13</v>
      </c>
      <c r="J783">
        <v>1</v>
      </c>
      <c r="K783">
        <v>17</v>
      </c>
      <c r="L783" s="65">
        <v>13</v>
      </c>
      <c r="M783">
        <v>26</v>
      </c>
      <c r="N783">
        <v>1</v>
      </c>
      <c r="O783">
        <v>1</v>
      </c>
      <c r="P783">
        <v>2</v>
      </c>
      <c r="Q783">
        <v>200</v>
      </c>
      <c r="R783" s="1">
        <f>IF(AND(MonthSales[[#This Row],[Maximum]] &gt; 10, C783 &lt;&gt; "X"), COUNTIF(MonthSales[[#This Row],[6]:[1]], "=0"),0)</f>
        <v>0</v>
      </c>
      <c r="S783" s="13">
        <f>MonthSales[[#This Row],[Final Quantity in Order + Manual]]*MonthSales[[#This Row],[Weight (g)]]</f>
        <v>0</v>
      </c>
      <c r="T783" s="62">
        <f>IFERROR(((MonthSales[[#This Row],[Stock + FBA]]+MonthSales[[#This Row],[Incoming]])/MonthSales[[#This Row],[Quaterly Average]]), 0)</f>
        <v>15.538461538461538</v>
      </c>
      <c r="U783" s="14">
        <f>IF(AND(minMonths &gt;=  MonthSales[[#This Row],[Months Cover (current stock +Production)]], C783  &lt;&gt; "X"), _xlfn.CEILING.MATH(((orderBY -  MonthSales[[#This Row],[Months Cover (current stock +Production)]]) * MonthSales[[#This Row],[Quaterly Average]]),50),0)</f>
        <v>0</v>
      </c>
      <c r="V783" s="60">
        <f t="shared" si="12"/>
        <v>0</v>
      </c>
      <c r="W783" s="21">
        <f>MonthSales[[#This Row],[Suggested Order]]+V783</f>
        <v>0</v>
      </c>
      <c r="X783">
        <f>SUM(MonthSales[[#This Row],[Stock + FBA]:[Incoming]])+MonthSales[[#This Row],[Final Quantity in Order + Manual]]</f>
        <v>202</v>
      </c>
      <c r="Y783" s="62">
        <f>IFERROR(((MonthSales[[#This Row],[Stock + FBA]]+MonthSales[[#This Row],[Incoming]]+MonthSales[[#This Row],[Final Quantity in Order + Manual]])/MonthSales[[#This Row],[Quaterly Average]]), 0)</f>
        <v>15.538461538461538</v>
      </c>
    </row>
    <row r="784" spans="1:25" x14ac:dyDescent="0.25">
      <c r="A784" s="1" t="s">
        <v>791</v>
      </c>
      <c r="B784" s="1" t="s">
        <v>1317</v>
      </c>
      <c r="C784" s="1"/>
      <c r="D784">
        <v>0.28999999999999998</v>
      </c>
      <c r="E784">
        <v>20</v>
      </c>
      <c r="F784">
        <v>27</v>
      </c>
      <c r="G784">
        <v>20</v>
      </c>
      <c r="H784">
        <v>26</v>
      </c>
      <c r="I784">
        <v>16</v>
      </c>
      <c r="J784">
        <v>29</v>
      </c>
      <c r="K784">
        <v>23</v>
      </c>
      <c r="L784" s="65">
        <v>24</v>
      </c>
      <c r="M784">
        <v>29</v>
      </c>
      <c r="N784">
        <v>124</v>
      </c>
      <c r="O784">
        <v>55</v>
      </c>
      <c r="P784">
        <v>179</v>
      </c>
      <c r="Q784">
        <v>0</v>
      </c>
      <c r="R784" s="1">
        <f>IF(AND(MonthSales[[#This Row],[Maximum]] &gt; 10, C784 &lt;&gt; "X"), COUNTIF(MonthSales[[#This Row],[6]:[1]], "=0"),0)</f>
        <v>0</v>
      </c>
      <c r="S784" s="13">
        <f>MonthSales[[#This Row],[Final Quantity in Order + Manual]]*MonthSales[[#This Row],[Weight (g)]]</f>
        <v>0</v>
      </c>
      <c r="T784" s="62">
        <f>IFERROR(((MonthSales[[#This Row],[Stock + FBA]]+MonthSales[[#This Row],[Incoming]])/MonthSales[[#This Row],[Quaterly Average]]), 0)</f>
        <v>7.458333333333333</v>
      </c>
      <c r="U784" s="14">
        <f>IF(AND(minMonths &gt;=  MonthSales[[#This Row],[Months Cover (current stock +Production)]], C784  &lt;&gt; "X"), _xlfn.CEILING.MATH(((orderBY -  MonthSales[[#This Row],[Months Cover (current stock +Production)]]) * MonthSales[[#This Row],[Quaterly Average]]),50),0)</f>
        <v>0</v>
      </c>
      <c r="V784" s="60">
        <f t="shared" si="12"/>
        <v>0</v>
      </c>
      <c r="W784" s="21">
        <f>MonthSales[[#This Row],[Suggested Order]]+V784</f>
        <v>0</v>
      </c>
      <c r="X784">
        <f>SUM(MonthSales[[#This Row],[Stock + FBA]:[Incoming]])+MonthSales[[#This Row],[Final Quantity in Order + Manual]]</f>
        <v>179</v>
      </c>
      <c r="Y784" s="62">
        <f>IFERROR(((MonthSales[[#This Row],[Stock + FBA]]+MonthSales[[#This Row],[Incoming]]+MonthSales[[#This Row],[Final Quantity in Order + Manual]])/MonthSales[[#This Row],[Quaterly Average]]), 0)</f>
        <v>7.458333333333333</v>
      </c>
    </row>
    <row r="785" spans="1:25" x14ac:dyDescent="0.25">
      <c r="A785" s="1" t="s">
        <v>792</v>
      </c>
      <c r="B785" s="1" t="s">
        <v>1317</v>
      </c>
      <c r="C785" s="1"/>
      <c r="D785">
        <v>0.3</v>
      </c>
      <c r="E785">
        <v>32</v>
      </c>
      <c r="F785">
        <v>36</v>
      </c>
      <c r="G785">
        <v>11</v>
      </c>
      <c r="H785">
        <v>44</v>
      </c>
      <c r="I785">
        <v>21</v>
      </c>
      <c r="J785">
        <v>17</v>
      </c>
      <c r="K785">
        <v>27</v>
      </c>
      <c r="L785" s="65">
        <v>27</v>
      </c>
      <c r="M785">
        <v>44</v>
      </c>
      <c r="N785">
        <v>54</v>
      </c>
      <c r="O785">
        <v>96</v>
      </c>
      <c r="P785">
        <v>150</v>
      </c>
      <c r="Q785">
        <v>50</v>
      </c>
      <c r="R785" s="1">
        <f>IF(AND(MonthSales[[#This Row],[Maximum]] &gt; 10, C785 &lt;&gt; "X"), COUNTIF(MonthSales[[#This Row],[6]:[1]], "=0"),0)</f>
        <v>0</v>
      </c>
      <c r="S785" s="13">
        <f>MonthSales[[#This Row],[Final Quantity in Order + Manual]]*MonthSales[[#This Row],[Weight (g)]]</f>
        <v>0</v>
      </c>
      <c r="T785" s="62">
        <f>IFERROR(((MonthSales[[#This Row],[Stock + FBA]]+MonthSales[[#This Row],[Incoming]])/MonthSales[[#This Row],[Quaterly Average]]), 0)</f>
        <v>7.4074074074074074</v>
      </c>
      <c r="U785" s="14">
        <f>IF(AND(minMonths &gt;=  MonthSales[[#This Row],[Months Cover (current stock +Production)]], C785  &lt;&gt; "X"), _xlfn.CEILING.MATH(((orderBY -  MonthSales[[#This Row],[Months Cover (current stock +Production)]]) * MonthSales[[#This Row],[Quaterly Average]]),50),0)</f>
        <v>0</v>
      </c>
      <c r="V785" s="60">
        <f t="shared" si="12"/>
        <v>0</v>
      </c>
      <c r="W785" s="21">
        <f>MonthSales[[#This Row],[Suggested Order]]+V785</f>
        <v>0</v>
      </c>
      <c r="X785">
        <f>SUM(MonthSales[[#This Row],[Stock + FBA]:[Incoming]])+MonthSales[[#This Row],[Final Quantity in Order + Manual]]</f>
        <v>200</v>
      </c>
      <c r="Y785" s="62">
        <f>IFERROR(((MonthSales[[#This Row],[Stock + FBA]]+MonthSales[[#This Row],[Incoming]]+MonthSales[[#This Row],[Final Quantity in Order + Manual]])/MonthSales[[#This Row],[Quaterly Average]]), 0)</f>
        <v>7.4074074074074074</v>
      </c>
    </row>
    <row r="786" spans="1:25" x14ac:dyDescent="0.25">
      <c r="A786" s="1" t="s">
        <v>793</v>
      </c>
      <c r="B786" s="1" t="s">
        <v>1317</v>
      </c>
      <c r="C786" s="1"/>
      <c r="D786">
        <v>0.28999999999999998</v>
      </c>
      <c r="E786">
        <v>19</v>
      </c>
      <c r="F786">
        <v>18</v>
      </c>
      <c r="G786">
        <v>14</v>
      </c>
      <c r="H786">
        <v>19</v>
      </c>
      <c r="I786">
        <v>5</v>
      </c>
      <c r="J786">
        <v>16</v>
      </c>
      <c r="K786">
        <v>15</v>
      </c>
      <c r="L786" s="65">
        <v>13</v>
      </c>
      <c r="M786">
        <v>19</v>
      </c>
      <c r="N786">
        <v>132</v>
      </c>
      <c r="O786">
        <v>52</v>
      </c>
      <c r="P786">
        <v>184</v>
      </c>
      <c r="Q786">
        <v>0</v>
      </c>
      <c r="R786" s="1">
        <f>IF(AND(MonthSales[[#This Row],[Maximum]] &gt; 10, C786 &lt;&gt; "X"), COUNTIF(MonthSales[[#This Row],[6]:[1]], "=0"),0)</f>
        <v>0</v>
      </c>
      <c r="S786" s="13">
        <f>MonthSales[[#This Row],[Final Quantity in Order + Manual]]*MonthSales[[#This Row],[Weight (g)]]</f>
        <v>0</v>
      </c>
      <c r="T786" s="62">
        <f>IFERROR(((MonthSales[[#This Row],[Stock + FBA]]+MonthSales[[#This Row],[Incoming]])/MonthSales[[#This Row],[Quaterly Average]]), 0)</f>
        <v>14.153846153846153</v>
      </c>
      <c r="U786" s="14">
        <f>IF(AND(minMonths &gt;=  MonthSales[[#This Row],[Months Cover (current stock +Production)]], C786  &lt;&gt; "X"), _xlfn.CEILING.MATH(((orderBY -  MonthSales[[#This Row],[Months Cover (current stock +Production)]]) * MonthSales[[#This Row],[Quaterly Average]]),50),0)</f>
        <v>0</v>
      </c>
      <c r="V786" s="60">
        <f t="shared" si="12"/>
        <v>0</v>
      </c>
      <c r="W786" s="21">
        <f>MonthSales[[#This Row],[Suggested Order]]+V786</f>
        <v>0</v>
      </c>
      <c r="X786">
        <f>SUM(MonthSales[[#This Row],[Stock + FBA]:[Incoming]])+MonthSales[[#This Row],[Final Quantity in Order + Manual]]</f>
        <v>184</v>
      </c>
      <c r="Y786" s="62">
        <f>IFERROR(((MonthSales[[#This Row],[Stock + FBA]]+MonthSales[[#This Row],[Incoming]]+MonthSales[[#This Row],[Final Quantity in Order + Manual]])/MonthSales[[#This Row],[Quaterly Average]]), 0)</f>
        <v>14.153846153846153</v>
      </c>
    </row>
    <row r="787" spans="1:25" x14ac:dyDescent="0.25">
      <c r="A787" s="1" t="s">
        <v>794</v>
      </c>
      <c r="B787" s="1" t="s">
        <v>1317</v>
      </c>
      <c r="C787" s="1"/>
      <c r="D787">
        <v>0.26</v>
      </c>
      <c r="E787">
        <v>14</v>
      </c>
      <c r="F787">
        <v>15</v>
      </c>
      <c r="G787">
        <v>13</v>
      </c>
      <c r="H787">
        <v>20</v>
      </c>
      <c r="I787">
        <v>24</v>
      </c>
      <c r="J787">
        <v>16</v>
      </c>
      <c r="K787">
        <v>17</v>
      </c>
      <c r="L787" s="65">
        <v>20</v>
      </c>
      <c r="M787">
        <v>24</v>
      </c>
      <c r="N787">
        <v>0</v>
      </c>
      <c r="O787">
        <v>3</v>
      </c>
      <c r="P787">
        <v>3</v>
      </c>
      <c r="Q787">
        <v>200</v>
      </c>
      <c r="R787" s="1">
        <f>IF(AND(MonthSales[[#This Row],[Maximum]] &gt; 10, C787 &lt;&gt; "X"), COUNTIF(MonthSales[[#This Row],[6]:[1]], "=0"),0)</f>
        <v>0</v>
      </c>
      <c r="S787" s="13">
        <f>MonthSales[[#This Row],[Final Quantity in Order + Manual]]*MonthSales[[#This Row],[Weight (g)]]</f>
        <v>0</v>
      </c>
      <c r="T787" s="62">
        <f>IFERROR(((MonthSales[[#This Row],[Stock + FBA]]+MonthSales[[#This Row],[Incoming]])/MonthSales[[#This Row],[Quaterly Average]]), 0)</f>
        <v>10.15</v>
      </c>
      <c r="U787" s="14">
        <f>IF(AND(minMonths &gt;=  MonthSales[[#This Row],[Months Cover (current stock +Production)]], C787  &lt;&gt; "X"), _xlfn.CEILING.MATH(((orderBY -  MonthSales[[#This Row],[Months Cover (current stock +Production)]]) * MonthSales[[#This Row],[Quaterly Average]]),50),0)</f>
        <v>0</v>
      </c>
      <c r="V787" s="60">
        <f t="shared" si="12"/>
        <v>0</v>
      </c>
      <c r="W787" s="21">
        <f>MonthSales[[#This Row],[Suggested Order]]+V787</f>
        <v>0</v>
      </c>
      <c r="X787">
        <f>SUM(MonthSales[[#This Row],[Stock + FBA]:[Incoming]])+MonthSales[[#This Row],[Final Quantity in Order + Manual]]</f>
        <v>203</v>
      </c>
      <c r="Y787" s="62">
        <f>IFERROR(((MonthSales[[#This Row],[Stock + FBA]]+MonthSales[[#This Row],[Incoming]]+MonthSales[[#This Row],[Final Quantity in Order + Manual]])/MonthSales[[#This Row],[Quaterly Average]]), 0)</f>
        <v>10.15</v>
      </c>
    </row>
    <row r="788" spans="1:25" x14ac:dyDescent="0.25">
      <c r="A788" s="1" t="s">
        <v>795</v>
      </c>
      <c r="B788" s="1" t="s">
        <v>1317</v>
      </c>
      <c r="C788" s="1"/>
      <c r="D788">
        <v>0.44</v>
      </c>
      <c r="E788">
        <v>23</v>
      </c>
      <c r="F788">
        <v>17</v>
      </c>
      <c r="G788">
        <v>1</v>
      </c>
      <c r="H788">
        <v>1</v>
      </c>
      <c r="I788">
        <v>0</v>
      </c>
      <c r="J788">
        <v>0</v>
      </c>
      <c r="K788">
        <v>10</v>
      </c>
      <c r="L788" s="65">
        <v>1</v>
      </c>
      <c r="M788">
        <v>23</v>
      </c>
      <c r="N788">
        <v>1</v>
      </c>
      <c r="O788">
        <v>0</v>
      </c>
      <c r="P788">
        <v>1</v>
      </c>
      <c r="Q788">
        <v>200</v>
      </c>
      <c r="R788" s="1">
        <f>IF(AND(MonthSales[[#This Row],[Maximum]] &gt; 10, C788 &lt;&gt; "X"), COUNTIF(MonthSales[[#This Row],[6]:[1]], "=0"),0)</f>
        <v>2</v>
      </c>
      <c r="S788" s="13">
        <f>MonthSales[[#This Row],[Final Quantity in Order + Manual]]*MonthSales[[#This Row],[Weight (g)]]</f>
        <v>0</v>
      </c>
      <c r="T788" s="62">
        <f>IFERROR(((MonthSales[[#This Row],[Stock + FBA]]+MonthSales[[#This Row],[Incoming]])/MonthSales[[#This Row],[Quaterly Average]]), 0)</f>
        <v>201</v>
      </c>
      <c r="U788" s="14">
        <f>IF(AND(minMonths &gt;=  MonthSales[[#This Row],[Months Cover (current stock +Production)]], C788  &lt;&gt; "X"), _xlfn.CEILING.MATH(((orderBY -  MonthSales[[#This Row],[Months Cover (current stock +Production)]]) * MonthSales[[#This Row],[Quaterly Average]]),50),0)</f>
        <v>0</v>
      </c>
      <c r="V788" s="60">
        <f t="shared" si="12"/>
        <v>0</v>
      </c>
      <c r="W788" s="21">
        <f>MonthSales[[#This Row],[Suggested Order]]+V788</f>
        <v>0</v>
      </c>
      <c r="X788">
        <f>SUM(MonthSales[[#This Row],[Stock + FBA]:[Incoming]])+MonthSales[[#This Row],[Final Quantity in Order + Manual]]</f>
        <v>201</v>
      </c>
      <c r="Y788" s="62">
        <f>IFERROR(((MonthSales[[#This Row],[Stock + FBA]]+MonthSales[[#This Row],[Incoming]]+MonthSales[[#This Row],[Final Quantity in Order + Manual]])/MonthSales[[#This Row],[Quaterly Average]]), 0)</f>
        <v>201</v>
      </c>
    </row>
    <row r="789" spans="1:25" x14ac:dyDescent="0.25">
      <c r="A789" s="1" t="s">
        <v>796</v>
      </c>
      <c r="B789" s="1" t="s">
        <v>1317</v>
      </c>
      <c r="C789" s="1"/>
      <c r="D789">
        <v>0.39</v>
      </c>
      <c r="E789">
        <v>11</v>
      </c>
      <c r="F789">
        <v>11</v>
      </c>
      <c r="G789">
        <v>30</v>
      </c>
      <c r="H789">
        <v>54</v>
      </c>
      <c r="I789">
        <v>0</v>
      </c>
      <c r="J789">
        <v>0</v>
      </c>
      <c r="K789">
        <v>26</v>
      </c>
      <c r="L789" s="65">
        <v>54</v>
      </c>
      <c r="M789">
        <v>54</v>
      </c>
      <c r="N789">
        <v>0</v>
      </c>
      <c r="O789">
        <v>12</v>
      </c>
      <c r="P789">
        <v>12</v>
      </c>
      <c r="Q789">
        <v>200</v>
      </c>
      <c r="R789" s="1">
        <f>IF(AND(MonthSales[[#This Row],[Maximum]] &gt; 10, C789 &lt;&gt; "X"), COUNTIF(MonthSales[[#This Row],[6]:[1]], "=0"),0)</f>
        <v>2</v>
      </c>
      <c r="S789" s="13">
        <f>MonthSales[[#This Row],[Final Quantity in Order + Manual]]*MonthSales[[#This Row],[Weight (g)]]</f>
        <v>78</v>
      </c>
      <c r="T789" s="62">
        <f>IFERROR(((MonthSales[[#This Row],[Stock + FBA]]+MonthSales[[#This Row],[Incoming]])/MonthSales[[#This Row],[Quaterly Average]]), 0)</f>
        <v>3.925925925925926</v>
      </c>
      <c r="U789" s="14">
        <f>IF(AND(minMonths &gt;=  MonthSales[[#This Row],[Months Cover (current stock +Production)]], C789  &lt;&gt; "X"), _xlfn.CEILING.MATH(((orderBY -  MonthSales[[#This Row],[Months Cover (current stock +Production)]]) * MonthSales[[#This Row],[Quaterly Average]]),50),0)</f>
        <v>200</v>
      </c>
      <c r="V789" s="60">
        <f t="shared" si="12"/>
        <v>0</v>
      </c>
      <c r="W789" s="21">
        <f>MonthSales[[#This Row],[Suggested Order]]+V789</f>
        <v>200</v>
      </c>
      <c r="X789">
        <f>SUM(MonthSales[[#This Row],[Stock + FBA]:[Incoming]])+MonthSales[[#This Row],[Final Quantity in Order + Manual]]</f>
        <v>412</v>
      </c>
      <c r="Y789" s="62">
        <f>IFERROR(((MonthSales[[#This Row],[Stock + FBA]]+MonthSales[[#This Row],[Incoming]]+MonthSales[[#This Row],[Final Quantity in Order + Manual]])/MonthSales[[#This Row],[Quaterly Average]]), 0)</f>
        <v>7.6296296296296298</v>
      </c>
    </row>
    <row r="790" spans="1:25" x14ac:dyDescent="0.25">
      <c r="A790" s="1" t="s">
        <v>797</v>
      </c>
      <c r="B790" s="1" t="s">
        <v>1317</v>
      </c>
      <c r="C790" s="1" t="s">
        <v>8</v>
      </c>
      <c r="D790">
        <v>0.38</v>
      </c>
      <c r="E790">
        <v>4</v>
      </c>
      <c r="F790">
        <v>10</v>
      </c>
      <c r="G790">
        <v>4</v>
      </c>
      <c r="H790">
        <v>9</v>
      </c>
      <c r="I790">
        <v>7</v>
      </c>
      <c r="J790">
        <v>3</v>
      </c>
      <c r="K790">
        <v>6</v>
      </c>
      <c r="L790" s="65">
        <v>6</v>
      </c>
      <c r="M790">
        <v>10</v>
      </c>
      <c r="N790">
        <v>100</v>
      </c>
      <c r="O790">
        <v>54</v>
      </c>
      <c r="P790">
        <v>154</v>
      </c>
      <c r="Q790">
        <v>0</v>
      </c>
      <c r="R790" s="1">
        <f>IF(AND(MonthSales[[#This Row],[Maximum]] &gt; 10, C790 &lt;&gt; "X"), COUNTIF(MonthSales[[#This Row],[6]:[1]], "=0"),0)</f>
        <v>0</v>
      </c>
      <c r="S790" s="13">
        <f>MonthSales[[#This Row],[Final Quantity in Order + Manual]]*MonthSales[[#This Row],[Weight (g)]]</f>
        <v>0</v>
      </c>
      <c r="T790" s="62">
        <f>IFERROR(((MonthSales[[#This Row],[Stock + FBA]]+MonthSales[[#This Row],[Incoming]])/MonthSales[[#This Row],[Quaterly Average]]), 0)</f>
        <v>25.666666666666668</v>
      </c>
      <c r="U790" s="14">
        <f>IF(AND(minMonths &gt;=  MonthSales[[#This Row],[Months Cover (current stock +Production)]], C790  &lt;&gt; "X"), _xlfn.CEILING.MATH(((orderBY -  MonthSales[[#This Row],[Months Cover (current stock +Production)]]) * MonthSales[[#This Row],[Quaterly Average]]),50),0)</f>
        <v>0</v>
      </c>
      <c r="V790" s="60">
        <f t="shared" si="12"/>
        <v>0</v>
      </c>
      <c r="W790" s="21">
        <f>MonthSales[[#This Row],[Suggested Order]]+V790</f>
        <v>0</v>
      </c>
      <c r="X790">
        <f>SUM(MonthSales[[#This Row],[Stock + FBA]:[Incoming]])+MonthSales[[#This Row],[Final Quantity in Order + Manual]]</f>
        <v>154</v>
      </c>
      <c r="Y790" s="62">
        <f>IFERROR(((MonthSales[[#This Row],[Stock + FBA]]+MonthSales[[#This Row],[Incoming]]+MonthSales[[#This Row],[Final Quantity in Order + Manual]])/MonthSales[[#This Row],[Quaterly Average]]), 0)</f>
        <v>25.666666666666668</v>
      </c>
    </row>
    <row r="791" spans="1:25" x14ac:dyDescent="0.25">
      <c r="A791" s="1" t="s">
        <v>798</v>
      </c>
      <c r="B791" s="1" t="s">
        <v>1317</v>
      </c>
      <c r="C791" s="1" t="s">
        <v>8</v>
      </c>
      <c r="D791">
        <v>0.25</v>
      </c>
      <c r="E791">
        <v>5</v>
      </c>
      <c r="F791">
        <v>8</v>
      </c>
      <c r="G791">
        <v>4</v>
      </c>
      <c r="H791">
        <v>0</v>
      </c>
      <c r="I791">
        <v>3</v>
      </c>
      <c r="J791">
        <v>2</v>
      </c>
      <c r="K791">
        <v>4</v>
      </c>
      <c r="L791" s="65">
        <v>2</v>
      </c>
      <c r="M791">
        <v>8</v>
      </c>
      <c r="N791">
        <v>105</v>
      </c>
      <c r="O791">
        <v>66</v>
      </c>
      <c r="P791">
        <v>171</v>
      </c>
      <c r="Q791">
        <v>0</v>
      </c>
      <c r="R791" s="1">
        <f>IF(AND(MonthSales[[#This Row],[Maximum]] &gt; 10, C791 &lt;&gt; "X"), COUNTIF(MonthSales[[#This Row],[6]:[1]], "=0"),0)</f>
        <v>0</v>
      </c>
      <c r="S791" s="13">
        <f>MonthSales[[#This Row],[Final Quantity in Order + Manual]]*MonthSales[[#This Row],[Weight (g)]]</f>
        <v>0</v>
      </c>
      <c r="T791" s="62">
        <f>IFERROR(((MonthSales[[#This Row],[Stock + FBA]]+MonthSales[[#This Row],[Incoming]])/MonthSales[[#This Row],[Quaterly Average]]), 0)</f>
        <v>85.5</v>
      </c>
      <c r="U791" s="14">
        <f>IF(AND(minMonths &gt;=  MonthSales[[#This Row],[Months Cover (current stock +Production)]], C791  &lt;&gt; "X"), _xlfn.CEILING.MATH(((orderBY -  MonthSales[[#This Row],[Months Cover (current stock +Production)]]) * MonthSales[[#This Row],[Quaterly Average]]),50),0)</f>
        <v>0</v>
      </c>
      <c r="V791" s="60">
        <f t="shared" si="12"/>
        <v>0</v>
      </c>
      <c r="W791" s="21">
        <f>MonthSales[[#This Row],[Suggested Order]]+V791</f>
        <v>0</v>
      </c>
      <c r="X791">
        <f>SUM(MonthSales[[#This Row],[Stock + FBA]:[Incoming]])+MonthSales[[#This Row],[Final Quantity in Order + Manual]]</f>
        <v>171</v>
      </c>
      <c r="Y791" s="62">
        <f>IFERROR(((MonthSales[[#This Row],[Stock + FBA]]+MonthSales[[#This Row],[Incoming]]+MonthSales[[#This Row],[Final Quantity in Order + Manual]])/MonthSales[[#This Row],[Quaterly Average]]), 0)</f>
        <v>85.5</v>
      </c>
    </row>
    <row r="792" spans="1:25" x14ac:dyDescent="0.25">
      <c r="A792" s="1" t="s">
        <v>799</v>
      </c>
      <c r="B792" s="1" t="s">
        <v>1317</v>
      </c>
      <c r="C792" s="1" t="s">
        <v>8</v>
      </c>
      <c r="D792">
        <v>0.3</v>
      </c>
      <c r="E792">
        <v>6</v>
      </c>
      <c r="F792">
        <v>10</v>
      </c>
      <c r="G792">
        <v>9</v>
      </c>
      <c r="H792">
        <v>15</v>
      </c>
      <c r="I792">
        <v>7</v>
      </c>
      <c r="J792">
        <v>17</v>
      </c>
      <c r="K792">
        <v>11</v>
      </c>
      <c r="L792" s="65">
        <v>13</v>
      </c>
      <c r="M792">
        <v>17</v>
      </c>
      <c r="N792">
        <v>69</v>
      </c>
      <c r="O792">
        <v>57</v>
      </c>
      <c r="P792">
        <v>126</v>
      </c>
      <c r="Q792">
        <v>0</v>
      </c>
      <c r="R792" s="1">
        <f>IF(AND(MonthSales[[#This Row],[Maximum]] &gt; 10, C792 &lt;&gt; "X"), COUNTIF(MonthSales[[#This Row],[6]:[1]], "=0"),0)</f>
        <v>0</v>
      </c>
      <c r="S792" s="13">
        <f>MonthSales[[#This Row],[Final Quantity in Order + Manual]]*MonthSales[[#This Row],[Weight (g)]]</f>
        <v>0</v>
      </c>
      <c r="T792" s="62">
        <f>IFERROR(((MonthSales[[#This Row],[Stock + FBA]]+MonthSales[[#This Row],[Incoming]])/MonthSales[[#This Row],[Quaterly Average]]), 0)</f>
        <v>9.6923076923076916</v>
      </c>
      <c r="U792" s="14">
        <f>IF(AND(minMonths &gt;=  MonthSales[[#This Row],[Months Cover (current stock +Production)]], C792  &lt;&gt; "X"), _xlfn.CEILING.MATH(((orderBY -  MonthSales[[#This Row],[Months Cover (current stock +Production)]]) * MonthSales[[#This Row],[Quaterly Average]]),50),0)</f>
        <v>0</v>
      </c>
      <c r="V792" s="60">
        <f t="shared" si="12"/>
        <v>0</v>
      </c>
      <c r="W792" s="21">
        <f>MonthSales[[#This Row],[Suggested Order]]+V792</f>
        <v>0</v>
      </c>
      <c r="X792">
        <f>SUM(MonthSales[[#This Row],[Stock + FBA]:[Incoming]])+MonthSales[[#This Row],[Final Quantity in Order + Manual]]</f>
        <v>126</v>
      </c>
      <c r="Y792" s="62">
        <f>IFERROR(((MonthSales[[#This Row],[Stock + FBA]]+MonthSales[[#This Row],[Incoming]]+MonthSales[[#This Row],[Final Quantity in Order + Manual]])/MonthSales[[#This Row],[Quaterly Average]]), 0)</f>
        <v>9.6923076923076916</v>
      </c>
    </row>
    <row r="793" spans="1:25" x14ac:dyDescent="0.25">
      <c r="A793" s="1" t="s">
        <v>800</v>
      </c>
      <c r="B793" s="1" t="s">
        <v>1317</v>
      </c>
      <c r="C793" s="1" t="s">
        <v>8</v>
      </c>
      <c r="D793">
        <v>0.32</v>
      </c>
      <c r="E793">
        <v>4</v>
      </c>
      <c r="F793">
        <v>4</v>
      </c>
      <c r="G793">
        <v>5</v>
      </c>
      <c r="H793">
        <v>3</v>
      </c>
      <c r="I793">
        <v>4</v>
      </c>
      <c r="J793">
        <v>3</v>
      </c>
      <c r="K793">
        <v>4</v>
      </c>
      <c r="L793" s="65">
        <v>3</v>
      </c>
      <c r="M793">
        <v>5</v>
      </c>
      <c r="N793">
        <v>105</v>
      </c>
      <c r="O793">
        <v>67</v>
      </c>
      <c r="P793">
        <v>172</v>
      </c>
      <c r="Q793">
        <v>0</v>
      </c>
      <c r="R793" s="1">
        <f>IF(AND(MonthSales[[#This Row],[Maximum]] &gt; 10, C793 &lt;&gt; "X"), COUNTIF(MonthSales[[#This Row],[6]:[1]], "=0"),0)</f>
        <v>0</v>
      </c>
      <c r="S793" s="13">
        <f>MonthSales[[#This Row],[Final Quantity in Order + Manual]]*MonthSales[[#This Row],[Weight (g)]]</f>
        <v>0</v>
      </c>
      <c r="T793" s="62">
        <f>IFERROR(((MonthSales[[#This Row],[Stock + FBA]]+MonthSales[[#This Row],[Incoming]])/MonthSales[[#This Row],[Quaterly Average]]), 0)</f>
        <v>57.333333333333336</v>
      </c>
      <c r="U793" s="14">
        <f>IF(AND(minMonths &gt;=  MonthSales[[#This Row],[Months Cover (current stock +Production)]], C793  &lt;&gt; "X"), _xlfn.CEILING.MATH(((orderBY -  MonthSales[[#This Row],[Months Cover (current stock +Production)]]) * MonthSales[[#This Row],[Quaterly Average]]),50),0)</f>
        <v>0</v>
      </c>
      <c r="V793" s="60">
        <f t="shared" si="12"/>
        <v>0</v>
      </c>
      <c r="W793" s="21">
        <f>MonthSales[[#This Row],[Suggested Order]]+V793</f>
        <v>0</v>
      </c>
      <c r="X793">
        <f>SUM(MonthSales[[#This Row],[Stock + FBA]:[Incoming]])+MonthSales[[#This Row],[Final Quantity in Order + Manual]]</f>
        <v>172</v>
      </c>
      <c r="Y793" s="62">
        <f>IFERROR(((MonthSales[[#This Row],[Stock + FBA]]+MonthSales[[#This Row],[Incoming]]+MonthSales[[#This Row],[Final Quantity in Order + Manual]])/MonthSales[[#This Row],[Quaterly Average]]), 0)</f>
        <v>57.333333333333336</v>
      </c>
    </row>
    <row r="794" spans="1:25" x14ac:dyDescent="0.25">
      <c r="A794" s="1" t="s">
        <v>801</v>
      </c>
      <c r="B794" s="1" t="s">
        <v>1317</v>
      </c>
      <c r="C794" s="1" t="s">
        <v>8</v>
      </c>
      <c r="D794">
        <v>0.35</v>
      </c>
      <c r="E794">
        <v>1</v>
      </c>
      <c r="F794">
        <v>2</v>
      </c>
      <c r="G794">
        <v>5</v>
      </c>
      <c r="H794">
        <v>2</v>
      </c>
      <c r="I794">
        <v>4</v>
      </c>
      <c r="J794">
        <v>5</v>
      </c>
      <c r="K794">
        <v>3</v>
      </c>
      <c r="L794" s="65">
        <v>4</v>
      </c>
      <c r="M794">
        <v>5</v>
      </c>
      <c r="N794">
        <v>113</v>
      </c>
      <c r="O794">
        <v>63</v>
      </c>
      <c r="P794">
        <v>176</v>
      </c>
      <c r="Q794">
        <v>0</v>
      </c>
      <c r="R794" s="1">
        <f>IF(AND(MonthSales[[#This Row],[Maximum]] &gt; 10, C794 &lt;&gt; "X"), COUNTIF(MonthSales[[#This Row],[6]:[1]], "=0"),0)</f>
        <v>0</v>
      </c>
      <c r="S794" s="13">
        <f>MonthSales[[#This Row],[Final Quantity in Order + Manual]]*MonthSales[[#This Row],[Weight (g)]]</f>
        <v>0</v>
      </c>
      <c r="T794" s="62">
        <f>IFERROR(((MonthSales[[#This Row],[Stock + FBA]]+MonthSales[[#This Row],[Incoming]])/MonthSales[[#This Row],[Quaterly Average]]), 0)</f>
        <v>44</v>
      </c>
      <c r="U794" s="14">
        <f>IF(AND(minMonths &gt;=  MonthSales[[#This Row],[Months Cover (current stock +Production)]], C794  &lt;&gt; "X"), _xlfn.CEILING.MATH(((orderBY -  MonthSales[[#This Row],[Months Cover (current stock +Production)]]) * MonthSales[[#This Row],[Quaterly Average]]),50),0)</f>
        <v>0</v>
      </c>
      <c r="V794" s="60">
        <f t="shared" si="12"/>
        <v>0</v>
      </c>
      <c r="W794" s="21">
        <f>MonthSales[[#This Row],[Suggested Order]]+V794</f>
        <v>0</v>
      </c>
      <c r="X794">
        <f>SUM(MonthSales[[#This Row],[Stock + FBA]:[Incoming]])+MonthSales[[#This Row],[Final Quantity in Order + Manual]]</f>
        <v>176</v>
      </c>
      <c r="Y794" s="62">
        <f>IFERROR(((MonthSales[[#This Row],[Stock + FBA]]+MonthSales[[#This Row],[Incoming]]+MonthSales[[#This Row],[Final Quantity in Order + Manual]])/MonthSales[[#This Row],[Quaterly Average]]), 0)</f>
        <v>44</v>
      </c>
    </row>
    <row r="795" spans="1:25" x14ac:dyDescent="0.25">
      <c r="A795" s="1" t="s">
        <v>802</v>
      </c>
      <c r="B795" s="1" t="s">
        <v>1317</v>
      </c>
      <c r="C795" s="1" t="s">
        <v>8</v>
      </c>
      <c r="D795">
        <v>0.38</v>
      </c>
      <c r="E795">
        <v>5</v>
      </c>
      <c r="F795">
        <v>10</v>
      </c>
      <c r="G795">
        <v>4</v>
      </c>
      <c r="H795">
        <v>10</v>
      </c>
      <c r="I795">
        <v>7</v>
      </c>
      <c r="J795">
        <v>6</v>
      </c>
      <c r="K795">
        <v>7</v>
      </c>
      <c r="L795" s="65">
        <v>8</v>
      </c>
      <c r="M795">
        <v>10</v>
      </c>
      <c r="N795">
        <v>84</v>
      </c>
      <c r="O795">
        <v>65</v>
      </c>
      <c r="P795">
        <v>149</v>
      </c>
      <c r="Q795">
        <v>0</v>
      </c>
      <c r="R795" s="1">
        <f>IF(AND(MonthSales[[#This Row],[Maximum]] &gt; 10, C795 &lt;&gt; "X"), COUNTIF(MonthSales[[#This Row],[6]:[1]], "=0"),0)</f>
        <v>0</v>
      </c>
      <c r="S795" s="13">
        <f>MonthSales[[#This Row],[Final Quantity in Order + Manual]]*MonthSales[[#This Row],[Weight (g)]]</f>
        <v>0</v>
      </c>
      <c r="T795" s="62">
        <f>IFERROR(((MonthSales[[#This Row],[Stock + FBA]]+MonthSales[[#This Row],[Incoming]])/MonthSales[[#This Row],[Quaterly Average]]), 0)</f>
        <v>18.625</v>
      </c>
      <c r="U795" s="14">
        <f>IF(AND(minMonths &gt;=  MonthSales[[#This Row],[Months Cover (current stock +Production)]], C795  &lt;&gt; "X"), _xlfn.CEILING.MATH(((orderBY -  MonthSales[[#This Row],[Months Cover (current stock +Production)]]) * MonthSales[[#This Row],[Quaterly Average]]),50),0)</f>
        <v>0</v>
      </c>
      <c r="V795" s="60">
        <f t="shared" si="12"/>
        <v>0</v>
      </c>
      <c r="W795" s="21">
        <f>MonthSales[[#This Row],[Suggested Order]]+V795</f>
        <v>0</v>
      </c>
      <c r="X795">
        <f>SUM(MonthSales[[#This Row],[Stock + FBA]:[Incoming]])+MonthSales[[#This Row],[Final Quantity in Order + Manual]]</f>
        <v>149</v>
      </c>
      <c r="Y795" s="62">
        <f>IFERROR(((MonthSales[[#This Row],[Stock + FBA]]+MonthSales[[#This Row],[Incoming]]+MonthSales[[#This Row],[Final Quantity in Order + Manual]])/MonthSales[[#This Row],[Quaterly Average]]), 0)</f>
        <v>18.625</v>
      </c>
    </row>
    <row r="796" spans="1:25" x14ac:dyDescent="0.25">
      <c r="A796" s="1" t="s">
        <v>803</v>
      </c>
      <c r="B796" s="1" t="s">
        <v>1317</v>
      </c>
      <c r="C796" s="1" t="s">
        <v>8</v>
      </c>
      <c r="D796">
        <v>2.15</v>
      </c>
      <c r="E796">
        <v>2</v>
      </c>
      <c r="F796">
        <v>0</v>
      </c>
      <c r="G796">
        <v>6</v>
      </c>
      <c r="H796">
        <v>3</v>
      </c>
      <c r="I796">
        <v>1</v>
      </c>
      <c r="J796">
        <v>0</v>
      </c>
      <c r="K796">
        <v>3</v>
      </c>
      <c r="L796" s="65">
        <v>2</v>
      </c>
      <c r="M796">
        <v>6</v>
      </c>
      <c r="N796">
        <v>16</v>
      </c>
      <c r="O796">
        <v>30</v>
      </c>
      <c r="P796">
        <v>46</v>
      </c>
      <c r="Q796">
        <v>0</v>
      </c>
      <c r="R796" s="1">
        <f>IF(AND(MonthSales[[#This Row],[Maximum]] &gt; 10, C796 &lt;&gt; "X"), COUNTIF(MonthSales[[#This Row],[6]:[1]], "=0"),0)</f>
        <v>0</v>
      </c>
      <c r="S796" s="13">
        <f>MonthSales[[#This Row],[Final Quantity in Order + Manual]]*MonthSales[[#This Row],[Weight (g)]]</f>
        <v>0</v>
      </c>
      <c r="T796" s="62">
        <f>IFERROR(((MonthSales[[#This Row],[Stock + FBA]]+MonthSales[[#This Row],[Incoming]])/MonthSales[[#This Row],[Quaterly Average]]), 0)</f>
        <v>23</v>
      </c>
      <c r="U796" s="14">
        <f>IF(AND(minMonths &gt;=  MonthSales[[#This Row],[Months Cover (current stock +Production)]], C796  &lt;&gt; "X"), _xlfn.CEILING.MATH(((orderBY -  MonthSales[[#This Row],[Months Cover (current stock +Production)]]) * MonthSales[[#This Row],[Quaterly Average]]),50),0)</f>
        <v>0</v>
      </c>
      <c r="V796" s="60">
        <f t="shared" si="12"/>
        <v>0</v>
      </c>
      <c r="W796" s="21">
        <f>MonthSales[[#This Row],[Suggested Order]]+V796</f>
        <v>0</v>
      </c>
      <c r="X796">
        <f>SUM(MonthSales[[#This Row],[Stock + FBA]:[Incoming]])+MonthSales[[#This Row],[Final Quantity in Order + Manual]]</f>
        <v>46</v>
      </c>
      <c r="Y796" s="62">
        <f>IFERROR(((MonthSales[[#This Row],[Stock + FBA]]+MonthSales[[#This Row],[Incoming]]+MonthSales[[#This Row],[Final Quantity in Order + Manual]])/MonthSales[[#This Row],[Quaterly Average]]), 0)</f>
        <v>23</v>
      </c>
    </row>
    <row r="797" spans="1:25" x14ac:dyDescent="0.25">
      <c r="A797" s="1" t="s">
        <v>804</v>
      </c>
      <c r="B797" s="1" t="s">
        <v>1317</v>
      </c>
      <c r="C797" s="1" t="s">
        <v>8</v>
      </c>
      <c r="D797">
        <v>3.51</v>
      </c>
      <c r="E797">
        <v>1</v>
      </c>
      <c r="F797">
        <v>2</v>
      </c>
      <c r="G797">
        <v>1</v>
      </c>
      <c r="H797">
        <v>7</v>
      </c>
      <c r="I797">
        <v>1</v>
      </c>
      <c r="J797">
        <v>4</v>
      </c>
      <c r="K797">
        <v>3</v>
      </c>
      <c r="L797" s="65">
        <v>4</v>
      </c>
      <c r="M797">
        <v>7</v>
      </c>
      <c r="N797">
        <v>7</v>
      </c>
      <c r="O797">
        <v>29</v>
      </c>
      <c r="P797">
        <v>36</v>
      </c>
      <c r="Q797">
        <v>0</v>
      </c>
      <c r="R797" s="1">
        <f>IF(AND(MonthSales[[#This Row],[Maximum]] &gt; 10, C797 &lt;&gt; "X"), COUNTIF(MonthSales[[#This Row],[6]:[1]], "=0"),0)</f>
        <v>0</v>
      </c>
      <c r="S797" s="13">
        <f>MonthSales[[#This Row],[Final Quantity in Order + Manual]]*MonthSales[[#This Row],[Weight (g)]]</f>
        <v>0</v>
      </c>
      <c r="T797" s="62">
        <f>IFERROR(((MonthSales[[#This Row],[Stock + FBA]]+MonthSales[[#This Row],[Incoming]])/MonthSales[[#This Row],[Quaterly Average]]), 0)</f>
        <v>9</v>
      </c>
      <c r="U797" s="14">
        <f>IF(AND(minMonths &gt;=  MonthSales[[#This Row],[Months Cover (current stock +Production)]], C797  &lt;&gt; "X"), _xlfn.CEILING.MATH(((orderBY -  MonthSales[[#This Row],[Months Cover (current stock +Production)]]) * MonthSales[[#This Row],[Quaterly Average]]),50),0)</f>
        <v>0</v>
      </c>
      <c r="V797" s="60">
        <f t="shared" si="12"/>
        <v>0</v>
      </c>
      <c r="W797" s="21">
        <f>MonthSales[[#This Row],[Suggested Order]]+V797</f>
        <v>0</v>
      </c>
      <c r="X797">
        <f>SUM(MonthSales[[#This Row],[Stock + FBA]:[Incoming]])+MonthSales[[#This Row],[Final Quantity in Order + Manual]]</f>
        <v>36</v>
      </c>
      <c r="Y797" s="62">
        <f>IFERROR(((MonthSales[[#This Row],[Stock + FBA]]+MonthSales[[#This Row],[Incoming]]+MonthSales[[#This Row],[Final Quantity in Order + Manual]])/MonthSales[[#This Row],[Quaterly Average]]), 0)</f>
        <v>9</v>
      </c>
    </row>
    <row r="798" spans="1:25" x14ac:dyDescent="0.25">
      <c r="A798" s="1" t="s">
        <v>805</v>
      </c>
      <c r="B798" s="1" t="s">
        <v>1317</v>
      </c>
      <c r="C798" s="1" t="s">
        <v>8</v>
      </c>
      <c r="D798">
        <v>1.94</v>
      </c>
      <c r="E798">
        <v>3</v>
      </c>
      <c r="F798">
        <v>0</v>
      </c>
      <c r="G798">
        <v>1</v>
      </c>
      <c r="H798">
        <v>2</v>
      </c>
      <c r="I798">
        <v>1</v>
      </c>
      <c r="J798">
        <v>4</v>
      </c>
      <c r="K798">
        <v>2</v>
      </c>
      <c r="L798" s="65">
        <v>2</v>
      </c>
      <c r="M798">
        <v>4</v>
      </c>
      <c r="N798">
        <v>4</v>
      </c>
      <c r="O798">
        <v>13</v>
      </c>
      <c r="P798">
        <v>17</v>
      </c>
      <c r="Q798">
        <v>0</v>
      </c>
      <c r="R798" s="1">
        <f>IF(AND(MonthSales[[#This Row],[Maximum]] &gt; 10, C798 &lt;&gt; "X"), COUNTIF(MonthSales[[#This Row],[6]:[1]], "=0"),0)</f>
        <v>0</v>
      </c>
      <c r="S798" s="13">
        <f>MonthSales[[#This Row],[Final Quantity in Order + Manual]]*MonthSales[[#This Row],[Weight (g)]]</f>
        <v>0</v>
      </c>
      <c r="T798" s="62">
        <f>IFERROR(((MonthSales[[#This Row],[Stock + FBA]]+MonthSales[[#This Row],[Incoming]])/MonthSales[[#This Row],[Quaterly Average]]), 0)</f>
        <v>8.5</v>
      </c>
      <c r="U798" s="14">
        <f>IF(AND(minMonths &gt;=  MonthSales[[#This Row],[Months Cover (current stock +Production)]], C798  &lt;&gt; "X"), _xlfn.CEILING.MATH(((orderBY -  MonthSales[[#This Row],[Months Cover (current stock +Production)]]) * MonthSales[[#This Row],[Quaterly Average]]),50),0)</f>
        <v>0</v>
      </c>
      <c r="V798" s="60">
        <f t="shared" si="12"/>
        <v>0</v>
      </c>
      <c r="W798" s="21">
        <f>MonthSales[[#This Row],[Suggested Order]]+V798</f>
        <v>0</v>
      </c>
      <c r="X798">
        <f>SUM(MonthSales[[#This Row],[Stock + FBA]:[Incoming]])+MonthSales[[#This Row],[Final Quantity in Order + Manual]]</f>
        <v>17</v>
      </c>
      <c r="Y798" s="62">
        <f>IFERROR(((MonthSales[[#This Row],[Stock + FBA]]+MonthSales[[#This Row],[Incoming]]+MonthSales[[#This Row],[Final Quantity in Order + Manual]])/MonthSales[[#This Row],[Quaterly Average]]), 0)</f>
        <v>8.5</v>
      </c>
    </row>
    <row r="799" spans="1:25" x14ac:dyDescent="0.25">
      <c r="A799" s="1" t="s">
        <v>806</v>
      </c>
      <c r="B799" s="1" t="s">
        <v>1317</v>
      </c>
      <c r="C799" s="1" t="s">
        <v>8</v>
      </c>
      <c r="D799">
        <v>1.76</v>
      </c>
      <c r="E799">
        <v>6</v>
      </c>
      <c r="F799">
        <v>5</v>
      </c>
      <c r="G799">
        <v>6</v>
      </c>
      <c r="H799">
        <v>16</v>
      </c>
      <c r="I799">
        <v>11</v>
      </c>
      <c r="J799">
        <v>11</v>
      </c>
      <c r="K799">
        <v>9</v>
      </c>
      <c r="L799" s="65">
        <v>13</v>
      </c>
      <c r="M799">
        <v>16</v>
      </c>
      <c r="N799">
        <v>1</v>
      </c>
      <c r="O799">
        <v>13</v>
      </c>
      <c r="P799">
        <v>14</v>
      </c>
      <c r="Q799">
        <v>50</v>
      </c>
      <c r="R799" s="1">
        <f>IF(AND(MonthSales[[#This Row],[Maximum]] &gt; 10, C799 &lt;&gt; "X"), COUNTIF(MonthSales[[#This Row],[6]:[1]], "=0"),0)</f>
        <v>0</v>
      </c>
      <c r="S799" s="13">
        <f>MonthSales[[#This Row],[Final Quantity in Order + Manual]]*MonthSales[[#This Row],[Weight (g)]]</f>
        <v>88</v>
      </c>
      <c r="T799" s="62">
        <f>IFERROR(((MonthSales[[#This Row],[Stock + FBA]]+MonthSales[[#This Row],[Incoming]])/MonthSales[[#This Row],[Quaterly Average]]), 0)</f>
        <v>4.9230769230769234</v>
      </c>
      <c r="U799" s="14">
        <f>IF(AND(minMonths &gt;=  MonthSales[[#This Row],[Months Cover (current stock +Production)]], C799  &lt;&gt; "X"), _xlfn.CEILING.MATH(((orderBY -  MonthSales[[#This Row],[Months Cover (current stock +Production)]]) * MonthSales[[#This Row],[Quaterly Average]]),50),0)</f>
        <v>50</v>
      </c>
      <c r="V799" s="60">
        <f t="shared" si="12"/>
        <v>0</v>
      </c>
      <c r="W799" s="21">
        <f>MonthSales[[#This Row],[Suggested Order]]+V799</f>
        <v>50</v>
      </c>
      <c r="X799">
        <f>SUM(MonthSales[[#This Row],[Stock + FBA]:[Incoming]])+MonthSales[[#This Row],[Final Quantity in Order + Manual]]</f>
        <v>114</v>
      </c>
      <c r="Y799" s="62">
        <f>IFERROR(((MonthSales[[#This Row],[Stock + FBA]]+MonthSales[[#This Row],[Incoming]]+MonthSales[[#This Row],[Final Quantity in Order + Manual]])/MonthSales[[#This Row],[Quaterly Average]]), 0)</f>
        <v>8.7692307692307701</v>
      </c>
    </row>
    <row r="800" spans="1:25" x14ac:dyDescent="0.25">
      <c r="A800" s="1" t="s">
        <v>807</v>
      </c>
      <c r="B800" s="1" t="s">
        <v>1317</v>
      </c>
      <c r="C800" s="1" t="s">
        <v>8</v>
      </c>
      <c r="D800">
        <v>1.08</v>
      </c>
      <c r="E800">
        <v>3</v>
      </c>
      <c r="F800">
        <v>5</v>
      </c>
      <c r="G800">
        <v>1</v>
      </c>
      <c r="H800">
        <v>6</v>
      </c>
      <c r="I800">
        <v>2</v>
      </c>
      <c r="J800">
        <v>2</v>
      </c>
      <c r="K800">
        <v>3</v>
      </c>
      <c r="L800" s="65">
        <v>3</v>
      </c>
      <c r="M800">
        <v>6</v>
      </c>
      <c r="N800">
        <v>3</v>
      </c>
      <c r="O800">
        <v>5</v>
      </c>
      <c r="P800">
        <v>8</v>
      </c>
      <c r="Q800">
        <v>50</v>
      </c>
      <c r="R800" s="1">
        <f>IF(AND(MonthSales[[#This Row],[Maximum]] &gt; 10, C800 &lt;&gt; "X"), COUNTIF(MonthSales[[#This Row],[6]:[1]], "=0"),0)</f>
        <v>0</v>
      </c>
      <c r="S800" s="13">
        <f>MonthSales[[#This Row],[Final Quantity in Order + Manual]]*MonthSales[[#This Row],[Weight (g)]]</f>
        <v>0</v>
      </c>
      <c r="T800" s="62">
        <f>IFERROR(((MonthSales[[#This Row],[Stock + FBA]]+MonthSales[[#This Row],[Incoming]])/MonthSales[[#This Row],[Quaterly Average]]), 0)</f>
        <v>19.333333333333332</v>
      </c>
      <c r="U800" s="14">
        <f>IF(AND(minMonths &gt;=  MonthSales[[#This Row],[Months Cover (current stock +Production)]], C800  &lt;&gt; "X"), _xlfn.CEILING.MATH(((orderBY -  MonthSales[[#This Row],[Months Cover (current stock +Production)]]) * MonthSales[[#This Row],[Quaterly Average]]),50),0)</f>
        <v>0</v>
      </c>
      <c r="V800" s="60">
        <f t="shared" si="12"/>
        <v>0</v>
      </c>
      <c r="W800" s="21">
        <f>MonthSales[[#This Row],[Suggested Order]]+V800</f>
        <v>0</v>
      </c>
      <c r="X800">
        <f>SUM(MonthSales[[#This Row],[Stock + FBA]:[Incoming]])+MonthSales[[#This Row],[Final Quantity in Order + Manual]]</f>
        <v>58</v>
      </c>
      <c r="Y800" s="62">
        <f>IFERROR(((MonthSales[[#This Row],[Stock + FBA]]+MonthSales[[#This Row],[Incoming]]+MonthSales[[#This Row],[Final Quantity in Order + Manual]])/MonthSales[[#This Row],[Quaterly Average]]), 0)</f>
        <v>19.333333333333332</v>
      </c>
    </row>
    <row r="801" spans="1:25" x14ac:dyDescent="0.25">
      <c r="A801" s="1" t="s">
        <v>808</v>
      </c>
      <c r="B801" s="1" t="s">
        <v>1317</v>
      </c>
      <c r="C801" s="1" t="s">
        <v>8</v>
      </c>
      <c r="D801">
        <v>1.4</v>
      </c>
      <c r="E801">
        <v>0</v>
      </c>
      <c r="F801">
        <v>1</v>
      </c>
      <c r="G801">
        <v>1</v>
      </c>
      <c r="H801">
        <v>5</v>
      </c>
      <c r="I801">
        <v>5</v>
      </c>
      <c r="J801">
        <v>5</v>
      </c>
      <c r="K801">
        <v>3</v>
      </c>
      <c r="L801" s="65">
        <v>5</v>
      </c>
      <c r="M801">
        <v>5</v>
      </c>
      <c r="N801">
        <v>2</v>
      </c>
      <c r="O801">
        <v>17</v>
      </c>
      <c r="P801">
        <v>19</v>
      </c>
      <c r="Q801">
        <v>50</v>
      </c>
      <c r="R801" s="1">
        <f>IF(AND(MonthSales[[#This Row],[Maximum]] &gt; 10, C801 &lt;&gt; "X"), COUNTIF(MonthSales[[#This Row],[6]:[1]], "=0"),0)</f>
        <v>0</v>
      </c>
      <c r="S801" s="13">
        <f>MonthSales[[#This Row],[Final Quantity in Order + Manual]]*MonthSales[[#This Row],[Weight (g)]]</f>
        <v>0</v>
      </c>
      <c r="T801" s="62">
        <f>IFERROR(((MonthSales[[#This Row],[Stock + FBA]]+MonthSales[[#This Row],[Incoming]])/MonthSales[[#This Row],[Quaterly Average]]), 0)</f>
        <v>13.8</v>
      </c>
      <c r="U801" s="14">
        <f>IF(AND(minMonths &gt;=  MonthSales[[#This Row],[Months Cover (current stock +Production)]], C801  &lt;&gt; "X"), _xlfn.CEILING.MATH(((orderBY -  MonthSales[[#This Row],[Months Cover (current stock +Production)]]) * MonthSales[[#This Row],[Quaterly Average]]),50),0)</f>
        <v>0</v>
      </c>
      <c r="V801" s="60">
        <f t="shared" si="12"/>
        <v>0</v>
      </c>
      <c r="W801" s="21">
        <f>MonthSales[[#This Row],[Suggested Order]]+V801</f>
        <v>0</v>
      </c>
      <c r="X801">
        <f>SUM(MonthSales[[#This Row],[Stock + FBA]:[Incoming]])+MonthSales[[#This Row],[Final Quantity in Order + Manual]]</f>
        <v>69</v>
      </c>
      <c r="Y801" s="62">
        <f>IFERROR(((MonthSales[[#This Row],[Stock + FBA]]+MonthSales[[#This Row],[Incoming]]+MonthSales[[#This Row],[Final Quantity in Order + Manual]])/MonthSales[[#This Row],[Quaterly Average]]), 0)</f>
        <v>13.8</v>
      </c>
    </row>
    <row r="802" spans="1:25" x14ac:dyDescent="0.25">
      <c r="A802" s="1" t="s">
        <v>809</v>
      </c>
      <c r="B802" s="1" t="s">
        <v>1317</v>
      </c>
      <c r="C802" s="1" t="s">
        <v>8</v>
      </c>
      <c r="D802">
        <v>2.89</v>
      </c>
      <c r="E802">
        <v>4</v>
      </c>
      <c r="F802">
        <v>9</v>
      </c>
      <c r="G802">
        <v>11</v>
      </c>
      <c r="H802">
        <v>34</v>
      </c>
      <c r="I802">
        <v>9</v>
      </c>
      <c r="J802">
        <v>9</v>
      </c>
      <c r="K802">
        <v>13</v>
      </c>
      <c r="L802" s="65">
        <v>17</v>
      </c>
      <c r="M802">
        <v>34</v>
      </c>
      <c r="N802">
        <v>3</v>
      </c>
      <c r="O802">
        <v>33</v>
      </c>
      <c r="P802">
        <v>36</v>
      </c>
      <c r="Q802">
        <v>100</v>
      </c>
      <c r="R802" s="1">
        <f>IF(AND(MonthSales[[#This Row],[Maximum]] &gt; 10, C802 &lt;&gt; "X"), COUNTIF(MonthSales[[#This Row],[6]:[1]], "=0"),0)</f>
        <v>0</v>
      </c>
      <c r="S802" s="13">
        <f>MonthSales[[#This Row],[Final Quantity in Order + Manual]]*MonthSales[[#This Row],[Weight (g)]]</f>
        <v>0</v>
      </c>
      <c r="T802" s="62">
        <f>IFERROR(((MonthSales[[#This Row],[Stock + FBA]]+MonthSales[[#This Row],[Incoming]])/MonthSales[[#This Row],[Quaterly Average]]), 0)</f>
        <v>8</v>
      </c>
      <c r="U802" s="14">
        <f>IF(AND(minMonths &gt;=  MonthSales[[#This Row],[Months Cover (current stock +Production)]], C802  &lt;&gt; "X"), _xlfn.CEILING.MATH(((orderBY -  MonthSales[[#This Row],[Months Cover (current stock +Production)]]) * MonthSales[[#This Row],[Quaterly Average]]),50),0)</f>
        <v>0</v>
      </c>
      <c r="V802" s="60">
        <f t="shared" si="12"/>
        <v>0</v>
      </c>
      <c r="W802" s="21">
        <f>MonthSales[[#This Row],[Suggested Order]]+V802</f>
        <v>0</v>
      </c>
      <c r="X802">
        <f>SUM(MonthSales[[#This Row],[Stock + FBA]:[Incoming]])+MonthSales[[#This Row],[Final Quantity in Order + Manual]]</f>
        <v>136</v>
      </c>
      <c r="Y802" s="62">
        <f>IFERROR(((MonthSales[[#This Row],[Stock + FBA]]+MonthSales[[#This Row],[Incoming]]+MonthSales[[#This Row],[Final Quantity in Order + Manual]])/MonthSales[[#This Row],[Quaterly Average]]), 0)</f>
        <v>8</v>
      </c>
    </row>
    <row r="803" spans="1:25" x14ac:dyDescent="0.25">
      <c r="A803" s="1" t="s">
        <v>810</v>
      </c>
      <c r="B803" s="1" t="s">
        <v>1317</v>
      </c>
      <c r="C803" s="1" t="s">
        <v>8</v>
      </c>
      <c r="D803">
        <v>1.84</v>
      </c>
      <c r="E803">
        <v>7</v>
      </c>
      <c r="F803">
        <v>5</v>
      </c>
      <c r="G803">
        <v>3</v>
      </c>
      <c r="H803">
        <v>15</v>
      </c>
      <c r="I803">
        <v>9</v>
      </c>
      <c r="J803">
        <v>14</v>
      </c>
      <c r="K803">
        <v>9</v>
      </c>
      <c r="L803" s="65">
        <v>13</v>
      </c>
      <c r="M803">
        <v>15</v>
      </c>
      <c r="N803">
        <v>2</v>
      </c>
      <c r="O803">
        <v>49</v>
      </c>
      <c r="P803">
        <v>51</v>
      </c>
      <c r="Q803">
        <v>50</v>
      </c>
      <c r="R803" s="1">
        <f>IF(AND(MonthSales[[#This Row],[Maximum]] &gt; 10, C803 &lt;&gt; "X"), COUNTIF(MonthSales[[#This Row],[6]:[1]], "=0"),0)</f>
        <v>0</v>
      </c>
      <c r="S803" s="13">
        <f>MonthSales[[#This Row],[Final Quantity in Order + Manual]]*MonthSales[[#This Row],[Weight (g)]]</f>
        <v>0</v>
      </c>
      <c r="T803" s="62">
        <f>IFERROR(((MonthSales[[#This Row],[Stock + FBA]]+MonthSales[[#This Row],[Incoming]])/MonthSales[[#This Row],[Quaterly Average]]), 0)</f>
        <v>7.7692307692307692</v>
      </c>
      <c r="U803" s="14">
        <f>IF(AND(minMonths &gt;=  MonthSales[[#This Row],[Months Cover (current stock +Production)]], C803  &lt;&gt; "X"), _xlfn.CEILING.MATH(((orderBY -  MonthSales[[#This Row],[Months Cover (current stock +Production)]]) * MonthSales[[#This Row],[Quaterly Average]]),50),0)</f>
        <v>0</v>
      </c>
      <c r="V803" s="60">
        <f t="shared" si="12"/>
        <v>0</v>
      </c>
      <c r="W803" s="21">
        <f>MonthSales[[#This Row],[Suggested Order]]+V803</f>
        <v>0</v>
      </c>
      <c r="X803">
        <f>SUM(MonthSales[[#This Row],[Stock + FBA]:[Incoming]])+MonthSales[[#This Row],[Final Quantity in Order + Manual]]</f>
        <v>101</v>
      </c>
      <c r="Y803" s="62">
        <f>IFERROR(((MonthSales[[#This Row],[Stock + FBA]]+MonthSales[[#This Row],[Incoming]]+MonthSales[[#This Row],[Final Quantity in Order + Manual]])/MonthSales[[#This Row],[Quaterly Average]]), 0)</f>
        <v>7.7692307692307692</v>
      </c>
    </row>
    <row r="804" spans="1:25" x14ac:dyDescent="0.25">
      <c r="A804" s="1" t="s">
        <v>811</v>
      </c>
      <c r="B804" s="1" t="s">
        <v>1317</v>
      </c>
      <c r="C804" s="1" t="s">
        <v>8</v>
      </c>
      <c r="D804">
        <v>4.28</v>
      </c>
      <c r="E804">
        <v>1</v>
      </c>
      <c r="F804">
        <v>0</v>
      </c>
      <c r="G804">
        <v>2</v>
      </c>
      <c r="H804">
        <v>5</v>
      </c>
      <c r="I804">
        <v>0</v>
      </c>
      <c r="J804">
        <v>0</v>
      </c>
      <c r="K804">
        <v>3</v>
      </c>
      <c r="L804" s="65">
        <v>5</v>
      </c>
      <c r="M804">
        <v>5</v>
      </c>
      <c r="N804">
        <v>3</v>
      </c>
      <c r="O804">
        <v>1</v>
      </c>
      <c r="P804">
        <v>4</v>
      </c>
      <c r="Q804">
        <v>50</v>
      </c>
      <c r="R804" s="1">
        <f>IF(AND(MonthSales[[#This Row],[Maximum]] &gt; 10, C804 &lt;&gt; "X"), COUNTIF(MonthSales[[#This Row],[6]:[1]], "=0"),0)</f>
        <v>0</v>
      </c>
      <c r="S804" s="13">
        <f>MonthSales[[#This Row],[Final Quantity in Order + Manual]]*MonthSales[[#This Row],[Weight (g)]]</f>
        <v>0</v>
      </c>
      <c r="T804" s="62">
        <f>IFERROR(((MonthSales[[#This Row],[Stock + FBA]]+MonthSales[[#This Row],[Incoming]])/MonthSales[[#This Row],[Quaterly Average]]), 0)</f>
        <v>10.8</v>
      </c>
      <c r="U804" s="14">
        <f>IF(AND(minMonths &gt;=  MonthSales[[#This Row],[Months Cover (current stock +Production)]], C804  &lt;&gt; "X"), _xlfn.CEILING.MATH(((orderBY -  MonthSales[[#This Row],[Months Cover (current stock +Production)]]) * MonthSales[[#This Row],[Quaterly Average]]),50),0)</f>
        <v>0</v>
      </c>
      <c r="V804" s="60">
        <f t="shared" si="12"/>
        <v>0</v>
      </c>
      <c r="W804" s="21">
        <f>MonthSales[[#This Row],[Suggested Order]]+V804</f>
        <v>0</v>
      </c>
      <c r="X804">
        <f>SUM(MonthSales[[#This Row],[Stock + FBA]:[Incoming]])+MonthSales[[#This Row],[Final Quantity in Order + Manual]]</f>
        <v>54</v>
      </c>
      <c r="Y804" s="62">
        <f>IFERROR(((MonthSales[[#This Row],[Stock + FBA]]+MonthSales[[#This Row],[Incoming]]+MonthSales[[#This Row],[Final Quantity in Order + Manual]])/MonthSales[[#This Row],[Quaterly Average]]), 0)</f>
        <v>10.8</v>
      </c>
    </row>
    <row r="805" spans="1:25" x14ac:dyDescent="0.25">
      <c r="A805" s="1" t="s">
        <v>812</v>
      </c>
      <c r="B805" s="1" t="s">
        <v>1317</v>
      </c>
      <c r="C805" s="1" t="s">
        <v>8</v>
      </c>
      <c r="D805">
        <v>1.9</v>
      </c>
      <c r="E805">
        <v>5</v>
      </c>
      <c r="F805">
        <v>6</v>
      </c>
      <c r="G805">
        <v>4</v>
      </c>
      <c r="H805">
        <v>7</v>
      </c>
      <c r="I805">
        <v>8</v>
      </c>
      <c r="J805">
        <v>9</v>
      </c>
      <c r="K805">
        <v>6</v>
      </c>
      <c r="L805" s="65">
        <v>8</v>
      </c>
      <c r="M805">
        <v>9</v>
      </c>
      <c r="N805">
        <v>3</v>
      </c>
      <c r="O805">
        <v>13</v>
      </c>
      <c r="P805">
        <v>16</v>
      </c>
      <c r="Q805">
        <v>50</v>
      </c>
      <c r="R805" s="1">
        <f>IF(AND(MonthSales[[#This Row],[Maximum]] &gt; 10, C805 &lt;&gt; "X"), COUNTIF(MonthSales[[#This Row],[6]:[1]], "=0"),0)</f>
        <v>0</v>
      </c>
      <c r="S805" s="13">
        <f>MonthSales[[#This Row],[Final Quantity in Order + Manual]]*MonthSales[[#This Row],[Weight (g)]]</f>
        <v>0</v>
      </c>
      <c r="T805" s="62">
        <f>IFERROR(((MonthSales[[#This Row],[Stock + FBA]]+MonthSales[[#This Row],[Incoming]])/MonthSales[[#This Row],[Quaterly Average]]), 0)</f>
        <v>8.25</v>
      </c>
      <c r="U805" s="14">
        <f>IF(AND(minMonths &gt;=  MonthSales[[#This Row],[Months Cover (current stock +Production)]], C805  &lt;&gt; "X"), _xlfn.CEILING.MATH(((orderBY -  MonthSales[[#This Row],[Months Cover (current stock +Production)]]) * MonthSales[[#This Row],[Quaterly Average]]),50),0)</f>
        <v>0</v>
      </c>
      <c r="V805" s="60">
        <f t="shared" si="12"/>
        <v>0</v>
      </c>
      <c r="W805" s="21">
        <f>MonthSales[[#This Row],[Suggested Order]]+V805</f>
        <v>0</v>
      </c>
      <c r="X805">
        <f>SUM(MonthSales[[#This Row],[Stock + FBA]:[Incoming]])+MonthSales[[#This Row],[Final Quantity in Order + Manual]]</f>
        <v>66</v>
      </c>
      <c r="Y805" s="62">
        <f>IFERROR(((MonthSales[[#This Row],[Stock + FBA]]+MonthSales[[#This Row],[Incoming]]+MonthSales[[#This Row],[Final Quantity in Order + Manual]])/MonthSales[[#This Row],[Quaterly Average]]), 0)</f>
        <v>8.25</v>
      </c>
    </row>
    <row r="806" spans="1:25" x14ac:dyDescent="0.25">
      <c r="A806" s="1" t="s">
        <v>813</v>
      </c>
      <c r="B806" s="1" t="s">
        <v>1317</v>
      </c>
      <c r="C806" s="1" t="s">
        <v>13</v>
      </c>
      <c r="D806">
        <v>3.04</v>
      </c>
      <c r="E806">
        <v>3</v>
      </c>
      <c r="F806">
        <v>5</v>
      </c>
      <c r="G806">
        <v>5</v>
      </c>
      <c r="H806">
        <v>5</v>
      </c>
      <c r="I806">
        <v>1</v>
      </c>
      <c r="J806">
        <v>0</v>
      </c>
      <c r="K806">
        <v>4</v>
      </c>
      <c r="L806" s="65">
        <v>3</v>
      </c>
      <c r="M806">
        <v>5</v>
      </c>
      <c r="N806">
        <v>0</v>
      </c>
      <c r="O806">
        <v>0</v>
      </c>
      <c r="P806">
        <v>0</v>
      </c>
      <c r="Q806">
        <v>0</v>
      </c>
      <c r="R806" s="1">
        <f>IF(AND(MonthSales[[#This Row],[Maximum]] &gt; 10, C806 &lt;&gt; "X"), COUNTIF(MonthSales[[#This Row],[6]:[1]], "=0"),0)</f>
        <v>0</v>
      </c>
      <c r="S806" s="13">
        <f>MonthSales[[#This Row],[Final Quantity in Order + Manual]]*MonthSales[[#This Row],[Weight (g)]]</f>
        <v>0</v>
      </c>
      <c r="T806" s="62">
        <f>IFERROR(((MonthSales[[#This Row],[Stock + FBA]]+MonthSales[[#This Row],[Incoming]])/MonthSales[[#This Row],[Quaterly Average]]), 0)</f>
        <v>0</v>
      </c>
      <c r="U806" s="14">
        <f>IF(AND(minMonths &gt;=  MonthSales[[#This Row],[Months Cover (current stock +Production)]], C806  &lt;&gt; "X"), _xlfn.CEILING.MATH(((orderBY -  MonthSales[[#This Row],[Months Cover (current stock +Production)]]) * MonthSales[[#This Row],[Quaterly Average]]),50),0)</f>
        <v>0</v>
      </c>
      <c r="V806" s="60">
        <f t="shared" si="12"/>
        <v>0</v>
      </c>
      <c r="W806" s="21">
        <f>MonthSales[[#This Row],[Suggested Order]]+V806</f>
        <v>0</v>
      </c>
      <c r="X806">
        <f>SUM(MonthSales[[#This Row],[Stock + FBA]:[Incoming]])+MonthSales[[#This Row],[Final Quantity in Order + Manual]]</f>
        <v>0</v>
      </c>
      <c r="Y806" s="62">
        <f>IFERROR(((MonthSales[[#This Row],[Stock + FBA]]+MonthSales[[#This Row],[Incoming]]+MonthSales[[#This Row],[Final Quantity in Order + Manual]])/MonthSales[[#This Row],[Quaterly Average]]), 0)</f>
        <v>0</v>
      </c>
    </row>
    <row r="807" spans="1:25" x14ac:dyDescent="0.25">
      <c r="A807" s="1" t="s">
        <v>814</v>
      </c>
      <c r="B807" s="1" t="s">
        <v>1314</v>
      </c>
      <c r="C807" s="1" t="s">
        <v>8</v>
      </c>
      <c r="D807">
        <v>4.28</v>
      </c>
      <c r="E807">
        <v>2</v>
      </c>
      <c r="F807">
        <v>7</v>
      </c>
      <c r="G807">
        <v>4</v>
      </c>
      <c r="H807">
        <v>6</v>
      </c>
      <c r="I807">
        <v>5</v>
      </c>
      <c r="J807">
        <v>11</v>
      </c>
      <c r="K807">
        <v>6</v>
      </c>
      <c r="L807" s="65">
        <v>7</v>
      </c>
      <c r="M807">
        <v>11</v>
      </c>
      <c r="N807">
        <v>43</v>
      </c>
      <c r="O807">
        <v>38</v>
      </c>
      <c r="P807">
        <v>81</v>
      </c>
      <c r="Q807">
        <v>0</v>
      </c>
      <c r="R807" s="1">
        <f>IF(AND(MonthSales[[#This Row],[Maximum]] &gt; 10, C807 &lt;&gt; "X"), COUNTIF(MonthSales[[#This Row],[6]:[1]], "=0"),0)</f>
        <v>0</v>
      </c>
      <c r="S807" s="13">
        <f>MonthSales[[#This Row],[Final Quantity in Order + Manual]]*MonthSales[[#This Row],[Weight (g)]]</f>
        <v>0</v>
      </c>
      <c r="T807" s="62">
        <f>IFERROR(((MonthSales[[#This Row],[Stock + FBA]]+MonthSales[[#This Row],[Incoming]])/MonthSales[[#This Row],[Quaterly Average]]), 0)</f>
        <v>11.571428571428571</v>
      </c>
      <c r="U807" s="14">
        <f>IF(AND(minMonths &gt;=  MonthSales[[#This Row],[Months Cover (current stock +Production)]], C807  &lt;&gt; "X"), _xlfn.CEILING.MATH(((orderBY -  MonthSales[[#This Row],[Months Cover (current stock +Production)]]) * MonthSales[[#This Row],[Quaterly Average]]),50),0)</f>
        <v>0</v>
      </c>
      <c r="V807" s="60">
        <f t="shared" si="12"/>
        <v>0</v>
      </c>
      <c r="W807" s="21">
        <f>MonthSales[[#This Row],[Suggested Order]]+V807</f>
        <v>0</v>
      </c>
      <c r="X807">
        <f>SUM(MonthSales[[#This Row],[Stock + FBA]:[Incoming]])+MonthSales[[#This Row],[Final Quantity in Order + Manual]]</f>
        <v>81</v>
      </c>
      <c r="Y807" s="62">
        <f>IFERROR(((MonthSales[[#This Row],[Stock + FBA]]+MonthSales[[#This Row],[Incoming]]+MonthSales[[#This Row],[Final Quantity in Order + Manual]])/MonthSales[[#This Row],[Quaterly Average]]), 0)</f>
        <v>11.571428571428571</v>
      </c>
    </row>
    <row r="808" spans="1:25" x14ac:dyDescent="0.25">
      <c r="A808" s="1" t="s">
        <v>815</v>
      </c>
      <c r="B808" s="1" t="s">
        <v>1314</v>
      </c>
      <c r="C808" s="1" t="s">
        <v>8</v>
      </c>
      <c r="D808">
        <v>3</v>
      </c>
      <c r="E808">
        <v>2</v>
      </c>
      <c r="F808">
        <v>1</v>
      </c>
      <c r="G808">
        <v>0</v>
      </c>
      <c r="H808">
        <v>2</v>
      </c>
      <c r="I808">
        <v>0</v>
      </c>
      <c r="J808">
        <v>2</v>
      </c>
      <c r="K808">
        <v>1</v>
      </c>
      <c r="L808" s="65">
        <v>1</v>
      </c>
      <c r="M808">
        <v>2</v>
      </c>
      <c r="N808">
        <v>70</v>
      </c>
      <c r="O808">
        <v>13</v>
      </c>
      <c r="P808">
        <v>83</v>
      </c>
      <c r="Q808">
        <v>0</v>
      </c>
      <c r="R808" s="1">
        <f>IF(AND(MonthSales[[#This Row],[Maximum]] &gt; 10, C808 &lt;&gt; "X"), COUNTIF(MonthSales[[#This Row],[6]:[1]], "=0"),0)</f>
        <v>0</v>
      </c>
      <c r="S808" s="13">
        <f>MonthSales[[#This Row],[Final Quantity in Order + Manual]]*MonthSales[[#This Row],[Weight (g)]]</f>
        <v>0</v>
      </c>
      <c r="T808" s="62">
        <f>IFERROR(((MonthSales[[#This Row],[Stock + FBA]]+MonthSales[[#This Row],[Incoming]])/MonthSales[[#This Row],[Quaterly Average]]), 0)</f>
        <v>83</v>
      </c>
      <c r="U808" s="14">
        <f>IF(AND(minMonths &gt;=  MonthSales[[#This Row],[Months Cover (current stock +Production)]], C808  &lt;&gt; "X"), _xlfn.CEILING.MATH(((orderBY -  MonthSales[[#This Row],[Months Cover (current stock +Production)]]) * MonthSales[[#This Row],[Quaterly Average]]),50),0)</f>
        <v>0</v>
      </c>
      <c r="V808" s="60">
        <f t="shared" si="12"/>
        <v>0</v>
      </c>
      <c r="W808" s="21">
        <f>MonthSales[[#This Row],[Suggested Order]]+V808</f>
        <v>0</v>
      </c>
      <c r="X808">
        <f>SUM(MonthSales[[#This Row],[Stock + FBA]:[Incoming]])+MonthSales[[#This Row],[Final Quantity in Order + Manual]]</f>
        <v>83</v>
      </c>
      <c r="Y808" s="62">
        <f>IFERROR(((MonthSales[[#This Row],[Stock + FBA]]+MonthSales[[#This Row],[Incoming]]+MonthSales[[#This Row],[Final Quantity in Order + Manual]])/MonthSales[[#This Row],[Quaterly Average]]), 0)</f>
        <v>83</v>
      </c>
    </row>
    <row r="809" spans="1:25" x14ac:dyDescent="0.25">
      <c r="A809" s="1" t="s">
        <v>816</v>
      </c>
      <c r="B809" s="1" t="s">
        <v>1317</v>
      </c>
      <c r="C809" s="1"/>
      <c r="D809">
        <v>2.13</v>
      </c>
      <c r="E809">
        <v>0</v>
      </c>
      <c r="F809">
        <v>0</v>
      </c>
      <c r="G809">
        <v>0</v>
      </c>
      <c r="H809">
        <v>0</v>
      </c>
      <c r="I809">
        <v>0</v>
      </c>
      <c r="J809">
        <v>1</v>
      </c>
      <c r="K809">
        <v>0</v>
      </c>
      <c r="L809" s="65">
        <v>0</v>
      </c>
      <c r="M809">
        <v>1</v>
      </c>
      <c r="N809">
        <v>0</v>
      </c>
      <c r="O809">
        <v>59</v>
      </c>
      <c r="P809">
        <v>59</v>
      </c>
      <c r="Q809">
        <v>100</v>
      </c>
      <c r="R809" s="1">
        <f>IF(AND(MonthSales[[#This Row],[Maximum]] &gt; 10, C809 &lt;&gt; "X"), COUNTIF(MonthSales[[#This Row],[6]:[1]], "=0"),0)</f>
        <v>0</v>
      </c>
      <c r="S809" s="13">
        <f>MonthSales[[#This Row],[Final Quantity in Order + Manual]]*MonthSales[[#This Row],[Weight (g)]]</f>
        <v>0</v>
      </c>
      <c r="T809" s="62">
        <f>IFERROR(((MonthSales[[#This Row],[Stock + FBA]]+MonthSales[[#This Row],[Incoming]])/MonthSales[[#This Row],[Quaterly Average]]), 0)</f>
        <v>0</v>
      </c>
      <c r="U809" s="14">
        <f>IF(AND(minMonths &gt;=  MonthSales[[#This Row],[Months Cover (current stock +Production)]], C809  &lt;&gt; "X"), _xlfn.CEILING.MATH(((orderBY -  MonthSales[[#This Row],[Months Cover (current stock +Production)]]) * MonthSales[[#This Row],[Quaterly Average]]),50),0)</f>
        <v>0</v>
      </c>
      <c r="V809" s="60">
        <f t="shared" si="12"/>
        <v>0</v>
      </c>
      <c r="W809" s="21">
        <f>MonthSales[[#This Row],[Suggested Order]]+V809</f>
        <v>0</v>
      </c>
      <c r="X809">
        <f>SUM(MonthSales[[#This Row],[Stock + FBA]:[Incoming]])+MonthSales[[#This Row],[Final Quantity in Order + Manual]]</f>
        <v>159</v>
      </c>
      <c r="Y809" s="62">
        <f>IFERROR(((MonthSales[[#This Row],[Stock + FBA]]+MonthSales[[#This Row],[Incoming]]+MonthSales[[#This Row],[Final Quantity in Order + Manual]])/MonthSales[[#This Row],[Quaterly Average]]), 0)</f>
        <v>0</v>
      </c>
    </row>
    <row r="810" spans="1:25" x14ac:dyDescent="0.25">
      <c r="A810" s="1" t="s">
        <v>817</v>
      </c>
      <c r="B810" s="1" t="s">
        <v>1317</v>
      </c>
      <c r="C810" s="1"/>
      <c r="D810">
        <v>1.83</v>
      </c>
      <c r="E810">
        <v>0</v>
      </c>
      <c r="F810">
        <v>0</v>
      </c>
      <c r="G810">
        <v>0</v>
      </c>
      <c r="H810">
        <v>0</v>
      </c>
      <c r="I810">
        <v>0</v>
      </c>
      <c r="J810">
        <v>0</v>
      </c>
      <c r="K810">
        <v>0</v>
      </c>
      <c r="L810" s="65">
        <v>0</v>
      </c>
      <c r="M810">
        <v>0</v>
      </c>
      <c r="N810">
        <v>200</v>
      </c>
      <c r="O810">
        <v>0</v>
      </c>
      <c r="P810">
        <v>200</v>
      </c>
      <c r="Q810">
        <v>0</v>
      </c>
      <c r="R810" s="1">
        <f>IF(AND(MonthSales[[#This Row],[Maximum]] &gt; 10, C810 &lt;&gt; "X"), COUNTIF(MonthSales[[#This Row],[6]:[1]], "=0"),0)</f>
        <v>0</v>
      </c>
      <c r="S810" s="13">
        <f>MonthSales[[#This Row],[Final Quantity in Order + Manual]]*MonthSales[[#This Row],[Weight (g)]]</f>
        <v>0</v>
      </c>
      <c r="T810" s="62">
        <f>IFERROR(((MonthSales[[#This Row],[Stock + FBA]]+MonthSales[[#This Row],[Incoming]])/MonthSales[[#This Row],[Quaterly Average]]), 0)</f>
        <v>0</v>
      </c>
      <c r="U810" s="14">
        <f>IF(AND(minMonths &gt;=  MonthSales[[#This Row],[Months Cover (current stock +Production)]], C810  &lt;&gt; "X"), _xlfn.CEILING.MATH(((orderBY -  MonthSales[[#This Row],[Months Cover (current stock +Production)]]) * MonthSales[[#This Row],[Quaterly Average]]),50),0)</f>
        <v>0</v>
      </c>
      <c r="V810" s="60">
        <f t="shared" si="12"/>
        <v>0</v>
      </c>
      <c r="W810" s="21">
        <f>MonthSales[[#This Row],[Suggested Order]]+V810</f>
        <v>0</v>
      </c>
      <c r="X810">
        <f>SUM(MonthSales[[#This Row],[Stock + FBA]:[Incoming]])+MonthSales[[#This Row],[Final Quantity in Order + Manual]]</f>
        <v>200</v>
      </c>
      <c r="Y810" s="62">
        <f>IFERROR(((MonthSales[[#This Row],[Stock + FBA]]+MonthSales[[#This Row],[Incoming]]+MonthSales[[#This Row],[Final Quantity in Order + Manual]])/MonthSales[[#This Row],[Quaterly Average]]), 0)</f>
        <v>0</v>
      </c>
    </row>
    <row r="811" spans="1:25" x14ac:dyDescent="0.25">
      <c r="A811" s="1" t="s">
        <v>818</v>
      </c>
      <c r="B811" s="1" t="s">
        <v>1317</v>
      </c>
      <c r="C811" s="1"/>
      <c r="D811">
        <v>2.2400000000000002</v>
      </c>
      <c r="E811">
        <v>0</v>
      </c>
      <c r="F811">
        <v>0</v>
      </c>
      <c r="G811">
        <v>0</v>
      </c>
      <c r="H811">
        <v>0</v>
      </c>
      <c r="I811">
        <v>0</v>
      </c>
      <c r="J811">
        <v>0</v>
      </c>
      <c r="K811">
        <v>0</v>
      </c>
      <c r="L811" s="65">
        <v>0</v>
      </c>
      <c r="M811">
        <v>0</v>
      </c>
      <c r="N811">
        <v>200</v>
      </c>
      <c r="O811">
        <v>0</v>
      </c>
      <c r="P811">
        <v>200</v>
      </c>
      <c r="Q811">
        <v>0</v>
      </c>
      <c r="R811" s="1">
        <f>IF(AND(MonthSales[[#This Row],[Maximum]] &gt; 10, C811 &lt;&gt; "X"), COUNTIF(MonthSales[[#This Row],[6]:[1]], "=0"),0)</f>
        <v>0</v>
      </c>
      <c r="S811" s="13">
        <f>MonthSales[[#This Row],[Final Quantity in Order + Manual]]*MonthSales[[#This Row],[Weight (g)]]</f>
        <v>0</v>
      </c>
      <c r="T811" s="62">
        <f>IFERROR(((MonthSales[[#This Row],[Stock + FBA]]+MonthSales[[#This Row],[Incoming]])/MonthSales[[#This Row],[Quaterly Average]]), 0)</f>
        <v>0</v>
      </c>
      <c r="U811" s="14">
        <f>IF(AND(minMonths &gt;=  MonthSales[[#This Row],[Months Cover (current stock +Production)]], C811  &lt;&gt; "X"), _xlfn.CEILING.MATH(((orderBY -  MonthSales[[#This Row],[Months Cover (current stock +Production)]]) * MonthSales[[#This Row],[Quaterly Average]]),50),0)</f>
        <v>0</v>
      </c>
      <c r="V811" s="60">
        <f t="shared" si="12"/>
        <v>0</v>
      </c>
      <c r="W811" s="21">
        <f>MonthSales[[#This Row],[Suggested Order]]+V811</f>
        <v>0</v>
      </c>
      <c r="X811">
        <f>SUM(MonthSales[[#This Row],[Stock + FBA]:[Incoming]])+MonthSales[[#This Row],[Final Quantity in Order + Manual]]</f>
        <v>200</v>
      </c>
      <c r="Y811" s="62">
        <f>IFERROR(((MonthSales[[#This Row],[Stock + FBA]]+MonthSales[[#This Row],[Incoming]]+MonthSales[[#This Row],[Final Quantity in Order + Manual]])/MonthSales[[#This Row],[Quaterly Average]]), 0)</f>
        <v>0</v>
      </c>
    </row>
    <row r="812" spans="1:25" x14ac:dyDescent="0.25">
      <c r="A812" s="1" t="s">
        <v>819</v>
      </c>
      <c r="B812" s="1" t="s">
        <v>1317</v>
      </c>
      <c r="C812" s="1"/>
      <c r="D812">
        <v>0</v>
      </c>
      <c r="E812">
        <v>0</v>
      </c>
      <c r="F812">
        <v>0</v>
      </c>
      <c r="G812">
        <v>0</v>
      </c>
      <c r="H812">
        <v>0</v>
      </c>
      <c r="I812">
        <v>0</v>
      </c>
      <c r="J812">
        <v>0</v>
      </c>
      <c r="K812">
        <v>0</v>
      </c>
      <c r="L812" s="65">
        <v>0</v>
      </c>
      <c r="M812">
        <v>0</v>
      </c>
      <c r="N812">
        <v>288</v>
      </c>
      <c r="O812">
        <v>0</v>
      </c>
      <c r="P812">
        <v>288</v>
      </c>
      <c r="Q812">
        <v>0</v>
      </c>
      <c r="R812" s="1">
        <f>IF(AND(MonthSales[[#This Row],[Maximum]] &gt; 10, C812 &lt;&gt; "X"), COUNTIF(MonthSales[[#This Row],[6]:[1]], "=0"),0)</f>
        <v>0</v>
      </c>
      <c r="S812" s="13">
        <f>MonthSales[[#This Row],[Final Quantity in Order + Manual]]*MonthSales[[#This Row],[Weight (g)]]</f>
        <v>0</v>
      </c>
      <c r="T812" s="62">
        <f>IFERROR(((MonthSales[[#This Row],[Stock + FBA]]+MonthSales[[#This Row],[Incoming]])/MonthSales[[#This Row],[Quaterly Average]]), 0)</f>
        <v>0</v>
      </c>
      <c r="U812" s="14">
        <f>IF(AND(minMonths &gt;=  MonthSales[[#This Row],[Months Cover (current stock +Production)]], C812  &lt;&gt; "X"), _xlfn.CEILING.MATH(((orderBY -  MonthSales[[#This Row],[Months Cover (current stock +Production)]]) * MonthSales[[#This Row],[Quaterly Average]]),50),0)</f>
        <v>0</v>
      </c>
      <c r="V812" s="60">
        <f t="shared" si="12"/>
        <v>0</v>
      </c>
      <c r="W812" s="21">
        <f>MonthSales[[#This Row],[Suggested Order]]+V812</f>
        <v>0</v>
      </c>
      <c r="X812">
        <f>SUM(MonthSales[[#This Row],[Stock + FBA]:[Incoming]])+MonthSales[[#This Row],[Final Quantity in Order + Manual]]</f>
        <v>288</v>
      </c>
      <c r="Y812" s="62">
        <f>IFERROR(((MonthSales[[#This Row],[Stock + FBA]]+MonthSales[[#This Row],[Incoming]]+MonthSales[[#This Row],[Final Quantity in Order + Manual]])/MonthSales[[#This Row],[Quaterly Average]]), 0)</f>
        <v>0</v>
      </c>
    </row>
    <row r="813" spans="1:25" x14ac:dyDescent="0.25">
      <c r="A813" s="1" t="s">
        <v>820</v>
      </c>
      <c r="B813" s="1" t="s">
        <v>1317</v>
      </c>
      <c r="C813" s="1"/>
      <c r="D813">
        <v>0</v>
      </c>
      <c r="E813">
        <v>0</v>
      </c>
      <c r="F813">
        <v>0</v>
      </c>
      <c r="G813">
        <v>0</v>
      </c>
      <c r="H813">
        <v>0</v>
      </c>
      <c r="I813">
        <v>0</v>
      </c>
      <c r="J813">
        <v>0</v>
      </c>
      <c r="K813">
        <v>0</v>
      </c>
      <c r="L813" s="65">
        <v>0</v>
      </c>
      <c r="M813">
        <v>0</v>
      </c>
      <c r="N813">
        <v>288</v>
      </c>
      <c r="O813">
        <v>0</v>
      </c>
      <c r="P813">
        <v>288</v>
      </c>
      <c r="Q813">
        <v>0</v>
      </c>
      <c r="R813" s="1">
        <f>IF(AND(MonthSales[[#This Row],[Maximum]] &gt; 10, C813 &lt;&gt; "X"), COUNTIF(MonthSales[[#This Row],[6]:[1]], "=0"),0)</f>
        <v>0</v>
      </c>
      <c r="S813" s="13">
        <f>MonthSales[[#This Row],[Final Quantity in Order + Manual]]*MonthSales[[#This Row],[Weight (g)]]</f>
        <v>0</v>
      </c>
      <c r="T813" s="62">
        <f>IFERROR(((MonthSales[[#This Row],[Stock + FBA]]+MonthSales[[#This Row],[Incoming]])/MonthSales[[#This Row],[Quaterly Average]]), 0)</f>
        <v>0</v>
      </c>
      <c r="U813" s="14">
        <f>IF(AND(minMonths &gt;=  MonthSales[[#This Row],[Months Cover (current stock +Production)]], C813  &lt;&gt; "X"), _xlfn.CEILING.MATH(((orderBY -  MonthSales[[#This Row],[Months Cover (current stock +Production)]]) * MonthSales[[#This Row],[Quaterly Average]]),50),0)</f>
        <v>0</v>
      </c>
      <c r="V813" s="60">
        <f t="shared" si="12"/>
        <v>0</v>
      </c>
      <c r="W813" s="21">
        <f>MonthSales[[#This Row],[Suggested Order]]+V813</f>
        <v>0</v>
      </c>
      <c r="X813">
        <f>SUM(MonthSales[[#This Row],[Stock + FBA]:[Incoming]])+MonthSales[[#This Row],[Final Quantity in Order + Manual]]</f>
        <v>288</v>
      </c>
      <c r="Y813" s="62">
        <f>IFERROR(((MonthSales[[#This Row],[Stock + FBA]]+MonthSales[[#This Row],[Incoming]]+MonthSales[[#This Row],[Final Quantity in Order + Manual]])/MonthSales[[#This Row],[Quaterly Average]]), 0)</f>
        <v>0</v>
      </c>
    </row>
    <row r="814" spans="1:25" x14ac:dyDescent="0.25">
      <c r="A814" s="1" t="s">
        <v>821</v>
      </c>
      <c r="B814" s="1" t="s">
        <v>1317</v>
      </c>
      <c r="C814" s="1"/>
      <c r="D814">
        <v>0</v>
      </c>
      <c r="E814">
        <v>0</v>
      </c>
      <c r="F814">
        <v>0</v>
      </c>
      <c r="G814">
        <v>0</v>
      </c>
      <c r="H814">
        <v>0</v>
      </c>
      <c r="I814">
        <v>0</v>
      </c>
      <c r="J814">
        <v>0</v>
      </c>
      <c r="K814">
        <v>0</v>
      </c>
      <c r="L814" s="65">
        <v>0</v>
      </c>
      <c r="M814">
        <v>0</v>
      </c>
      <c r="N814">
        <v>288</v>
      </c>
      <c r="O814">
        <v>0</v>
      </c>
      <c r="P814">
        <v>288</v>
      </c>
      <c r="Q814">
        <v>0</v>
      </c>
      <c r="R814" s="1">
        <f>IF(AND(MonthSales[[#This Row],[Maximum]] &gt; 10, C814 &lt;&gt; "X"), COUNTIF(MonthSales[[#This Row],[6]:[1]], "=0"),0)</f>
        <v>0</v>
      </c>
      <c r="S814" s="13">
        <f>MonthSales[[#This Row],[Final Quantity in Order + Manual]]*MonthSales[[#This Row],[Weight (g)]]</f>
        <v>0</v>
      </c>
      <c r="T814" s="62">
        <f>IFERROR(((MonthSales[[#This Row],[Stock + FBA]]+MonthSales[[#This Row],[Incoming]])/MonthSales[[#This Row],[Quaterly Average]]), 0)</f>
        <v>0</v>
      </c>
      <c r="U814" s="14">
        <f>IF(AND(minMonths &gt;=  MonthSales[[#This Row],[Months Cover (current stock +Production)]], C814  &lt;&gt; "X"), _xlfn.CEILING.MATH(((orderBY -  MonthSales[[#This Row],[Months Cover (current stock +Production)]]) * MonthSales[[#This Row],[Quaterly Average]]),50),0)</f>
        <v>0</v>
      </c>
      <c r="V814" s="60">
        <f t="shared" si="12"/>
        <v>0</v>
      </c>
      <c r="W814" s="21">
        <f>MonthSales[[#This Row],[Suggested Order]]+V814</f>
        <v>0</v>
      </c>
      <c r="X814">
        <f>SUM(MonthSales[[#This Row],[Stock + FBA]:[Incoming]])+MonthSales[[#This Row],[Final Quantity in Order + Manual]]</f>
        <v>288</v>
      </c>
      <c r="Y814" s="62">
        <f>IFERROR(((MonthSales[[#This Row],[Stock + FBA]]+MonthSales[[#This Row],[Incoming]]+MonthSales[[#This Row],[Final Quantity in Order + Manual]])/MonthSales[[#This Row],[Quaterly Average]]), 0)</f>
        <v>0</v>
      </c>
    </row>
    <row r="815" spans="1:25" x14ac:dyDescent="0.25">
      <c r="A815" s="1" t="s">
        <v>822</v>
      </c>
      <c r="B815" s="1" t="s">
        <v>1317</v>
      </c>
      <c r="C815" s="1"/>
      <c r="D815">
        <v>0</v>
      </c>
      <c r="E815">
        <v>0</v>
      </c>
      <c r="F815">
        <v>0</v>
      </c>
      <c r="G815">
        <v>0</v>
      </c>
      <c r="H815">
        <v>0</v>
      </c>
      <c r="I815">
        <v>0</v>
      </c>
      <c r="J815">
        <v>0</v>
      </c>
      <c r="K815">
        <v>0</v>
      </c>
      <c r="L815" s="65">
        <v>0</v>
      </c>
      <c r="M815">
        <v>0</v>
      </c>
      <c r="N815">
        <v>288</v>
      </c>
      <c r="O815">
        <v>0</v>
      </c>
      <c r="P815">
        <v>288</v>
      </c>
      <c r="Q815">
        <v>0</v>
      </c>
      <c r="R815" s="1">
        <f>IF(AND(MonthSales[[#This Row],[Maximum]] &gt; 10, C815 &lt;&gt; "X"), COUNTIF(MonthSales[[#This Row],[6]:[1]], "=0"),0)</f>
        <v>0</v>
      </c>
      <c r="S815" s="13">
        <f>MonthSales[[#This Row],[Final Quantity in Order + Manual]]*MonthSales[[#This Row],[Weight (g)]]</f>
        <v>0</v>
      </c>
      <c r="T815" s="62">
        <f>IFERROR(((MonthSales[[#This Row],[Stock + FBA]]+MonthSales[[#This Row],[Incoming]])/MonthSales[[#This Row],[Quaterly Average]]), 0)</f>
        <v>0</v>
      </c>
      <c r="U815" s="14">
        <f>IF(AND(minMonths &gt;=  MonthSales[[#This Row],[Months Cover (current stock +Production)]], C815  &lt;&gt; "X"), _xlfn.CEILING.MATH(((orderBY -  MonthSales[[#This Row],[Months Cover (current stock +Production)]]) * MonthSales[[#This Row],[Quaterly Average]]),50),0)</f>
        <v>0</v>
      </c>
      <c r="V815" s="60">
        <f t="shared" si="12"/>
        <v>0</v>
      </c>
      <c r="W815" s="21">
        <f>MonthSales[[#This Row],[Suggested Order]]+V815</f>
        <v>0</v>
      </c>
      <c r="X815">
        <f>SUM(MonthSales[[#This Row],[Stock + FBA]:[Incoming]])+MonthSales[[#This Row],[Final Quantity in Order + Manual]]</f>
        <v>288</v>
      </c>
      <c r="Y815" s="62">
        <f>IFERROR(((MonthSales[[#This Row],[Stock + FBA]]+MonthSales[[#This Row],[Incoming]]+MonthSales[[#This Row],[Final Quantity in Order + Manual]])/MonthSales[[#This Row],[Quaterly Average]]), 0)</f>
        <v>0</v>
      </c>
    </row>
    <row r="816" spans="1:25" x14ac:dyDescent="0.25">
      <c r="A816" s="1" t="s">
        <v>823</v>
      </c>
      <c r="B816" s="1" t="s">
        <v>1317</v>
      </c>
      <c r="C816" s="1"/>
      <c r="D816">
        <v>0</v>
      </c>
      <c r="E816">
        <v>0</v>
      </c>
      <c r="F816">
        <v>0</v>
      </c>
      <c r="G816">
        <v>0</v>
      </c>
      <c r="H816">
        <v>0</v>
      </c>
      <c r="I816">
        <v>0</v>
      </c>
      <c r="J816">
        <v>0</v>
      </c>
      <c r="K816">
        <v>0</v>
      </c>
      <c r="L816" s="65">
        <v>0</v>
      </c>
      <c r="M816">
        <v>0</v>
      </c>
      <c r="N816">
        <v>288</v>
      </c>
      <c r="O816">
        <v>0</v>
      </c>
      <c r="P816">
        <v>288</v>
      </c>
      <c r="Q816">
        <v>0</v>
      </c>
      <c r="R816" s="1">
        <f>IF(AND(MonthSales[[#This Row],[Maximum]] &gt; 10, C816 &lt;&gt; "X"), COUNTIF(MonthSales[[#This Row],[6]:[1]], "=0"),0)</f>
        <v>0</v>
      </c>
      <c r="S816" s="13">
        <f>MonthSales[[#This Row],[Final Quantity in Order + Manual]]*MonthSales[[#This Row],[Weight (g)]]</f>
        <v>0</v>
      </c>
      <c r="T816" s="62">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60">
        <f t="shared" si="12"/>
        <v>0</v>
      </c>
      <c r="W816" s="21">
        <f>MonthSales[[#This Row],[Suggested Order]]+V816</f>
        <v>0</v>
      </c>
      <c r="X816">
        <f>SUM(MonthSales[[#This Row],[Stock + FBA]:[Incoming]])+MonthSales[[#This Row],[Final Quantity in Order + Manual]]</f>
        <v>288</v>
      </c>
      <c r="Y816" s="62">
        <f>IFERROR(((MonthSales[[#This Row],[Stock + FBA]]+MonthSales[[#This Row],[Incoming]]+MonthSales[[#This Row],[Final Quantity in Order + Manual]])/MonthSales[[#This Row],[Quaterly Average]]), 0)</f>
        <v>0</v>
      </c>
    </row>
    <row r="817" spans="1:25" x14ac:dyDescent="0.25">
      <c r="A817" s="1" t="s">
        <v>824</v>
      </c>
      <c r="B817" s="1" t="s">
        <v>1317</v>
      </c>
      <c r="C817" s="1"/>
      <c r="D817">
        <v>0</v>
      </c>
      <c r="E817">
        <v>0</v>
      </c>
      <c r="F817">
        <v>0</v>
      </c>
      <c r="G817">
        <v>0</v>
      </c>
      <c r="H817">
        <v>0</v>
      </c>
      <c r="I817">
        <v>0</v>
      </c>
      <c r="J817">
        <v>0</v>
      </c>
      <c r="K817">
        <v>0</v>
      </c>
      <c r="L817" s="65">
        <v>0</v>
      </c>
      <c r="M817">
        <v>0</v>
      </c>
      <c r="N817">
        <v>288</v>
      </c>
      <c r="O817">
        <v>0</v>
      </c>
      <c r="P817">
        <v>288</v>
      </c>
      <c r="Q817">
        <v>0</v>
      </c>
      <c r="R817" s="1">
        <f>IF(AND(MonthSales[[#This Row],[Maximum]] &gt; 10, C817 &lt;&gt; "X"), COUNTIF(MonthSales[[#This Row],[6]:[1]], "=0"),0)</f>
        <v>0</v>
      </c>
      <c r="S817" s="13">
        <f>MonthSales[[#This Row],[Final Quantity in Order + Manual]]*MonthSales[[#This Row],[Weight (g)]]</f>
        <v>0</v>
      </c>
      <c r="T817" s="62">
        <f>IFERROR(((MonthSales[[#This Row],[Stock + FBA]]+MonthSales[[#This Row],[Incoming]])/MonthSales[[#This Row],[Quaterly Average]]), 0)</f>
        <v>0</v>
      </c>
      <c r="U817" s="14">
        <f>IF(AND(minMonths &gt;=  MonthSales[[#This Row],[Months Cover (current stock +Production)]], C817  &lt;&gt; "X"), _xlfn.CEILING.MATH(((orderBY -  MonthSales[[#This Row],[Months Cover (current stock +Production)]]) * MonthSales[[#This Row],[Quaterly Average]]),50),0)</f>
        <v>0</v>
      </c>
      <c r="V817" s="60">
        <f t="shared" si="12"/>
        <v>0</v>
      </c>
      <c r="W817" s="21">
        <f>MonthSales[[#This Row],[Suggested Order]]+V817</f>
        <v>0</v>
      </c>
      <c r="X817">
        <f>SUM(MonthSales[[#This Row],[Stock + FBA]:[Incoming]])+MonthSales[[#This Row],[Final Quantity in Order + Manual]]</f>
        <v>288</v>
      </c>
      <c r="Y817" s="62">
        <f>IFERROR(((MonthSales[[#This Row],[Stock + FBA]]+MonthSales[[#This Row],[Incoming]]+MonthSales[[#This Row],[Final Quantity in Order + Manual]])/MonthSales[[#This Row],[Quaterly Average]]), 0)</f>
        <v>0</v>
      </c>
    </row>
    <row r="818" spans="1:25" x14ac:dyDescent="0.25">
      <c r="A818" s="1" t="s">
        <v>825</v>
      </c>
      <c r="B818" s="1" t="s">
        <v>1317</v>
      </c>
      <c r="C818" s="1"/>
      <c r="D818">
        <v>0</v>
      </c>
      <c r="E818">
        <v>0</v>
      </c>
      <c r="F818">
        <v>0</v>
      </c>
      <c r="G818">
        <v>0</v>
      </c>
      <c r="H818">
        <v>0</v>
      </c>
      <c r="I818">
        <v>0</v>
      </c>
      <c r="J818">
        <v>0</v>
      </c>
      <c r="K818">
        <v>0</v>
      </c>
      <c r="L818" s="65">
        <v>0</v>
      </c>
      <c r="M818">
        <v>0</v>
      </c>
      <c r="N818">
        <v>288</v>
      </c>
      <c r="O818">
        <v>0</v>
      </c>
      <c r="P818">
        <v>288</v>
      </c>
      <c r="Q818">
        <v>0</v>
      </c>
      <c r="R818" s="1">
        <f>IF(AND(MonthSales[[#This Row],[Maximum]] &gt; 10, C818 &lt;&gt; "X"), COUNTIF(MonthSales[[#This Row],[6]:[1]], "=0"),0)</f>
        <v>0</v>
      </c>
      <c r="S818" s="13">
        <f>MonthSales[[#This Row],[Final Quantity in Order + Manual]]*MonthSales[[#This Row],[Weight (g)]]</f>
        <v>0</v>
      </c>
      <c r="T818" s="62">
        <f>IFERROR(((MonthSales[[#This Row],[Stock + FBA]]+MonthSales[[#This Row],[Incoming]])/MonthSales[[#This Row],[Quaterly Average]]), 0)</f>
        <v>0</v>
      </c>
      <c r="U818" s="14">
        <f>IF(AND(minMonths &gt;=  MonthSales[[#This Row],[Months Cover (current stock +Production)]], C818  &lt;&gt; "X"), _xlfn.CEILING.MATH(((orderBY -  MonthSales[[#This Row],[Months Cover (current stock +Production)]]) * MonthSales[[#This Row],[Quaterly Average]]),50),0)</f>
        <v>0</v>
      </c>
      <c r="V818" s="60">
        <f t="shared" si="12"/>
        <v>0</v>
      </c>
      <c r="W818" s="21">
        <f>MonthSales[[#This Row],[Suggested Order]]+V818</f>
        <v>0</v>
      </c>
      <c r="X818">
        <f>SUM(MonthSales[[#This Row],[Stock + FBA]:[Incoming]])+MonthSales[[#This Row],[Final Quantity in Order + Manual]]</f>
        <v>288</v>
      </c>
      <c r="Y818" s="62">
        <f>IFERROR(((MonthSales[[#This Row],[Stock + FBA]]+MonthSales[[#This Row],[Incoming]]+MonthSales[[#This Row],[Final Quantity in Order + Manual]])/MonthSales[[#This Row],[Quaterly Average]]), 0)</f>
        <v>0</v>
      </c>
    </row>
    <row r="819" spans="1:25" x14ac:dyDescent="0.25">
      <c r="A819" s="1" t="s">
        <v>826</v>
      </c>
      <c r="B819" s="1" t="s">
        <v>1317</v>
      </c>
      <c r="C819" s="1"/>
      <c r="D819">
        <v>0</v>
      </c>
      <c r="E819">
        <v>0</v>
      </c>
      <c r="F819">
        <v>0</v>
      </c>
      <c r="G819">
        <v>0</v>
      </c>
      <c r="H819">
        <v>0</v>
      </c>
      <c r="I819">
        <v>0</v>
      </c>
      <c r="J819">
        <v>0</v>
      </c>
      <c r="K819">
        <v>0</v>
      </c>
      <c r="L819" s="65">
        <v>0</v>
      </c>
      <c r="M819">
        <v>0</v>
      </c>
      <c r="N819">
        <v>288</v>
      </c>
      <c r="O819">
        <v>0</v>
      </c>
      <c r="P819">
        <v>288</v>
      </c>
      <c r="Q819">
        <v>0</v>
      </c>
      <c r="R819" s="1">
        <f>IF(AND(MonthSales[[#This Row],[Maximum]] &gt; 10, C819 &lt;&gt; "X"), COUNTIF(MonthSales[[#This Row],[6]:[1]], "=0"),0)</f>
        <v>0</v>
      </c>
      <c r="S819" s="13">
        <f>MonthSales[[#This Row],[Final Quantity in Order + Manual]]*MonthSales[[#This Row],[Weight (g)]]</f>
        <v>0</v>
      </c>
      <c r="T819" s="62">
        <f>IFERROR(((MonthSales[[#This Row],[Stock + FBA]]+MonthSales[[#This Row],[Incoming]])/MonthSales[[#This Row],[Quaterly Average]]), 0)</f>
        <v>0</v>
      </c>
      <c r="U819" s="14">
        <f>IF(AND(minMonths &gt;=  MonthSales[[#This Row],[Months Cover (current stock +Production)]], C819  &lt;&gt; "X"), _xlfn.CEILING.MATH(((orderBY -  MonthSales[[#This Row],[Months Cover (current stock +Production)]]) * MonthSales[[#This Row],[Quaterly Average]]),50),0)</f>
        <v>0</v>
      </c>
      <c r="V819" s="60">
        <f t="shared" si="12"/>
        <v>0</v>
      </c>
      <c r="W819" s="21">
        <f>MonthSales[[#This Row],[Suggested Order]]+V819</f>
        <v>0</v>
      </c>
      <c r="X819">
        <f>SUM(MonthSales[[#This Row],[Stock + FBA]:[Incoming]])+MonthSales[[#This Row],[Final Quantity in Order + Manual]]</f>
        <v>288</v>
      </c>
      <c r="Y819" s="62">
        <f>IFERROR(((MonthSales[[#This Row],[Stock + FBA]]+MonthSales[[#This Row],[Incoming]]+MonthSales[[#This Row],[Final Quantity in Order + Manual]])/MonthSales[[#This Row],[Quaterly Average]]), 0)</f>
        <v>0</v>
      </c>
    </row>
    <row r="820" spans="1:25" x14ac:dyDescent="0.25">
      <c r="A820" s="1" t="s">
        <v>827</v>
      </c>
      <c r="B820" s="1" t="s">
        <v>1317</v>
      </c>
      <c r="C820" s="1"/>
      <c r="D820">
        <v>0</v>
      </c>
      <c r="E820">
        <v>0</v>
      </c>
      <c r="F820">
        <v>0</v>
      </c>
      <c r="G820">
        <v>0</v>
      </c>
      <c r="H820">
        <v>0</v>
      </c>
      <c r="I820">
        <v>0</v>
      </c>
      <c r="J820">
        <v>0</v>
      </c>
      <c r="K820">
        <v>0</v>
      </c>
      <c r="L820" s="65">
        <v>0</v>
      </c>
      <c r="M820">
        <v>0</v>
      </c>
      <c r="N820">
        <v>288</v>
      </c>
      <c r="O820">
        <v>0</v>
      </c>
      <c r="P820">
        <v>288</v>
      </c>
      <c r="Q820">
        <v>0</v>
      </c>
      <c r="R820" s="1">
        <f>IF(AND(MonthSales[[#This Row],[Maximum]] &gt; 10, C820 &lt;&gt; "X"), COUNTIF(MonthSales[[#This Row],[6]:[1]], "=0"),0)</f>
        <v>0</v>
      </c>
      <c r="S820" s="13">
        <f>MonthSales[[#This Row],[Final Quantity in Order + Manual]]*MonthSales[[#This Row],[Weight (g)]]</f>
        <v>0</v>
      </c>
      <c r="T820" s="62">
        <f>IFERROR(((MonthSales[[#This Row],[Stock + FBA]]+MonthSales[[#This Row],[Incoming]])/MonthSales[[#This Row],[Quaterly Average]]), 0)</f>
        <v>0</v>
      </c>
      <c r="U820" s="14">
        <f>IF(AND(minMonths &gt;=  MonthSales[[#This Row],[Months Cover (current stock +Production)]], C820  &lt;&gt; "X"), _xlfn.CEILING.MATH(((orderBY -  MonthSales[[#This Row],[Months Cover (current stock +Production)]]) * MonthSales[[#This Row],[Quaterly Average]]),50),0)</f>
        <v>0</v>
      </c>
      <c r="V820" s="60">
        <f t="shared" si="12"/>
        <v>0</v>
      </c>
      <c r="W820" s="21">
        <f>MonthSales[[#This Row],[Suggested Order]]+V820</f>
        <v>0</v>
      </c>
      <c r="X820">
        <f>SUM(MonthSales[[#This Row],[Stock + FBA]:[Incoming]])+MonthSales[[#This Row],[Final Quantity in Order + Manual]]</f>
        <v>288</v>
      </c>
      <c r="Y820" s="62">
        <f>IFERROR(((MonthSales[[#This Row],[Stock + FBA]]+MonthSales[[#This Row],[Incoming]]+MonthSales[[#This Row],[Final Quantity in Order + Manual]])/MonthSales[[#This Row],[Quaterly Average]]), 0)</f>
        <v>0</v>
      </c>
    </row>
    <row r="821" spans="1:25" x14ac:dyDescent="0.25">
      <c r="A821" s="1" t="s">
        <v>828</v>
      </c>
      <c r="B821" s="1" t="s">
        <v>1317</v>
      </c>
      <c r="C821" s="1"/>
      <c r="D821">
        <v>0</v>
      </c>
      <c r="E821">
        <v>0</v>
      </c>
      <c r="F821">
        <v>0</v>
      </c>
      <c r="G821">
        <v>0</v>
      </c>
      <c r="H821">
        <v>0</v>
      </c>
      <c r="I821">
        <v>0</v>
      </c>
      <c r="J821">
        <v>0</v>
      </c>
      <c r="K821">
        <v>0</v>
      </c>
      <c r="L821" s="65">
        <v>0</v>
      </c>
      <c r="M821">
        <v>0</v>
      </c>
      <c r="N821">
        <v>288</v>
      </c>
      <c r="O821">
        <v>0</v>
      </c>
      <c r="P821">
        <v>288</v>
      </c>
      <c r="Q821">
        <v>0</v>
      </c>
      <c r="R821" s="1">
        <f>IF(AND(MonthSales[[#This Row],[Maximum]] &gt; 10, C821 &lt;&gt; "X"), COUNTIF(MonthSales[[#This Row],[6]:[1]], "=0"),0)</f>
        <v>0</v>
      </c>
      <c r="S821" s="13">
        <f>MonthSales[[#This Row],[Final Quantity in Order + Manual]]*MonthSales[[#This Row],[Weight (g)]]</f>
        <v>0</v>
      </c>
      <c r="T821" s="62">
        <f>IFERROR(((MonthSales[[#This Row],[Stock + FBA]]+MonthSales[[#This Row],[Incoming]])/MonthSales[[#This Row],[Quaterly Average]]), 0)</f>
        <v>0</v>
      </c>
      <c r="U821" s="14">
        <f>IF(AND(minMonths &gt;=  MonthSales[[#This Row],[Months Cover (current stock +Production)]], C821  &lt;&gt; "X"), _xlfn.CEILING.MATH(((orderBY -  MonthSales[[#This Row],[Months Cover (current stock +Production)]]) * MonthSales[[#This Row],[Quaterly Average]]),50),0)</f>
        <v>0</v>
      </c>
      <c r="V821" s="60">
        <f t="shared" si="12"/>
        <v>0</v>
      </c>
      <c r="W821" s="21">
        <f>MonthSales[[#This Row],[Suggested Order]]+V821</f>
        <v>0</v>
      </c>
      <c r="X821">
        <f>SUM(MonthSales[[#This Row],[Stock + FBA]:[Incoming]])+MonthSales[[#This Row],[Final Quantity in Order + Manual]]</f>
        <v>288</v>
      </c>
      <c r="Y821" s="62">
        <f>IFERROR(((MonthSales[[#This Row],[Stock + FBA]]+MonthSales[[#This Row],[Incoming]]+MonthSales[[#This Row],[Final Quantity in Order + Manual]])/MonthSales[[#This Row],[Quaterly Average]]), 0)</f>
        <v>0</v>
      </c>
    </row>
    <row r="822" spans="1:25" x14ac:dyDescent="0.25">
      <c r="A822" s="1" t="s">
        <v>829</v>
      </c>
      <c r="B822" s="1" t="s">
        <v>1317</v>
      </c>
      <c r="C822" s="1"/>
      <c r="D822">
        <v>0</v>
      </c>
      <c r="E822">
        <v>0</v>
      </c>
      <c r="F822">
        <v>0</v>
      </c>
      <c r="G822">
        <v>0</v>
      </c>
      <c r="H822">
        <v>0</v>
      </c>
      <c r="I822">
        <v>0</v>
      </c>
      <c r="J822">
        <v>0</v>
      </c>
      <c r="K822">
        <v>0</v>
      </c>
      <c r="L822" s="65">
        <v>0</v>
      </c>
      <c r="M822">
        <v>0</v>
      </c>
      <c r="N822">
        <v>288</v>
      </c>
      <c r="O822">
        <v>0</v>
      </c>
      <c r="P822">
        <v>288</v>
      </c>
      <c r="Q822">
        <v>0</v>
      </c>
      <c r="R822" s="1">
        <f>IF(AND(MonthSales[[#This Row],[Maximum]] &gt; 10, C822 &lt;&gt; "X"), COUNTIF(MonthSales[[#This Row],[6]:[1]], "=0"),0)</f>
        <v>0</v>
      </c>
      <c r="S822" s="13">
        <f>MonthSales[[#This Row],[Final Quantity in Order + Manual]]*MonthSales[[#This Row],[Weight (g)]]</f>
        <v>0</v>
      </c>
      <c r="T822" s="62">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60">
        <f t="shared" si="12"/>
        <v>0</v>
      </c>
      <c r="W822" s="21">
        <f>MonthSales[[#This Row],[Suggested Order]]+V822</f>
        <v>0</v>
      </c>
      <c r="X822">
        <f>SUM(MonthSales[[#This Row],[Stock + FBA]:[Incoming]])+MonthSales[[#This Row],[Final Quantity in Order + Manual]]</f>
        <v>288</v>
      </c>
      <c r="Y822" s="62">
        <f>IFERROR(((MonthSales[[#This Row],[Stock + FBA]]+MonthSales[[#This Row],[Incoming]]+MonthSales[[#This Row],[Final Quantity in Order + Manual]])/MonthSales[[#This Row],[Quaterly Average]]), 0)</f>
        <v>0</v>
      </c>
    </row>
    <row r="823" spans="1:25" x14ac:dyDescent="0.25">
      <c r="A823" s="1" t="s">
        <v>830</v>
      </c>
      <c r="B823" s="1" t="s">
        <v>1317</v>
      </c>
      <c r="C823" s="1"/>
      <c r="D823">
        <v>0</v>
      </c>
      <c r="E823">
        <v>0</v>
      </c>
      <c r="F823">
        <v>0</v>
      </c>
      <c r="G823">
        <v>0</v>
      </c>
      <c r="H823">
        <v>0</v>
      </c>
      <c r="I823">
        <v>0</v>
      </c>
      <c r="J823">
        <v>0</v>
      </c>
      <c r="K823">
        <v>0</v>
      </c>
      <c r="L823" s="65">
        <v>0</v>
      </c>
      <c r="M823">
        <v>0</v>
      </c>
      <c r="N823">
        <v>288</v>
      </c>
      <c r="O823">
        <v>0</v>
      </c>
      <c r="P823">
        <v>288</v>
      </c>
      <c r="Q823">
        <v>0</v>
      </c>
      <c r="R823" s="1">
        <f>IF(AND(MonthSales[[#This Row],[Maximum]] &gt; 10, C823 &lt;&gt; "X"), COUNTIF(MonthSales[[#This Row],[6]:[1]], "=0"),0)</f>
        <v>0</v>
      </c>
      <c r="S823" s="13">
        <f>MonthSales[[#This Row],[Final Quantity in Order + Manual]]*MonthSales[[#This Row],[Weight (g)]]</f>
        <v>0</v>
      </c>
      <c r="T823" s="62">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60">
        <f t="shared" si="12"/>
        <v>0</v>
      </c>
      <c r="W823" s="21">
        <f>MonthSales[[#This Row],[Suggested Order]]+V823</f>
        <v>0</v>
      </c>
      <c r="X823">
        <f>SUM(MonthSales[[#This Row],[Stock + FBA]:[Incoming]])+MonthSales[[#This Row],[Final Quantity in Order + Manual]]</f>
        <v>288</v>
      </c>
      <c r="Y823" s="62">
        <f>IFERROR(((MonthSales[[#This Row],[Stock + FBA]]+MonthSales[[#This Row],[Incoming]]+MonthSales[[#This Row],[Final Quantity in Order + Manual]])/MonthSales[[#This Row],[Quaterly Average]]), 0)</f>
        <v>0</v>
      </c>
    </row>
    <row r="824" spans="1:25" x14ac:dyDescent="0.25">
      <c r="A824" s="1" t="s">
        <v>831</v>
      </c>
      <c r="B824" s="1" t="s">
        <v>1314</v>
      </c>
      <c r="C824" s="1" t="s">
        <v>8</v>
      </c>
      <c r="D824">
        <v>4.8</v>
      </c>
      <c r="E824">
        <v>3</v>
      </c>
      <c r="F824">
        <v>5</v>
      </c>
      <c r="G824">
        <v>7</v>
      </c>
      <c r="H824">
        <v>23</v>
      </c>
      <c r="I824">
        <v>23</v>
      </c>
      <c r="J824">
        <v>2</v>
      </c>
      <c r="K824">
        <v>10</v>
      </c>
      <c r="L824" s="65">
        <v>16</v>
      </c>
      <c r="M824">
        <v>23</v>
      </c>
      <c r="N824">
        <v>3</v>
      </c>
      <c r="O824">
        <v>14</v>
      </c>
      <c r="P824">
        <v>17</v>
      </c>
      <c r="Q824">
        <v>100</v>
      </c>
      <c r="R824" s="1">
        <f>IF(AND(MonthSales[[#This Row],[Maximum]] &gt; 10, C824 &lt;&gt; "X"), COUNTIF(MonthSales[[#This Row],[6]:[1]], "=0"),0)</f>
        <v>0</v>
      </c>
      <c r="S824" s="13">
        <f>MonthSales[[#This Row],[Final Quantity in Order + Manual]]*MonthSales[[#This Row],[Weight (g)]]</f>
        <v>0</v>
      </c>
      <c r="T824" s="62">
        <f>IFERROR(((MonthSales[[#This Row],[Stock + FBA]]+MonthSales[[#This Row],[Incoming]])/MonthSales[[#This Row],[Quaterly Average]]), 0)</f>
        <v>7.3125</v>
      </c>
      <c r="U824" s="14">
        <f>IF(AND(minMonths &gt;=  MonthSales[[#This Row],[Months Cover (current stock +Production)]], C824  &lt;&gt; "X"), _xlfn.CEILING.MATH(((orderBY -  MonthSales[[#This Row],[Months Cover (current stock +Production)]]) * MonthSales[[#This Row],[Quaterly Average]]),50),0)</f>
        <v>0</v>
      </c>
      <c r="V824" s="60">
        <f t="shared" si="12"/>
        <v>0</v>
      </c>
      <c r="W824" s="21">
        <f>MonthSales[[#This Row],[Suggested Order]]+V824</f>
        <v>0</v>
      </c>
      <c r="X824">
        <f>SUM(MonthSales[[#This Row],[Stock + FBA]:[Incoming]])+MonthSales[[#This Row],[Final Quantity in Order + Manual]]</f>
        <v>117</v>
      </c>
      <c r="Y824" s="62">
        <f>IFERROR(((MonthSales[[#This Row],[Stock + FBA]]+MonthSales[[#This Row],[Incoming]]+MonthSales[[#This Row],[Final Quantity in Order + Manual]])/MonthSales[[#This Row],[Quaterly Average]]), 0)</f>
        <v>7.3125</v>
      </c>
    </row>
    <row r="825" spans="1:25" x14ac:dyDescent="0.25">
      <c r="A825" s="1" t="s">
        <v>832</v>
      </c>
      <c r="B825" s="1" t="s">
        <v>1314</v>
      </c>
      <c r="C825" s="1" t="s">
        <v>8</v>
      </c>
      <c r="D825">
        <v>1.81</v>
      </c>
      <c r="E825">
        <v>36</v>
      </c>
      <c r="F825">
        <v>23</v>
      </c>
      <c r="G825">
        <v>49</v>
      </c>
      <c r="H825">
        <v>78</v>
      </c>
      <c r="I825">
        <v>35</v>
      </c>
      <c r="J825">
        <v>24</v>
      </c>
      <c r="K825">
        <v>41</v>
      </c>
      <c r="L825" s="65">
        <v>46</v>
      </c>
      <c r="M825">
        <v>78</v>
      </c>
      <c r="N825">
        <v>150</v>
      </c>
      <c r="O825">
        <v>15</v>
      </c>
      <c r="P825">
        <v>165</v>
      </c>
      <c r="Q825">
        <v>200</v>
      </c>
      <c r="R825" s="1">
        <f>IF(AND(MonthSales[[#This Row],[Maximum]] &gt; 10, C825 &lt;&gt; "X"), COUNTIF(MonthSales[[#This Row],[6]:[1]], "=0"),0)</f>
        <v>0</v>
      </c>
      <c r="S825" s="13">
        <f>MonthSales[[#This Row],[Final Quantity in Order + Manual]]*MonthSales[[#This Row],[Weight (g)]]</f>
        <v>0</v>
      </c>
      <c r="T825" s="62">
        <f>IFERROR(((MonthSales[[#This Row],[Stock + FBA]]+MonthSales[[#This Row],[Incoming]])/MonthSales[[#This Row],[Quaterly Average]]), 0)</f>
        <v>7.9347826086956523</v>
      </c>
      <c r="U825" s="14">
        <f>IF(AND(minMonths &gt;=  MonthSales[[#This Row],[Months Cover (current stock +Production)]], C825  &lt;&gt; "X"), _xlfn.CEILING.MATH(((orderBY -  MonthSales[[#This Row],[Months Cover (current stock +Production)]]) * MonthSales[[#This Row],[Quaterly Average]]),50),0)</f>
        <v>0</v>
      </c>
      <c r="V825" s="60">
        <f t="shared" si="12"/>
        <v>0</v>
      </c>
      <c r="W825" s="21">
        <f>MonthSales[[#This Row],[Suggested Order]]+V825</f>
        <v>0</v>
      </c>
      <c r="X825">
        <f>SUM(MonthSales[[#This Row],[Stock + FBA]:[Incoming]])+MonthSales[[#This Row],[Final Quantity in Order + Manual]]</f>
        <v>365</v>
      </c>
      <c r="Y825" s="62">
        <f>IFERROR(((MonthSales[[#This Row],[Stock + FBA]]+MonthSales[[#This Row],[Incoming]]+MonthSales[[#This Row],[Final Quantity in Order + Manual]])/MonthSales[[#This Row],[Quaterly Average]]), 0)</f>
        <v>7.9347826086956523</v>
      </c>
    </row>
    <row r="826" spans="1:25" x14ac:dyDescent="0.25">
      <c r="A826" s="1" t="s">
        <v>833</v>
      </c>
      <c r="B826" s="1" t="s">
        <v>1314</v>
      </c>
      <c r="C826" s="1" t="s">
        <v>8</v>
      </c>
      <c r="D826">
        <v>2.5099999999999998</v>
      </c>
      <c r="E826">
        <v>6</v>
      </c>
      <c r="F826">
        <v>4</v>
      </c>
      <c r="G826">
        <v>41</v>
      </c>
      <c r="H826">
        <v>221</v>
      </c>
      <c r="I826">
        <v>14</v>
      </c>
      <c r="J826">
        <v>5</v>
      </c>
      <c r="K826">
        <v>48</v>
      </c>
      <c r="L826" s="65">
        <v>80</v>
      </c>
      <c r="M826">
        <v>221</v>
      </c>
      <c r="N826">
        <v>303</v>
      </c>
      <c r="O826">
        <v>7</v>
      </c>
      <c r="P826">
        <v>310</v>
      </c>
      <c r="Q826">
        <v>400</v>
      </c>
      <c r="R826" s="1">
        <f>IF(AND(MonthSales[[#This Row],[Maximum]] &gt; 10, C826 &lt;&gt; "X"), COUNTIF(MonthSales[[#This Row],[6]:[1]], "=0"),0)</f>
        <v>0</v>
      </c>
      <c r="S826" s="13">
        <f>MonthSales[[#This Row],[Final Quantity in Order + Manual]]*MonthSales[[#This Row],[Weight (g)]]</f>
        <v>0</v>
      </c>
      <c r="T826" s="62">
        <f>IFERROR(((MonthSales[[#This Row],[Stock + FBA]]+MonthSales[[#This Row],[Incoming]])/MonthSales[[#This Row],[Quaterly Average]]), 0)</f>
        <v>8.875</v>
      </c>
      <c r="U826" s="14">
        <f>IF(AND(minMonths &gt;=  MonthSales[[#This Row],[Months Cover (current stock +Production)]], C826  &lt;&gt; "X"), _xlfn.CEILING.MATH(((orderBY -  MonthSales[[#This Row],[Months Cover (current stock +Production)]]) * MonthSales[[#This Row],[Quaterly Average]]),50),0)</f>
        <v>0</v>
      </c>
      <c r="V826" s="60">
        <f t="shared" si="12"/>
        <v>0</v>
      </c>
      <c r="W826" s="21">
        <f>MonthSales[[#This Row],[Suggested Order]]+V826</f>
        <v>0</v>
      </c>
      <c r="X826">
        <f>SUM(MonthSales[[#This Row],[Stock + FBA]:[Incoming]])+MonthSales[[#This Row],[Final Quantity in Order + Manual]]</f>
        <v>710</v>
      </c>
      <c r="Y826" s="62">
        <f>IFERROR(((MonthSales[[#This Row],[Stock + FBA]]+MonthSales[[#This Row],[Incoming]]+MonthSales[[#This Row],[Final Quantity in Order + Manual]])/MonthSales[[#This Row],[Quaterly Average]]), 0)</f>
        <v>8.875</v>
      </c>
    </row>
    <row r="827" spans="1:25" x14ac:dyDescent="0.25">
      <c r="A827" s="1" t="s">
        <v>834</v>
      </c>
      <c r="B827" s="1" t="s">
        <v>1314</v>
      </c>
      <c r="C827" s="1" t="s">
        <v>8</v>
      </c>
      <c r="D827">
        <v>3.53</v>
      </c>
      <c r="E827">
        <v>3</v>
      </c>
      <c r="F827">
        <v>6</v>
      </c>
      <c r="G827">
        <v>11</v>
      </c>
      <c r="H827">
        <v>27</v>
      </c>
      <c r="I827">
        <v>18</v>
      </c>
      <c r="J827">
        <v>10</v>
      </c>
      <c r="K827">
        <v>12</v>
      </c>
      <c r="L827" s="65">
        <v>18</v>
      </c>
      <c r="M827">
        <v>27</v>
      </c>
      <c r="N827">
        <v>56</v>
      </c>
      <c r="O827">
        <v>18</v>
      </c>
      <c r="P827">
        <v>74</v>
      </c>
      <c r="Q827">
        <v>100</v>
      </c>
      <c r="R827" s="1">
        <f>IF(AND(MonthSales[[#This Row],[Maximum]] &gt; 10, C827 &lt;&gt; "X"), COUNTIF(MonthSales[[#This Row],[6]:[1]], "=0"),0)</f>
        <v>0</v>
      </c>
      <c r="S827" s="13">
        <f>MonthSales[[#This Row],[Final Quantity in Order + Manual]]*MonthSales[[#This Row],[Weight (g)]]</f>
        <v>0</v>
      </c>
      <c r="T827" s="62">
        <f>IFERROR(((MonthSales[[#This Row],[Stock + FBA]]+MonthSales[[#This Row],[Incoming]])/MonthSales[[#This Row],[Quaterly Average]]), 0)</f>
        <v>9.6666666666666661</v>
      </c>
      <c r="U827" s="14">
        <f>IF(AND(minMonths &gt;=  MonthSales[[#This Row],[Months Cover (current stock +Production)]], C827  &lt;&gt; "X"), _xlfn.CEILING.MATH(((orderBY -  MonthSales[[#This Row],[Months Cover (current stock +Production)]]) * MonthSales[[#This Row],[Quaterly Average]]),50),0)</f>
        <v>0</v>
      </c>
      <c r="V827" s="60">
        <f t="shared" si="12"/>
        <v>0</v>
      </c>
      <c r="W827" s="21">
        <f>MonthSales[[#This Row],[Suggested Order]]+V827</f>
        <v>0</v>
      </c>
      <c r="X827">
        <f>SUM(MonthSales[[#This Row],[Stock + FBA]:[Incoming]])+MonthSales[[#This Row],[Final Quantity in Order + Manual]]</f>
        <v>174</v>
      </c>
      <c r="Y827" s="62">
        <f>IFERROR(((MonthSales[[#This Row],[Stock + FBA]]+MonthSales[[#This Row],[Incoming]]+MonthSales[[#This Row],[Final Quantity in Order + Manual]])/MonthSales[[#This Row],[Quaterly Average]]), 0)</f>
        <v>9.6666666666666661</v>
      </c>
    </row>
    <row r="828" spans="1:25" x14ac:dyDescent="0.25">
      <c r="A828" s="1" t="s">
        <v>835</v>
      </c>
      <c r="B828" s="1" t="s">
        <v>1314</v>
      </c>
      <c r="C828" s="1" t="s">
        <v>8</v>
      </c>
      <c r="D828">
        <v>2.31</v>
      </c>
      <c r="E828">
        <v>32</v>
      </c>
      <c r="F828">
        <v>28</v>
      </c>
      <c r="G828">
        <v>29</v>
      </c>
      <c r="H828">
        <v>44</v>
      </c>
      <c r="I828">
        <v>47</v>
      </c>
      <c r="J828">
        <v>54</v>
      </c>
      <c r="K828">
        <v>39</v>
      </c>
      <c r="L828" s="65">
        <v>48</v>
      </c>
      <c r="M828">
        <v>54</v>
      </c>
      <c r="N828">
        <v>101</v>
      </c>
      <c r="O828">
        <v>11</v>
      </c>
      <c r="P828">
        <v>112</v>
      </c>
      <c r="Q828">
        <v>300</v>
      </c>
      <c r="R828" s="1">
        <f>IF(AND(MonthSales[[#This Row],[Maximum]] &gt; 10, C828 &lt;&gt; "X"), COUNTIF(MonthSales[[#This Row],[6]:[1]], "=0"),0)</f>
        <v>0</v>
      </c>
      <c r="S828" s="13">
        <f>MonthSales[[#This Row],[Final Quantity in Order + Manual]]*MonthSales[[#This Row],[Weight (g)]]</f>
        <v>0</v>
      </c>
      <c r="T828" s="62">
        <f>IFERROR(((MonthSales[[#This Row],[Stock + FBA]]+MonthSales[[#This Row],[Incoming]])/MonthSales[[#This Row],[Quaterly Average]]), 0)</f>
        <v>8.5833333333333339</v>
      </c>
      <c r="U828" s="14">
        <f>IF(AND(minMonths &gt;=  MonthSales[[#This Row],[Months Cover (current stock +Production)]], C828  &lt;&gt; "X"), _xlfn.CEILING.MATH(((orderBY -  MonthSales[[#This Row],[Months Cover (current stock +Production)]]) * MonthSales[[#This Row],[Quaterly Average]]),50),0)</f>
        <v>0</v>
      </c>
      <c r="V828" s="60">
        <f t="shared" si="12"/>
        <v>0</v>
      </c>
      <c r="W828" s="21">
        <f>MonthSales[[#This Row],[Suggested Order]]+V828</f>
        <v>0</v>
      </c>
      <c r="X828">
        <f>SUM(MonthSales[[#This Row],[Stock + FBA]:[Incoming]])+MonthSales[[#This Row],[Final Quantity in Order + Manual]]</f>
        <v>412</v>
      </c>
      <c r="Y828" s="62">
        <f>IFERROR(((MonthSales[[#This Row],[Stock + FBA]]+MonthSales[[#This Row],[Incoming]]+MonthSales[[#This Row],[Final Quantity in Order + Manual]])/MonthSales[[#This Row],[Quaterly Average]]), 0)</f>
        <v>8.5833333333333339</v>
      </c>
    </row>
    <row r="829" spans="1:25" x14ac:dyDescent="0.25">
      <c r="A829" s="1" t="s">
        <v>836</v>
      </c>
      <c r="B829" s="1" t="s">
        <v>1314</v>
      </c>
      <c r="C829" s="1" t="s">
        <v>13</v>
      </c>
      <c r="D829">
        <v>2.5499999999999998</v>
      </c>
      <c r="E829">
        <v>5</v>
      </c>
      <c r="F829">
        <v>1</v>
      </c>
      <c r="G829">
        <v>3</v>
      </c>
      <c r="H829">
        <v>11</v>
      </c>
      <c r="I829">
        <v>6</v>
      </c>
      <c r="J829">
        <v>1</v>
      </c>
      <c r="K829">
        <v>4</v>
      </c>
      <c r="L829" s="65">
        <v>6</v>
      </c>
      <c r="M829">
        <v>11</v>
      </c>
      <c r="N829">
        <v>1</v>
      </c>
      <c r="O829">
        <v>9</v>
      </c>
      <c r="P829">
        <v>10</v>
      </c>
      <c r="Q829">
        <v>0</v>
      </c>
      <c r="R829" s="1">
        <f>IF(AND(MonthSales[[#This Row],[Maximum]] &gt; 10, C829 &lt;&gt; "X"), COUNTIF(MonthSales[[#This Row],[6]:[1]], "=0"),0)</f>
        <v>0</v>
      </c>
      <c r="S829" s="13">
        <f>MonthSales[[#This Row],[Final Quantity in Order + Manual]]*MonthSales[[#This Row],[Weight (g)]]</f>
        <v>0</v>
      </c>
      <c r="T829" s="62">
        <f>IFERROR(((MonthSales[[#This Row],[Stock + FBA]]+MonthSales[[#This Row],[Incoming]])/MonthSales[[#This Row],[Quaterly Average]]), 0)</f>
        <v>1.6666666666666667</v>
      </c>
      <c r="U829" s="14">
        <f>IF(AND(minMonths &gt;=  MonthSales[[#This Row],[Months Cover (current stock +Production)]], C829  &lt;&gt; "X"), _xlfn.CEILING.MATH(((orderBY -  MonthSales[[#This Row],[Months Cover (current stock +Production)]]) * MonthSales[[#This Row],[Quaterly Average]]),50),0)</f>
        <v>0</v>
      </c>
      <c r="V829" s="60">
        <f t="shared" si="12"/>
        <v>0</v>
      </c>
      <c r="W829" s="21">
        <f>MonthSales[[#This Row],[Suggested Order]]+V829</f>
        <v>0</v>
      </c>
      <c r="X829">
        <f>SUM(MonthSales[[#This Row],[Stock + FBA]:[Incoming]])+MonthSales[[#This Row],[Final Quantity in Order + Manual]]</f>
        <v>10</v>
      </c>
      <c r="Y829" s="62">
        <f>IFERROR(((MonthSales[[#This Row],[Stock + FBA]]+MonthSales[[#This Row],[Incoming]]+MonthSales[[#This Row],[Final Quantity in Order + Manual]])/MonthSales[[#This Row],[Quaterly Average]]), 0)</f>
        <v>1.6666666666666667</v>
      </c>
    </row>
    <row r="830" spans="1:25" x14ac:dyDescent="0.25">
      <c r="A830" s="1" t="s">
        <v>837</v>
      </c>
      <c r="B830" s="1" t="s">
        <v>1314</v>
      </c>
      <c r="C830" s="1" t="s">
        <v>13</v>
      </c>
      <c r="D830">
        <v>4.0599999999999996</v>
      </c>
      <c r="E830">
        <v>6</v>
      </c>
      <c r="F830">
        <v>3</v>
      </c>
      <c r="G830">
        <v>6</v>
      </c>
      <c r="H830">
        <v>11</v>
      </c>
      <c r="I830">
        <v>14</v>
      </c>
      <c r="J830">
        <v>7</v>
      </c>
      <c r="K830">
        <v>8</v>
      </c>
      <c r="L830" s="65">
        <v>11</v>
      </c>
      <c r="M830">
        <v>14</v>
      </c>
      <c r="N830">
        <v>1</v>
      </c>
      <c r="O830">
        <v>12</v>
      </c>
      <c r="P830">
        <v>13</v>
      </c>
      <c r="Q830">
        <v>0</v>
      </c>
      <c r="R830" s="1">
        <f>IF(AND(MonthSales[[#This Row],[Maximum]] &gt; 10, C830 &lt;&gt; "X"), COUNTIF(MonthSales[[#This Row],[6]:[1]], "=0"),0)</f>
        <v>0</v>
      </c>
      <c r="S830" s="13">
        <f>MonthSales[[#This Row],[Final Quantity in Order + Manual]]*MonthSales[[#This Row],[Weight (g)]]</f>
        <v>0</v>
      </c>
      <c r="T830" s="62">
        <f>IFERROR(((MonthSales[[#This Row],[Stock + FBA]]+MonthSales[[#This Row],[Incoming]])/MonthSales[[#This Row],[Quaterly Average]]), 0)</f>
        <v>1.1818181818181819</v>
      </c>
      <c r="U830" s="14">
        <f>IF(AND(minMonths &gt;=  MonthSales[[#This Row],[Months Cover (current stock +Production)]], C830  &lt;&gt; "X"), _xlfn.CEILING.MATH(((orderBY -  MonthSales[[#This Row],[Months Cover (current stock +Production)]]) * MonthSales[[#This Row],[Quaterly Average]]),50),0)</f>
        <v>0</v>
      </c>
      <c r="V830" s="60">
        <f t="shared" si="12"/>
        <v>0</v>
      </c>
      <c r="W830" s="21">
        <f>MonthSales[[#This Row],[Suggested Order]]+V830</f>
        <v>0</v>
      </c>
      <c r="X830">
        <f>SUM(MonthSales[[#This Row],[Stock + FBA]:[Incoming]])+MonthSales[[#This Row],[Final Quantity in Order + Manual]]</f>
        <v>13</v>
      </c>
      <c r="Y830" s="62">
        <f>IFERROR(((MonthSales[[#This Row],[Stock + FBA]]+MonthSales[[#This Row],[Incoming]]+MonthSales[[#This Row],[Final Quantity in Order + Manual]])/MonthSales[[#This Row],[Quaterly Average]]), 0)</f>
        <v>1.1818181818181819</v>
      </c>
    </row>
    <row r="831" spans="1:25" x14ac:dyDescent="0.25">
      <c r="A831" s="1" t="s">
        <v>838</v>
      </c>
      <c r="B831" s="1" t="s">
        <v>1314</v>
      </c>
      <c r="C831" s="1" t="s">
        <v>13</v>
      </c>
      <c r="D831">
        <v>5.17</v>
      </c>
      <c r="E831">
        <v>6</v>
      </c>
      <c r="F831">
        <v>8</v>
      </c>
      <c r="G831">
        <v>5</v>
      </c>
      <c r="H831">
        <v>10</v>
      </c>
      <c r="I831">
        <v>0</v>
      </c>
      <c r="J831">
        <v>0</v>
      </c>
      <c r="K831">
        <v>6</v>
      </c>
      <c r="L831" s="65">
        <v>5</v>
      </c>
      <c r="M831">
        <v>10</v>
      </c>
      <c r="N831">
        <v>0</v>
      </c>
      <c r="O831">
        <v>0</v>
      </c>
      <c r="P831">
        <v>0</v>
      </c>
      <c r="Q831">
        <v>0</v>
      </c>
      <c r="R831" s="1">
        <f>IF(AND(MonthSales[[#This Row],[Maximum]] &gt; 10, C831 &lt;&gt; "X"), COUNTIF(MonthSales[[#This Row],[6]:[1]], "=0"),0)</f>
        <v>0</v>
      </c>
      <c r="S831" s="13">
        <f>MonthSales[[#This Row],[Final Quantity in Order + Manual]]*MonthSales[[#This Row],[Weight (g)]]</f>
        <v>0</v>
      </c>
      <c r="T831" s="62">
        <f>IFERROR(((MonthSales[[#This Row],[Stock + FBA]]+MonthSales[[#This Row],[Incoming]])/MonthSales[[#This Row],[Quaterly Average]]), 0)</f>
        <v>0</v>
      </c>
      <c r="U831" s="14">
        <f>IF(AND(minMonths &gt;=  MonthSales[[#This Row],[Months Cover (current stock +Production)]], C831  &lt;&gt; "X"), _xlfn.CEILING.MATH(((orderBY -  MonthSales[[#This Row],[Months Cover (current stock +Production)]]) * MonthSales[[#This Row],[Quaterly Average]]),50),0)</f>
        <v>0</v>
      </c>
      <c r="V831" s="60">
        <f t="shared" si="12"/>
        <v>0</v>
      </c>
      <c r="W831" s="21">
        <f>MonthSales[[#This Row],[Suggested Order]]+V831</f>
        <v>0</v>
      </c>
      <c r="X831">
        <f>SUM(MonthSales[[#This Row],[Stock + FBA]:[Incoming]])+MonthSales[[#This Row],[Final Quantity in Order + Manual]]</f>
        <v>0</v>
      </c>
      <c r="Y831" s="62">
        <f>IFERROR(((MonthSales[[#This Row],[Stock + FBA]]+MonthSales[[#This Row],[Incoming]]+MonthSales[[#This Row],[Final Quantity in Order + Manual]])/MonthSales[[#This Row],[Quaterly Average]]), 0)</f>
        <v>0</v>
      </c>
    </row>
    <row r="832" spans="1:25" x14ac:dyDescent="0.25">
      <c r="A832" s="1" t="s">
        <v>839</v>
      </c>
      <c r="B832" s="1" t="s">
        <v>1317</v>
      </c>
      <c r="C832" s="1" t="s">
        <v>8</v>
      </c>
      <c r="D832">
        <v>5.03</v>
      </c>
      <c r="E832">
        <v>6</v>
      </c>
      <c r="F832">
        <v>4</v>
      </c>
      <c r="G832">
        <v>4</v>
      </c>
      <c r="H832">
        <v>12</v>
      </c>
      <c r="I832">
        <v>15</v>
      </c>
      <c r="J832">
        <v>12</v>
      </c>
      <c r="K832">
        <v>9</v>
      </c>
      <c r="L832" s="65">
        <v>13</v>
      </c>
      <c r="M832">
        <v>15</v>
      </c>
      <c r="N832">
        <v>2</v>
      </c>
      <c r="O832">
        <v>26</v>
      </c>
      <c r="P832">
        <v>28</v>
      </c>
      <c r="Q832">
        <v>50</v>
      </c>
      <c r="R832" s="1">
        <f>IF(AND(MonthSales[[#This Row],[Maximum]] &gt; 10, C832 &lt;&gt; "X"), COUNTIF(MonthSales[[#This Row],[6]:[1]], "=0"),0)</f>
        <v>0</v>
      </c>
      <c r="S832" s="13">
        <f>MonthSales[[#This Row],[Final Quantity in Order + Manual]]*MonthSales[[#This Row],[Weight (g)]]</f>
        <v>0</v>
      </c>
      <c r="T832" s="62">
        <f>IFERROR(((MonthSales[[#This Row],[Stock + FBA]]+MonthSales[[#This Row],[Incoming]])/MonthSales[[#This Row],[Quaterly Average]]), 0)</f>
        <v>6</v>
      </c>
      <c r="U832" s="14">
        <f>IF(AND(minMonths &gt;=  MonthSales[[#This Row],[Months Cover (current stock +Production)]], C832  &lt;&gt; "X"), _xlfn.CEILING.MATH(((orderBY -  MonthSales[[#This Row],[Months Cover (current stock +Production)]]) * MonthSales[[#This Row],[Quaterly Average]]),50),0)</f>
        <v>0</v>
      </c>
      <c r="V832" s="60">
        <f t="shared" si="12"/>
        <v>0</v>
      </c>
      <c r="W832" s="21">
        <f>MonthSales[[#This Row],[Suggested Order]]+V832</f>
        <v>0</v>
      </c>
      <c r="X832">
        <f>SUM(MonthSales[[#This Row],[Stock + FBA]:[Incoming]])+MonthSales[[#This Row],[Final Quantity in Order + Manual]]</f>
        <v>78</v>
      </c>
      <c r="Y832" s="62">
        <f>IFERROR(((MonthSales[[#This Row],[Stock + FBA]]+MonthSales[[#This Row],[Incoming]]+MonthSales[[#This Row],[Final Quantity in Order + Manual]])/MonthSales[[#This Row],[Quaterly Average]]), 0)</f>
        <v>6</v>
      </c>
    </row>
    <row r="833" spans="1:25" x14ac:dyDescent="0.25">
      <c r="A833" s="1" t="s">
        <v>840</v>
      </c>
      <c r="B833" s="1" t="s">
        <v>1317</v>
      </c>
      <c r="C833" s="1" t="s">
        <v>8</v>
      </c>
      <c r="D833">
        <v>4.03</v>
      </c>
      <c r="E833">
        <v>7</v>
      </c>
      <c r="F833">
        <v>7</v>
      </c>
      <c r="G833">
        <v>9</v>
      </c>
      <c r="H833">
        <v>36</v>
      </c>
      <c r="I833">
        <v>17</v>
      </c>
      <c r="J833">
        <v>3</v>
      </c>
      <c r="K833">
        <v>13</v>
      </c>
      <c r="L833" s="65">
        <v>19</v>
      </c>
      <c r="M833">
        <v>36</v>
      </c>
      <c r="N833">
        <v>2</v>
      </c>
      <c r="O833">
        <v>13</v>
      </c>
      <c r="P833">
        <v>15</v>
      </c>
      <c r="Q833">
        <v>100</v>
      </c>
      <c r="R833" s="1">
        <f>IF(AND(MonthSales[[#This Row],[Maximum]] &gt; 10, C833 &lt;&gt; "X"), COUNTIF(MonthSales[[#This Row],[6]:[1]], "=0"),0)</f>
        <v>0</v>
      </c>
      <c r="S833" s="13">
        <f>MonthSales[[#This Row],[Final Quantity in Order + Manual]]*MonthSales[[#This Row],[Weight (g)]]</f>
        <v>0</v>
      </c>
      <c r="T833" s="62">
        <f>IFERROR(((MonthSales[[#This Row],[Stock + FBA]]+MonthSales[[#This Row],[Incoming]])/MonthSales[[#This Row],[Quaterly Average]]), 0)</f>
        <v>6.0526315789473681</v>
      </c>
      <c r="U833" s="14">
        <f>IF(AND(minMonths &gt;=  MonthSales[[#This Row],[Months Cover (current stock +Production)]], C833  &lt;&gt; "X"), _xlfn.CEILING.MATH(((orderBY -  MonthSales[[#This Row],[Months Cover (current stock +Production)]]) * MonthSales[[#This Row],[Quaterly Average]]),50),0)</f>
        <v>0</v>
      </c>
      <c r="V833" s="60">
        <f t="shared" si="12"/>
        <v>0</v>
      </c>
      <c r="W833" s="21">
        <f>MonthSales[[#This Row],[Suggested Order]]+V833</f>
        <v>0</v>
      </c>
      <c r="X833">
        <f>SUM(MonthSales[[#This Row],[Stock + FBA]:[Incoming]])+MonthSales[[#This Row],[Final Quantity in Order + Manual]]</f>
        <v>115</v>
      </c>
      <c r="Y833" s="62">
        <f>IFERROR(((MonthSales[[#This Row],[Stock + FBA]]+MonthSales[[#This Row],[Incoming]]+MonthSales[[#This Row],[Final Quantity in Order + Manual]])/MonthSales[[#This Row],[Quaterly Average]]), 0)</f>
        <v>6.0526315789473681</v>
      </c>
    </row>
    <row r="834" spans="1:25" x14ac:dyDescent="0.25">
      <c r="A834" s="1" t="s">
        <v>841</v>
      </c>
      <c r="B834" s="1" t="s">
        <v>1367</v>
      </c>
      <c r="C834" s="1" t="s">
        <v>13</v>
      </c>
      <c r="D834">
        <v>1.78</v>
      </c>
      <c r="E834">
        <v>0</v>
      </c>
      <c r="F834">
        <v>0</v>
      </c>
      <c r="G834">
        <v>0</v>
      </c>
      <c r="H834">
        <v>0</v>
      </c>
      <c r="I834">
        <v>0</v>
      </c>
      <c r="J834">
        <v>0</v>
      </c>
      <c r="K834">
        <v>0</v>
      </c>
      <c r="L834" s="65">
        <v>0</v>
      </c>
      <c r="M834">
        <v>0</v>
      </c>
      <c r="N834">
        <v>0</v>
      </c>
      <c r="O834">
        <v>0</v>
      </c>
      <c r="P834">
        <v>0</v>
      </c>
      <c r="Q834">
        <v>0</v>
      </c>
      <c r="R834" s="1">
        <f>IF(AND(MonthSales[[#This Row],[Maximum]] &gt; 10, C834 &lt;&gt; "X"), COUNTIF(MonthSales[[#This Row],[6]:[1]], "=0"),0)</f>
        <v>0</v>
      </c>
      <c r="S834" s="13">
        <f>MonthSales[[#This Row],[Final Quantity in Order + Manual]]*MonthSales[[#This Row],[Weight (g)]]</f>
        <v>0</v>
      </c>
      <c r="T834" s="62">
        <f>IFERROR(((MonthSales[[#This Row],[Stock + FBA]]+MonthSales[[#This Row],[Incoming]])/MonthSales[[#This Row],[Quaterly Average]]), 0)</f>
        <v>0</v>
      </c>
      <c r="U834" s="14">
        <f>IF(AND(minMonths &gt;=  MonthSales[[#This Row],[Months Cover (current stock +Production)]], C834  &lt;&gt; "X"), _xlfn.CEILING.MATH(((orderBY -  MonthSales[[#This Row],[Months Cover (current stock +Production)]]) * MonthSales[[#This Row],[Quaterly Average]]),50),0)</f>
        <v>0</v>
      </c>
      <c r="V834" s="60">
        <f t="shared" ref="V834:V897" si="13">AA834</f>
        <v>0</v>
      </c>
      <c r="W834" s="21">
        <f>MonthSales[[#This Row],[Suggested Order]]+V834</f>
        <v>0</v>
      </c>
      <c r="X834">
        <f>SUM(MonthSales[[#This Row],[Stock + FBA]:[Incoming]])+MonthSales[[#This Row],[Final Quantity in Order + Manual]]</f>
        <v>0</v>
      </c>
      <c r="Y834" s="62">
        <f>IFERROR(((MonthSales[[#This Row],[Stock + FBA]]+MonthSales[[#This Row],[Incoming]]+MonthSales[[#This Row],[Final Quantity in Order + Manual]])/MonthSales[[#This Row],[Quaterly Average]]), 0)</f>
        <v>0</v>
      </c>
    </row>
    <row r="835" spans="1:25" x14ac:dyDescent="0.25">
      <c r="A835" s="1" t="s">
        <v>842</v>
      </c>
      <c r="B835" s="1" t="s">
        <v>1367</v>
      </c>
      <c r="C835" s="1" t="s">
        <v>13</v>
      </c>
      <c r="D835">
        <v>1.51</v>
      </c>
      <c r="E835">
        <v>0</v>
      </c>
      <c r="F835">
        <v>0</v>
      </c>
      <c r="G835">
        <v>0</v>
      </c>
      <c r="H835">
        <v>0</v>
      </c>
      <c r="I835">
        <v>0</v>
      </c>
      <c r="J835">
        <v>0</v>
      </c>
      <c r="K835">
        <v>0</v>
      </c>
      <c r="L835" s="65">
        <v>0</v>
      </c>
      <c r="M835">
        <v>0</v>
      </c>
      <c r="N835">
        <v>0</v>
      </c>
      <c r="O835">
        <v>0</v>
      </c>
      <c r="P835">
        <v>0</v>
      </c>
      <c r="Q835">
        <v>0</v>
      </c>
      <c r="R835" s="1">
        <f>IF(AND(MonthSales[[#This Row],[Maximum]] &gt; 10, C835 &lt;&gt; "X"), COUNTIF(MonthSales[[#This Row],[6]:[1]], "=0"),0)</f>
        <v>0</v>
      </c>
      <c r="S835" s="13">
        <f>MonthSales[[#This Row],[Final Quantity in Order + Manual]]*MonthSales[[#This Row],[Weight (g)]]</f>
        <v>0</v>
      </c>
      <c r="T835" s="62">
        <f>IFERROR(((MonthSales[[#This Row],[Stock + FBA]]+MonthSales[[#This Row],[Incoming]])/MonthSales[[#This Row],[Quaterly Average]]), 0)</f>
        <v>0</v>
      </c>
      <c r="U835" s="14">
        <f>IF(AND(minMonths &gt;=  MonthSales[[#This Row],[Months Cover (current stock +Production)]], C835  &lt;&gt; "X"), _xlfn.CEILING.MATH(((orderBY -  MonthSales[[#This Row],[Months Cover (current stock +Production)]]) * MonthSales[[#This Row],[Quaterly Average]]),50),0)</f>
        <v>0</v>
      </c>
      <c r="V835" s="60">
        <f t="shared" si="13"/>
        <v>0</v>
      </c>
      <c r="W835" s="21">
        <f>MonthSales[[#This Row],[Suggested Order]]+V835</f>
        <v>0</v>
      </c>
      <c r="X835">
        <f>SUM(MonthSales[[#This Row],[Stock + FBA]:[Incoming]])+MonthSales[[#This Row],[Final Quantity in Order + Manual]]</f>
        <v>0</v>
      </c>
      <c r="Y835" s="62">
        <f>IFERROR(((MonthSales[[#This Row],[Stock + FBA]]+MonthSales[[#This Row],[Incoming]]+MonthSales[[#This Row],[Final Quantity in Order + Manual]])/MonthSales[[#This Row],[Quaterly Average]]), 0)</f>
        <v>0</v>
      </c>
    </row>
    <row r="836" spans="1:25" x14ac:dyDescent="0.25">
      <c r="A836" s="1" t="s">
        <v>843</v>
      </c>
      <c r="B836" s="1" t="s">
        <v>1311</v>
      </c>
      <c r="C836" s="1" t="s">
        <v>8</v>
      </c>
      <c r="D836">
        <v>1.5</v>
      </c>
      <c r="E836">
        <v>21</v>
      </c>
      <c r="F836">
        <v>21</v>
      </c>
      <c r="G836">
        <v>15</v>
      </c>
      <c r="H836">
        <v>33</v>
      </c>
      <c r="I836">
        <v>25</v>
      </c>
      <c r="J836">
        <v>46</v>
      </c>
      <c r="K836">
        <v>27</v>
      </c>
      <c r="L836" s="65">
        <v>35</v>
      </c>
      <c r="M836">
        <v>46</v>
      </c>
      <c r="N836">
        <v>136</v>
      </c>
      <c r="O836">
        <v>152</v>
      </c>
      <c r="P836">
        <v>288</v>
      </c>
      <c r="Q836">
        <v>0</v>
      </c>
      <c r="R836" s="1">
        <f>IF(AND(MonthSales[[#This Row],[Maximum]] &gt; 10, C836 &lt;&gt; "X"), COUNTIF(MonthSales[[#This Row],[6]:[1]], "=0"),0)</f>
        <v>0</v>
      </c>
      <c r="S836" s="13">
        <f>MonthSales[[#This Row],[Final Quantity in Order + Manual]]*MonthSales[[#This Row],[Weight (g)]]</f>
        <v>0</v>
      </c>
      <c r="T836" s="62">
        <f>IFERROR(((MonthSales[[#This Row],[Stock + FBA]]+MonthSales[[#This Row],[Incoming]])/MonthSales[[#This Row],[Quaterly Average]]), 0)</f>
        <v>8.2285714285714278</v>
      </c>
      <c r="U836" s="14">
        <f>IF(AND(minMonths &gt;=  MonthSales[[#This Row],[Months Cover (current stock +Production)]], C836  &lt;&gt; "X"), _xlfn.CEILING.MATH(((orderBY -  MonthSales[[#This Row],[Months Cover (current stock +Production)]]) * MonthSales[[#This Row],[Quaterly Average]]),50),0)</f>
        <v>0</v>
      </c>
      <c r="V836" s="60">
        <f t="shared" si="13"/>
        <v>0</v>
      </c>
      <c r="W836" s="21">
        <f>MonthSales[[#This Row],[Suggested Order]]+V836</f>
        <v>0</v>
      </c>
      <c r="X836">
        <f>SUM(MonthSales[[#This Row],[Stock + FBA]:[Incoming]])+MonthSales[[#This Row],[Final Quantity in Order + Manual]]</f>
        <v>288</v>
      </c>
      <c r="Y836" s="62">
        <f>IFERROR(((MonthSales[[#This Row],[Stock + FBA]]+MonthSales[[#This Row],[Incoming]]+MonthSales[[#This Row],[Final Quantity in Order + Manual]])/MonthSales[[#This Row],[Quaterly Average]]), 0)</f>
        <v>8.2285714285714278</v>
      </c>
    </row>
    <row r="837" spans="1:25" x14ac:dyDescent="0.25">
      <c r="A837" s="1" t="s">
        <v>844</v>
      </c>
      <c r="B837" s="1" t="s">
        <v>1311</v>
      </c>
      <c r="C837" s="1" t="s">
        <v>8</v>
      </c>
      <c r="D837">
        <v>3.16</v>
      </c>
      <c r="E837">
        <v>11</v>
      </c>
      <c r="F837">
        <v>15</v>
      </c>
      <c r="G837">
        <v>11</v>
      </c>
      <c r="H837">
        <v>49</v>
      </c>
      <c r="I837">
        <v>17</v>
      </c>
      <c r="J837">
        <v>2</v>
      </c>
      <c r="K837">
        <v>18</v>
      </c>
      <c r="L837" s="65">
        <v>23</v>
      </c>
      <c r="M837">
        <v>49</v>
      </c>
      <c r="N837">
        <v>1</v>
      </c>
      <c r="O837">
        <v>9</v>
      </c>
      <c r="P837">
        <v>10</v>
      </c>
      <c r="Q837">
        <v>150</v>
      </c>
      <c r="R837" s="1">
        <f>IF(AND(MonthSales[[#This Row],[Maximum]] &gt; 10, C837 &lt;&gt; "X"), COUNTIF(MonthSales[[#This Row],[6]:[1]], "=0"),0)</f>
        <v>0</v>
      </c>
      <c r="S837" s="13">
        <f>MonthSales[[#This Row],[Final Quantity in Order + Manual]]*MonthSales[[#This Row],[Weight (g)]]</f>
        <v>0</v>
      </c>
      <c r="T837" s="62">
        <f>IFERROR(((MonthSales[[#This Row],[Stock + FBA]]+MonthSales[[#This Row],[Incoming]])/MonthSales[[#This Row],[Quaterly Average]]), 0)</f>
        <v>6.9565217391304346</v>
      </c>
      <c r="U837" s="14">
        <f>IF(AND(minMonths &gt;=  MonthSales[[#This Row],[Months Cover (current stock +Production)]], C837  &lt;&gt; "X"), _xlfn.CEILING.MATH(((orderBY -  MonthSales[[#This Row],[Months Cover (current stock +Production)]]) * MonthSales[[#This Row],[Quaterly Average]]),50),0)</f>
        <v>0</v>
      </c>
      <c r="V837" s="60">
        <f t="shared" si="13"/>
        <v>0</v>
      </c>
      <c r="W837" s="21">
        <f>MonthSales[[#This Row],[Suggested Order]]+V837</f>
        <v>0</v>
      </c>
      <c r="X837">
        <f>SUM(MonthSales[[#This Row],[Stock + FBA]:[Incoming]])+MonthSales[[#This Row],[Final Quantity in Order + Manual]]</f>
        <v>160</v>
      </c>
      <c r="Y837" s="62">
        <f>IFERROR(((MonthSales[[#This Row],[Stock + FBA]]+MonthSales[[#This Row],[Incoming]]+MonthSales[[#This Row],[Final Quantity in Order + Manual]])/MonthSales[[#This Row],[Quaterly Average]]), 0)</f>
        <v>6.9565217391304346</v>
      </c>
    </row>
    <row r="838" spans="1:25" x14ac:dyDescent="0.25">
      <c r="A838" s="1" t="s">
        <v>845</v>
      </c>
      <c r="B838" s="1" t="s">
        <v>1314</v>
      </c>
      <c r="C838" s="1"/>
      <c r="D838">
        <v>2.97</v>
      </c>
      <c r="E838">
        <v>0</v>
      </c>
      <c r="F838">
        <v>0</v>
      </c>
      <c r="G838">
        <v>0</v>
      </c>
      <c r="H838">
        <v>0</v>
      </c>
      <c r="I838">
        <v>0</v>
      </c>
      <c r="J838">
        <v>0</v>
      </c>
      <c r="K838">
        <v>0</v>
      </c>
      <c r="L838" s="65">
        <v>0</v>
      </c>
      <c r="M838">
        <v>0</v>
      </c>
      <c r="N838">
        <v>201</v>
      </c>
      <c r="O838">
        <v>0</v>
      </c>
      <c r="P838">
        <v>201</v>
      </c>
      <c r="Q838">
        <v>0</v>
      </c>
      <c r="R838" s="1">
        <f>IF(AND(MonthSales[[#This Row],[Maximum]] &gt; 10, C838 &lt;&gt; "X"), COUNTIF(MonthSales[[#This Row],[6]:[1]], "=0"),0)</f>
        <v>0</v>
      </c>
      <c r="S838" s="13">
        <f>MonthSales[[#This Row],[Final Quantity in Order + Manual]]*MonthSales[[#This Row],[Weight (g)]]</f>
        <v>0</v>
      </c>
      <c r="T838" s="62">
        <f>IFERROR(((MonthSales[[#This Row],[Stock + FBA]]+MonthSales[[#This Row],[Incoming]])/MonthSales[[#This Row],[Quaterly Average]]), 0)</f>
        <v>0</v>
      </c>
      <c r="U838" s="14">
        <f>IF(AND(minMonths &gt;=  MonthSales[[#This Row],[Months Cover (current stock +Production)]], C838  &lt;&gt; "X"), _xlfn.CEILING.MATH(((orderBY -  MonthSales[[#This Row],[Months Cover (current stock +Production)]]) * MonthSales[[#This Row],[Quaterly Average]]),50),0)</f>
        <v>0</v>
      </c>
      <c r="V838" s="60">
        <f t="shared" si="13"/>
        <v>0</v>
      </c>
      <c r="W838" s="21">
        <f>MonthSales[[#This Row],[Suggested Order]]+V838</f>
        <v>0</v>
      </c>
      <c r="X838">
        <f>SUM(MonthSales[[#This Row],[Stock + FBA]:[Incoming]])+MonthSales[[#This Row],[Final Quantity in Order + Manual]]</f>
        <v>201</v>
      </c>
      <c r="Y838" s="62">
        <f>IFERROR(((MonthSales[[#This Row],[Stock + FBA]]+MonthSales[[#This Row],[Incoming]]+MonthSales[[#This Row],[Final Quantity in Order + Manual]])/MonthSales[[#This Row],[Quaterly Average]]), 0)</f>
        <v>0</v>
      </c>
    </row>
    <row r="839" spans="1:25" x14ac:dyDescent="0.25">
      <c r="A839" s="1" t="s">
        <v>846</v>
      </c>
      <c r="B839" s="1" t="s">
        <v>1314</v>
      </c>
      <c r="C839" s="1"/>
      <c r="D839">
        <v>1.65</v>
      </c>
      <c r="E839">
        <v>0</v>
      </c>
      <c r="F839">
        <v>0</v>
      </c>
      <c r="G839">
        <v>0</v>
      </c>
      <c r="H839">
        <v>0</v>
      </c>
      <c r="I839">
        <v>0</v>
      </c>
      <c r="J839">
        <v>0</v>
      </c>
      <c r="K839">
        <v>0</v>
      </c>
      <c r="L839" s="65">
        <v>0</v>
      </c>
      <c r="M839">
        <v>0</v>
      </c>
      <c r="N839">
        <v>203</v>
      </c>
      <c r="O839">
        <v>0</v>
      </c>
      <c r="P839">
        <v>203</v>
      </c>
      <c r="Q839">
        <v>0</v>
      </c>
      <c r="R839" s="1">
        <f>IF(AND(MonthSales[[#This Row],[Maximum]] &gt; 10, C839 &lt;&gt; "X"), COUNTIF(MonthSales[[#This Row],[6]:[1]], "=0"),0)</f>
        <v>0</v>
      </c>
      <c r="S839" s="13">
        <f>MonthSales[[#This Row],[Final Quantity in Order + Manual]]*MonthSales[[#This Row],[Weight (g)]]</f>
        <v>0</v>
      </c>
      <c r="T839" s="62">
        <f>IFERROR(((MonthSales[[#This Row],[Stock + FBA]]+MonthSales[[#This Row],[Incoming]])/MonthSales[[#This Row],[Quaterly Average]]), 0)</f>
        <v>0</v>
      </c>
      <c r="U839" s="14">
        <f>IF(AND(minMonths &gt;=  MonthSales[[#This Row],[Months Cover (current stock +Production)]], C839  &lt;&gt; "X"), _xlfn.CEILING.MATH(((orderBY -  MonthSales[[#This Row],[Months Cover (current stock +Production)]]) * MonthSales[[#This Row],[Quaterly Average]]),50),0)</f>
        <v>0</v>
      </c>
      <c r="V839" s="60">
        <f t="shared" si="13"/>
        <v>0</v>
      </c>
      <c r="W839" s="21">
        <f>MonthSales[[#This Row],[Suggested Order]]+V839</f>
        <v>0</v>
      </c>
      <c r="X839">
        <f>SUM(MonthSales[[#This Row],[Stock + FBA]:[Incoming]])+MonthSales[[#This Row],[Final Quantity in Order + Manual]]</f>
        <v>203</v>
      </c>
      <c r="Y839" s="62">
        <f>IFERROR(((MonthSales[[#This Row],[Stock + FBA]]+MonthSales[[#This Row],[Incoming]]+MonthSales[[#This Row],[Final Quantity in Order + Manual]])/MonthSales[[#This Row],[Quaterly Average]]), 0)</f>
        <v>0</v>
      </c>
    </row>
    <row r="840" spans="1:25" x14ac:dyDescent="0.25">
      <c r="A840" s="1" t="s">
        <v>847</v>
      </c>
      <c r="B840" s="1" t="s">
        <v>1314</v>
      </c>
      <c r="C840" s="1"/>
      <c r="D840">
        <v>1.67</v>
      </c>
      <c r="E840">
        <v>0</v>
      </c>
      <c r="F840">
        <v>0</v>
      </c>
      <c r="G840">
        <v>0</v>
      </c>
      <c r="H840">
        <v>0</v>
      </c>
      <c r="I840">
        <v>0</v>
      </c>
      <c r="J840">
        <v>0</v>
      </c>
      <c r="K840">
        <v>0</v>
      </c>
      <c r="L840" s="65">
        <v>0</v>
      </c>
      <c r="M840">
        <v>0</v>
      </c>
      <c r="N840">
        <v>203</v>
      </c>
      <c r="O840">
        <v>0</v>
      </c>
      <c r="P840">
        <v>203</v>
      </c>
      <c r="Q840">
        <v>0</v>
      </c>
      <c r="R840" s="1">
        <f>IF(AND(MonthSales[[#This Row],[Maximum]] &gt; 10, C840 &lt;&gt; "X"), COUNTIF(MonthSales[[#This Row],[6]:[1]], "=0"),0)</f>
        <v>0</v>
      </c>
      <c r="S840" s="13">
        <f>MonthSales[[#This Row],[Final Quantity in Order + Manual]]*MonthSales[[#This Row],[Weight (g)]]</f>
        <v>0</v>
      </c>
      <c r="T840" s="62">
        <f>IFERROR(((MonthSales[[#This Row],[Stock + FBA]]+MonthSales[[#This Row],[Incoming]])/MonthSales[[#This Row],[Quaterly Average]]), 0)</f>
        <v>0</v>
      </c>
      <c r="U840" s="14">
        <f>IF(AND(minMonths &gt;=  MonthSales[[#This Row],[Months Cover (current stock +Production)]], C840  &lt;&gt; "X"), _xlfn.CEILING.MATH(((orderBY -  MonthSales[[#This Row],[Months Cover (current stock +Production)]]) * MonthSales[[#This Row],[Quaterly Average]]),50),0)</f>
        <v>0</v>
      </c>
      <c r="V840" s="60">
        <f t="shared" si="13"/>
        <v>0</v>
      </c>
      <c r="W840" s="21">
        <f>MonthSales[[#This Row],[Suggested Order]]+V840</f>
        <v>0</v>
      </c>
      <c r="X840">
        <f>SUM(MonthSales[[#This Row],[Stock + FBA]:[Incoming]])+MonthSales[[#This Row],[Final Quantity in Order + Manual]]</f>
        <v>203</v>
      </c>
      <c r="Y840" s="62">
        <f>IFERROR(((MonthSales[[#This Row],[Stock + FBA]]+MonthSales[[#This Row],[Incoming]]+MonthSales[[#This Row],[Final Quantity in Order + Manual]])/MonthSales[[#This Row],[Quaterly Average]]), 0)</f>
        <v>0</v>
      </c>
    </row>
    <row r="841" spans="1:25" x14ac:dyDescent="0.25">
      <c r="A841" s="1" t="s">
        <v>848</v>
      </c>
      <c r="B841" s="1" t="s">
        <v>1314</v>
      </c>
      <c r="C841" s="1"/>
      <c r="D841">
        <v>2.87</v>
      </c>
      <c r="E841">
        <v>0</v>
      </c>
      <c r="F841">
        <v>0</v>
      </c>
      <c r="G841">
        <v>0</v>
      </c>
      <c r="H841">
        <v>0</v>
      </c>
      <c r="I841">
        <v>0</v>
      </c>
      <c r="J841">
        <v>0</v>
      </c>
      <c r="K841">
        <v>0</v>
      </c>
      <c r="L841" s="65">
        <v>0</v>
      </c>
      <c r="M841">
        <v>0</v>
      </c>
      <c r="N841">
        <v>187</v>
      </c>
      <c r="O841">
        <v>0</v>
      </c>
      <c r="P841">
        <v>187</v>
      </c>
      <c r="Q841">
        <v>0</v>
      </c>
      <c r="R841" s="1">
        <f>IF(AND(MonthSales[[#This Row],[Maximum]] &gt; 10, C841 &lt;&gt; "X"), COUNTIF(MonthSales[[#This Row],[6]:[1]], "=0"),0)</f>
        <v>0</v>
      </c>
      <c r="S841" s="13">
        <f>MonthSales[[#This Row],[Final Quantity in Order + Manual]]*MonthSales[[#This Row],[Weight (g)]]</f>
        <v>0</v>
      </c>
      <c r="T841" s="62">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60">
        <f t="shared" si="13"/>
        <v>0</v>
      </c>
      <c r="W841" s="21">
        <f>MonthSales[[#This Row],[Suggested Order]]+V841</f>
        <v>0</v>
      </c>
      <c r="X841">
        <f>SUM(MonthSales[[#This Row],[Stock + FBA]:[Incoming]])+MonthSales[[#This Row],[Final Quantity in Order + Manual]]</f>
        <v>187</v>
      </c>
      <c r="Y841" s="62">
        <f>IFERROR(((MonthSales[[#This Row],[Stock + FBA]]+MonthSales[[#This Row],[Incoming]]+MonthSales[[#This Row],[Final Quantity in Order + Manual]])/MonthSales[[#This Row],[Quaterly Average]]), 0)</f>
        <v>0</v>
      </c>
    </row>
    <row r="842" spans="1:25" x14ac:dyDescent="0.25">
      <c r="A842" s="1" t="s">
        <v>849</v>
      </c>
      <c r="B842" s="1" t="s">
        <v>1314</v>
      </c>
      <c r="C842" s="1"/>
      <c r="D842">
        <v>2.08</v>
      </c>
      <c r="E842">
        <v>0</v>
      </c>
      <c r="F842">
        <v>0</v>
      </c>
      <c r="G842">
        <v>0</v>
      </c>
      <c r="H842">
        <v>0</v>
      </c>
      <c r="I842">
        <v>0</v>
      </c>
      <c r="J842">
        <v>0</v>
      </c>
      <c r="K842">
        <v>0</v>
      </c>
      <c r="L842" s="65">
        <v>0</v>
      </c>
      <c r="M842">
        <v>0</v>
      </c>
      <c r="N842">
        <v>203</v>
      </c>
      <c r="O842">
        <v>0</v>
      </c>
      <c r="P842">
        <v>203</v>
      </c>
      <c r="Q842">
        <v>0</v>
      </c>
      <c r="R842" s="1">
        <f>IF(AND(MonthSales[[#This Row],[Maximum]] &gt; 10, C842 &lt;&gt; "X"), COUNTIF(MonthSales[[#This Row],[6]:[1]], "=0"),0)</f>
        <v>0</v>
      </c>
      <c r="S842" s="13">
        <f>MonthSales[[#This Row],[Final Quantity in Order + Manual]]*MonthSales[[#This Row],[Weight (g)]]</f>
        <v>0</v>
      </c>
      <c r="T842" s="62">
        <f>IFERROR(((MonthSales[[#This Row],[Stock + FBA]]+MonthSales[[#This Row],[Incoming]])/MonthSales[[#This Row],[Quaterly Average]]), 0)</f>
        <v>0</v>
      </c>
      <c r="U842" s="14">
        <f>IF(AND(minMonths &gt;=  MonthSales[[#This Row],[Months Cover (current stock +Production)]], C842  &lt;&gt; "X"), _xlfn.CEILING.MATH(((orderBY -  MonthSales[[#This Row],[Months Cover (current stock +Production)]]) * MonthSales[[#This Row],[Quaterly Average]]),50),0)</f>
        <v>0</v>
      </c>
      <c r="V842" s="60">
        <f t="shared" si="13"/>
        <v>0</v>
      </c>
      <c r="W842" s="21">
        <f>MonthSales[[#This Row],[Suggested Order]]+V842</f>
        <v>0</v>
      </c>
      <c r="X842">
        <f>SUM(MonthSales[[#This Row],[Stock + FBA]:[Incoming]])+MonthSales[[#This Row],[Final Quantity in Order + Manual]]</f>
        <v>203</v>
      </c>
      <c r="Y842" s="62">
        <f>IFERROR(((MonthSales[[#This Row],[Stock + FBA]]+MonthSales[[#This Row],[Incoming]]+MonthSales[[#This Row],[Final Quantity in Order + Manual]])/MonthSales[[#This Row],[Quaterly Average]]), 0)</f>
        <v>0</v>
      </c>
    </row>
    <row r="843" spans="1:25" x14ac:dyDescent="0.25">
      <c r="A843" s="1" t="s">
        <v>850</v>
      </c>
      <c r="B843" s="1" t="s">
        <v>1314</v>
      </c>
      <c r="C843" s="1"/>
      <c r="D843">
        <v>2.23</v>
      </c>
      <c r="E843">
        <v>0</v>
      </c>
      <c r="F843">
        <v>0</v>
      </c>
      <c r="G843">
        <v>0</v>
      </c>
      <c r="H843">
        <v>0</v>
      </c>
      <c r="I843">
        <v>0</v>
      </c>
      <c r="J843">
        <v>0</v>
      </c>
      <c r="K843">
        <v>0</v>
      </c>
      <c r="L843" s="65">
        <v>0</v>
      </c>
      <c r="M843">
        <v>0</v>
      </c>
      <c r="N843">
        <v>204</v>
      </c>
      <c r="O843">
        <v>0</v>
      </c>
      <c r="P843">
        <v>204</v>
      </c>
      <c r="Q843">
        <v>0</v>
      </c>
      <c r="R843" s="1">
        <f>IF(AND(MonthSales[[#This Row],[Maximum]] &gt; 10, C843 &lt;&gt; "X"), COUNTIF(MonthSales[[#This Row],[6]:[1]], "=0"),0)</f>
        <v>0</v>
      </c>
      <c r="S843" s="13">
        <f>MonthSales[[#This Row],[Final Quantity in Order + Manual]]*MonthSales[[#This Row],[Weight (g)]]</f>
        <v>0</v>
      </c>
      <c r="T843" s="62">
        <f>IFERROR(((MonthSales[[#This Row],[Stock + FBA]]+MonthSales[[#This Row],[Incoming]])/MonthSales[[#This Row],[Quaterly Average]]), 0)</f>
        <v>0</v>
      </c>
      <c r="U843" s="14">
        <f>IF(AND(minMonths &gt;=  MonthSales[[#This Row],[Months Cover (current stock +Production)]], C843  &lt;&gt; "X"), _xlfn.CEILING.MATH(((orderBY -  MonthSales[[#This Row],[Months Cover (current stock +Production)]]) * MonthSales[[#This Row],[Quaterly Average]]),50),0)</f>
        <v>0</v>
      </c>
      <c r="V843" s="60">
        <f t="shared" si="13"/>
        <v>0</v>
      </c>
      <c r="W843" s="21">
        <f>MonthSales[[#This Row],[Suggested Order]]+V843</f>
        <v>0</v>
      </c>
      <c r="X843">
        <f>SUM(MonthSales[[#This Row],[Stock + FBA]:[Incoming]])+MonthSales[[#This Row],[Final Quantity in Order + Manual]]</f>
        <v>204</v>
      </c>
      <c r="Y843" s="62">
        <f>IFERROR(((MonthSales[[#This Row],[Stock + FBA]]+MonthSales[[#This Row],[Incoming]]+MonthSales[[#This Row],[Final Quantity in Order + Manual]])/MonthSales[[#This Row],[Quaterly Average]]), 0)</f>
        <v>0</v>
      </c>
    </row>
    <row r="844" spans="1:25" x14ac:dyDescent="0.25">
      <c r="A844" s="1" t="s">
        <v>851</v>
      </c>
      <c r="B844" s="1" t="s">
        <v>1314</v>
      </c>
      <c r="C844" s="1"/>
      <c r="D844">
        <v>2.77</v>
      </c>
      <c r="E844">
        <v>0</v>
      </c>
      <c r="F844">
        <v>0</v>
      </c>
      <c r="G844">
        <v>0</v>
      </c>
      <c r="H844">
        <v>0</v>
      </c>
      <c r="I844">
        <v>0</v>
      </c>
      <c r="J844">
        <v>0</v>
      </c>
      <c r="K844">
        <v>0</v>
      </c>
      <c r="L844" s="65">
        <v>0</v>
      </c>
      <c r="M844">
        <v>0</v>
      </c>
      <c r="N844">
        <v>199</v>
      </c>
      <c r="O844">
        <v>0</v>
      </c>
      <c r="P844">
        <v>199</v>
      </c>
      <c r="Q844">
        <v>0</v>
      </c>
      <c r="R844" s="1">
        <f>IF(AND(MonthSales[[#This Row],[Maximum]] &gt; 10, C844 &lt;&gt; "X"), COUNTIF(MonthSales[[#This Row],[6]:[1]], "=0"),0)</f>
        <v>0</v>
      </c>
      <c r="S844" s="13">
        <f>MonthSales[[#This Row],[Final Quantity in Order + Manual]]*MonthSales[[#This Row],[Weight (g)]]</f>
        <v>0</v>
      </c>
      <c r="T844" s="62">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60">
        <f t="shared" si="13"/>
        <v>0</v>
      </c>
      <c r="W844" s="21">
        <f>MonthSales[[#This Row],[Suggested Order]]+V844</f>
        <v>0</v>
      </c>
      <c r="X844">
        <f>SUM(MonthSales[[#This Row],[Stock + FBA]:[Incoming]])+MonthSales[[#This Row],[Final Quantity in Order + Manual]]</f>
        <v>199</v>
      </c>
      <c r="Y844" s="62">
        <f>IFERROR(((MonthSales[[#This Row],[Stock + FBA]]+MonthSales[[#This Row],[Incoming]]+MonthSales[[#This Row],[Final Quantity in Order + Manual]])/MonthSales[[#This Row],[Quaterly Average]]), 0)</f>
        <v>0</v>
      </c>
    </row>
    <row r="845" spans="1:25" x14ac:dyDescent="0.25">
      <c r="A845" s="1" t="s">
        <v>852</v>
      </c>
      <c r="B845" s="1" t="s">
        <v>1314</v>
      </c>
      <c r="C845" s="1"/>
      <c r="D845">
        <v>2.14</v>
      </c>
      <c r="E845">
        <v>0</v>
      </c>
      <c r="F845">
        <v>0</v>
      </c>
      <c r="G845">
        <v>0</v>
      </c>
      <c r="H845">
        <v>0</v>
      </c>
      <c r="I845">
        <v>0</v>
      </c>
      <c r="J845">
        <v>0</v>
      </c>
      <c r="K845">
        <v>0</v>
      </c>
      <c r="L845" s="65">
        <v>0</v>
      </c>
      <c r="M845">
        <v>0</v>
      </c>
      <c r="N845">
        <v>208</v>
      </c>
      <c r="O845">
        <v>0</v>
      </c>
      <c r="P845">
        <v>208</v>
      </c>
      <c r="Q845">
        <v>0</v>
      </c>
      <c r="R845" s="1">
        <f>IF(AND(MonthSales[[#This Row],[Maximum]] &gt; 10, C845 &lt;&gt; "X"), COUNTIF(MonthSales[[#This Row],[6]:[1]], "=0"),0)</f>
        <v>0</v>
      </c>
      <c r="S845" s="13">
        <f>MonthSales[[#This Row],[Final Quantity in Order + Manual]]*MonthSales[[#This Row],[Weight (g)]]</f>
        <v>0</v>
      </c>
      <c r="T845" s="62">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60">
        <f t="shared" si="13"/>
        <v>0</v>
      </c>
      <c r="W845" s="21">
        <f>MonthSales[[#This Row],[Suggested Order]]+V845</f>
        <v>0</v>
      </c>
      <c r="X845">
        <f>SUM(MonthSales[[#This Row],[Stock + FBA]:[Incoming]])+MonthSales[[#This Row],[Final Quantity in Order + Manual]]</f>
        <v>208</v>
      </c>
      <c r="Y845" s="62">
        <f>IFERROR(((MonthSales[[#This Row],[Stock + FBA]]+MonthSales[[#This Row],[Incoming]]+MonthSales[[#This Row],[Final Quantity in Order + Manual]])/MonthSales[[#This Row],[Quaterly Average]]), 0)</f>
        <v>0</v>
      </c>
    </row>
    <row r="846" spans="1:25" x14ac:dyDescent="0.25">
      <c r="A846" s="1" t="s">
        <v>853</v>
      </c>
      <c r="B846" s="1" t="s">
        <v>1314</v>
      </c>
      <c r="C846" s="1"/>
      <c r="D846">
        <v>2.29</v>
      </c>
      <c r="E846">
        <v>0</v>
      </c>
      <c r="F846">
        <v>0</v>
      </c>
      <c r="G846">
        <v>0</v>
      </c>
      <c r="H846">
        <v>0</v>
      </c>
      <c r="I846">
        <v>0</v>
      </c>
      <c r="J846">
        <v>0</v>
      </c>
      <c r="K846">
        <v>0</v>
      </c>
      <c r="L846" s="65">
        <v>0</v>
      </c>
      <c r="M846">
        <v>0</v>
      </c>
      <c r="N846">
        <v>199</v>
      </c>
      <c r="O846">
        <v>0</v>
      </c>
      <c r="P846">
        <v>199</v>
      </c>
      <c r="Q846">
        <v>0</v>
      </c>
      <c r="R846" s="1">
        <f>IF(AND(MonthSales[[#This Row],[Maximum]] &gt; 10, C846 &lt;&gt; "X"), COUNTIF(MonthSales[[#This Row],[6]:[1]], "=0"),0)</f>
        <v>0</v>
      </c>
      <c r="S846" s="13">
        <f>MonthSales[[#This Row],[Final Quantity in Order + Manual]]*MonthSales[[#This Row],[Weight (g)]]</f>
        <v>0</v>
      </c>
      <c r="T846" s="62">
        <f>IFERROR(((MonthSales[[#This Row],[Stock + FBA]]+MonthSales[[#This Row],[Incoming]])/MonthSales[[#This Row],[Quaterly Average]]), 0)</f>
        <v>0</v>
      </c>
      <c r="U846" s="14">
        <f>IF(AND(minMonths &gt;=  MonthSales[[#This Row],[Months Cover (current stock +Production)]], C846  &lt;&gt; "X"), _xlfn.CEILING.MATH(((orderBY -  MonthSales[[#This Row],[Months Cover (current stock +Production)]]) * MonthSales[[#This Row],[Quaterly Average]]),50),0)</f>
        <v>0</v>
      </c>
      <c r="V846" s="60">
        <f t="shared" si="13"/>
        <v>0</v>
      </c>
      <c r="W846" s="21">
        <f>MonthSales[[#This Row],[Suggested Order]]+V846</f>
        <v>0</v>
      </c>
      <c r="X846">
        <f>SUM(MonthSales[[#This Row],[Stock + FBA]:[Incoming]])+MonthSales[[#This Row],[Final Quantity in Order + Manual]]</f>
        <v>199</v>
      </c>
      <c r="Y846" s="62">
        <f>IFERROR(((MonthSales[[#This Row],[Stock + FBA]]+MonthSales[[#This Row],[Incoming]]+MonthSales[[#This Row],[Final Quantity in Order + Manual]])/MonthSales[[#This Row],[Quaterly Average]]), 0)</f>
        <v>0</v>
      </c>
    </row>
    <row r="847" spans="1:25" x14ac:dyDescent="0.25">
      <c r="A847" s="1" t="s">
        <v>854</v>
      </c>
      <c r="B847" s="1" t="s">
        <v>1314</v>
      </c>
      <c r="C847" s="1"/>
      <c r="D847">
        <v>2.21</v>
      </c>
      <c r="E847">
        <v>0</v>
      </c>
      <c r="F847">
        <v>0</v>
      </c>
      <c r="G847">
        <v>0</v>
      </c>
      <c r="H847">
        <v>0</v>
      </c>
      <c r="I847">
        <v>0</v>
      </c>
      <c r="J847">
        <v>0</v>
      </c>
      <c r="K847">
        <v>0</v>
      </c>
      <c r="L847" s="65">
        <v>0</v>
      </c>
      <c r="M847">
        <v>0</v>
      </c>
      <c r="N847">
        <v>205</v>
      </c>
      <c r="O847">
        <v>0</v>
      </c>
      <c r="P847">
        <v>205</v>
      </c>
      <c r="Q847">
        <v>0</v>
      </c>
      <c r="R847" s="1">
        <f>IF(AND(MonthSales[[#This Row],[Maximum]] &gt; 10, C847 &lt;&gt; "X"), COUNTIF(MonthSales[[#This Row],[6]:[1]], "=0"),0)</f>
        <v>0</v>
      </c>
      <c r="S847" s="13">
        <f>MonthSales[[#This Row],[Final Quantity in Order + Manual]]*MonthSales[[#This Row],[Weight (g)]]</f>
        <v>0</v>
      </c>
      <c r="T847" s="62">
        <f>IFERROR(((MonthSales[[#This Row],[Stock + FBA]]+MonthSales[[#This Row],[Incoming]])/MonthSales[[#This Row],[Quaterly Average]]), 0)</f>
        <v>0</v>
      </c>
      <c r="U847" s="14">
        <f>IF(AND(minMonths &gt;=  MonthSales[[#This Row],[Months Cover (current stock +Production)]], C847  &lt;&gt; "X"), _xlfn.CEILING.MATH(((orderBY -  MonthSales[[#This Row],[Months Cover (current stock +Production)]]) * MonthSales[[#This Row],[Quaterly Average]]),50),0)</f>
        <v>0</v>
      </c>
      <c r="V847" s="60">
        <f t="shared" si="13"/>
        <v>0</v>
      </c>
      <c r="W847" s="21">
        <f>MonthSales[[#This Row],[Suggested Order]]+V847</f>
        <v>0</v>
      </c>
      <c r="X847">
        <f>SUM(MonthSales[[#This Row],[Stock + FBA]:[Incoming]])+MonthSales[[#This Row],[Final Quantity in Order + Manual]]</f>
        <v>205</v>
      </c>
      <c r="Y847" s="62">
        <f>IFERROR(((MonthSales[[#This Row],[Stock + FBA]]+MonthSales[[#This Row],[Incoming]]+MonthSales[[#This Row],[Final Quantity in Order + Manual]])/MonthSales[[#This Row],[Quaterly Average]]), 0)</f>
        <v>0</v>
      </c>
    </row>
    <row r="848" spans="1:25" x14ac:dyDescent="0.25">
      <c r="A848" s="1" t="s">
        <v>855</v>
      </c>
      <c r="B848" s="1" t="s">
        <v>1314</v>
      </c>
      <c r="C848" s="1"/>
      <c r="D848">
        <v>2.4500000000000002</v>
      </c>
      <c r="E848">
        <v>0</v>
      </c>
      <c r="F848">
        <v>0</v>
      </c>
      <c r="G848">
        <v>0</v>
      </c>
      <c r="H848">
        <v>0</v>
      </c>
      <c r="I848">
        <v>0</v>
      </c>
      <c r="J848">
        <v>0</v>
      </c>
      <c r="K848">
        <v>0</v>
      </c>
      <c r="L848" s="65">
        <v>0</v>
      </c>
      <c r="M848">
        <v>0</v>
      </c>
      <c r="N848">
        <v>197</v>
      </c>
      <c r="O848">
        <v>0</v>
      </c>
      <c r="P848">
        <v>197</v>
      </c>
      <c r="Q848">
        <v>0</v>
      </c>
      <c r="R848" s="1">
        <f>IF(AND(MonthSales[[#This Row],[Maximum]] &gt; 10, C848 &lt;&gt; "X"), COUNTIF(MonthSales[[#This Row],[6]:[1]], "=0"),0)</f>
        <v>0</v>
      </c>
      <c r="S848" s="13">
        <f>MonthSales[[#This Row],[Final Quantity in Order + Manual]]*MonthSales[[#This Row],[Weight (g)]]</f>
        <v>0</v>
      </c>
      <c r="T848" s="62">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60">
        <f t="shared" si="13"/>
        <v>0</v>
      </c>
      <c r="W848" s="21">
        <f>MonthSales[[#This Row],[Suggested Order]]+V848</f>
        <v>0</v>
      </c>
      <c r="X848">
        <f>SUM(MonthSales[[#This Row],[Stock + FBA]:[Incoming]])+MonthSales[[#This Row],[Final Quantity in Order + Manual]]</f>
        <v>197</v>
      </c>
      <c r="Y848" s="62">
        <f>IFERROR(((MonthSales[[#This Row],[Stock + FBA]]+MonthSales[[#This Row],[Incoming]]+MonthSales[[#This Row],[Final Quantity in Order + Manual]])/MonthSales[[#This Row],[Quaterly Average]]), 0)</f>
        <v>0</v>
      </c>
    </row>
    <row r="849" spans="1:25" x14ac:dyDescent="0.25">
      <c r="A849" s="1" t="s">
        <v>856</v>
      </c>
      <c r="B849" s="1" t="s">
        <v>1314</v>
      </c>
      <c r="C849" s="1"/>
      <c r="D849">
        <v>2.23</v>
      </c>
      <c r="E849">
        <v>0</v>
      </c>
      <c r="F849">
        <v>0</v>
      </c>
      <c r="G849">
        <v>0</v>
      </c>
      <c r="H849">
        <v>0</v>
      </c>
      <c r="I849">
        <v>0</v>
      </c>
      <c r="J849">
        <v>0</v>
      </c>
      <c r="K849">
        <v>0</v>
      </c>
      <c r="L849" s="65">
        <v>0</v>
      </c>
      <c r="M849">
        <v>0</v>
      </c>
      <c r="N849">
        <v>200</v>
      </c>
      <c r="O849">
        <v>0</v>
      </c>
      <c r="P849">
        <v>200</v>
      </c>
      <c r="Q849">
        <v>0</v>
      </c>
      <c r="R849" s="1">
        <f>IF(AND(MonthSales[[#This Row],[Maximum]] &gt; 10, C849 &lt;&gt; "X"), COUNTIF(MonthSales[[#This Row],[6]:[1]], "=0"),0)</f>
        <v>0</v>
      </c>
      <c r="S849" s="13">
        <f>MonthSales[[#This Row],[Final Quantity in Order + Manual]]*MonthSales[[#This Row],[Weight (g)]]</f>
        <v>0</v>
      </c>
      <c r="T849" s="62">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60">
        <f t="shared" si="13"/>
        <v>0</v>
      </c>
      <c r="W849" s="21">
        <f>MonthSales[[#This Row],[Suggested Order]]+V849</f>
        <v>0</v>
      </c>
      <c r="X849">
        <f>SUM(MonthSales[[#This Row],[Stock + FBA]:[Incoming]])+MonthSales[[#This Row],[Final Quantity in Order + Manual]]</f>
        <v>200</v>
      </c>
      <c r="Y849" s="62">
        <f>IFERROR(((MonthSales[[#This Row],[Stock + FBA]]+MonthSales[[#This Row],[Incoming]]+MonthSales[[#This Row],[Final Quantity in Order + Manual]])/MonthSales[[#This Row],[Quaterly Average]]), 0)</f>
        <v>0</v>
      </c>
    </row>
    <row r="850" spans="1:25" x14ac:dyDescent="0.25">
      <c r="A850" s="1" t="s">
        <v>857</v>
      </c>
      <c r="B850" s="1" t="s">
        <v>1314</v>
      </c>
      <c r="C850" s="1"/>
      <c r="D850">
        <v>2.37</v>
      </c>
      <c r="E850">
        <v>0</v>
      </c>
      <c r="F850">
        <v>0</v>
      </c>
      <c r="G850">
        <v>0</v>
      </c>
      <c r="H850">
        <v>0</v>
      </c>
      <c r="I850">
        <v>0</v>
      </c>
      <c r="J850">
        <v>0</v>
      </c>
      <c r="K850">
        <v>0</v>
      </c>
      <c r="L850" s="65">
        <v>0</v>
      </c>
      <c r="M850">
        <v>0</v>
      </c>
      <c r="N850">
        <v>199</v>
      </c>
      <c r="O850">
        <v>0</v>
      </c>
      <c r="P850">
        <v>199</v>
      </c>
      <c r="Q850">
        <v>0</v>
      </c>
      <c r="R850" s="1">
        <f>IF(AND(MonthSales[[#This Row],[Maximum]] &gt; 10, C850 &lt;&gt; "X"), COUNTIF(MonthSales[[#This Row],[6]:[1]], "=0"),0)</f>
        <v>0</v>
      </c>
      <c r="S850" s="13">
        <f>MonthSales[[#This Row],[Final Quantity in Order + Manual]]*MonthSales[[#This Row],[Weight (g)]]</f>
        <v>0</v>
      </c>
      <c r="T850" s="62">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60">
        <f t="shared" si="13"/>
        <v>0</v>
      </c>
      <c r="W850" s="21">
        <f>MonthSales[[#This Row],[Suggested Order]]+V850</f>
        <v>0</v>
      </c>
      <c r="X850">
        <f>SUM(MonthSales[[#This Row],[Stock + FBA]:[Incoming]])+MonthSales[[#This Row],[Final Quantity in Order + Manual]]</f>
        <v>199</v>
      </c>
      <c r="Y850" s="62">
        <f>IFERROR(((MonthSales[[#This Row],[Stock + FBA]]+MonthSales[[#This Row],[Incoming]]+MonthSales[[#This Row],[Final Quantity in Order + Manual]])/MonthSales[[#This Row],[Quaterly Average]]), 0)</f>
        <v>0</v>
      </c>
    </row>
    <row r="851" spans="1:25" x14ac:dyDescent="0.25">
      <c r="A851" s="1" t="s">
        <v>858</v>
      </c>
      <c r="B851" s="1" t="s">
        <v>1317</v>
      </c>
      <c r="C851" s="1" t="s">
        <v>13</v>
      </c>
      <c r="D851">
        <v>2.1</v>
      </c>
      <c r="E851">
        <v>1</v>
      </c>
      <c r="F851">
        <v>1</v>
      </c>
      <c r="G851">
        <v>1</v>
      </c>
      <c r="H851">
        <v>0</v>
      </c>
      <c r="I851">
        <v>0</v>
      </c>
      <c r="J851">
        <v>0</v>
      </c>
      <c r="K851">
        <v>1</v>
      </c>
      <c r="L851" s="65">
        <v>0</v>
      </c>
      <c r="M851">
        <v>1</v>
      </c>
      <c r="N851">
        <v>2</v>
      </c>
      <c r="O851">
        <v>1</v>
      </c>
      <c r="P851">
        <v>3</v>
      </c>
      <c r="Q851">
        <v>0</v>
      </c>
      <c r="R851" s="1">
        <f>IF(AND(MonthSales[[#This Row],[Maximum]] &gt; 10, C851 &lt;&gt; "X"), COUNTIF(MonthSales[[#This Row],[6]:[1]], "=0"),0)</f>
        <v>0</v>
      </c>
      <c r="S851" s="13">
        <f>MonthSales[[#This Row],[Final Quantity in Order + Manual]]*MonthSales[[#This Row],[Weight (g)]]</f>
        <v>0</v>
      </c>
      <c r="T851" s="62">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60">
        <f t="shared" si="13"/>
        <v>0</v>
      </c>
      <c r="W851" s="21">
        <f>MonthSales[[#This Row],[Suggested Order]]+V851</f>
        <v>0</v>
      </c>
      <c r="X851">
        <f>SUM(MonthSales[[#This Row],[Stock + FBA]:[Incoming]])+MonthSales[[#This Row],[Final Quantity in Order + Manual]]</f>
        <v>3</v>
      </c>
      <c r="Y851" s="62">
        <f>IFERROR(((MonthSales[[#This Row],[Stock + FBA]]+MonthSales[[#This Row],[Incoming]]+MonthSales[[#This Row],[Final Quantity in Order + Manual]])/MonthSales[[#This Row],[Quaterly Average]]), 0)</f>
        <v>0</v>
      </c>
    </row>
    <row r="852" spans="1:25" x14ac:dyDescent="0.25">
      <c r="A852" s="1" t="s">
        <v>859</v>
      </c>
      <c r="B852" s="1" t="s">
        <v>1317</v>
      </c>
      <c r="C852" s="1" t="s">
        <v>8</v>
      </c>
      <c r="D852">
        <v>1.31</v>
      </c>
      <c r="E852">
        <v>9</v>
      </c>
      <c r="F852">
        <v>10</v>
      </c>
      <c r="G852">
        <v>12</v>
      </c>
      <c r="H852">
        <v>24</v>
      </c>
      <c r="I852">
        <v>13</v>
      </c>
      <c r="J852">
        <v>6</v>
      </c>
      <c r="K852">
        <v>12</v>
      </c>
      <c r="L852" s="65">
        <v>14</v>
      </c>
      <c r="M852">
        <v>24</v>
      </c>
      <c r="N852">
        <v>0</v>
      </c>
      <c r="O852">
        <v>57</v>
      </c>
      <c r="P852">
        <v>57</v>
      </c>
      <c r="Q852">
        <v>50</v>
      </c>
      <c r="R852" s="1">
        <f>IF(AND(MonthSales[[#This Row],[Maximum]] &gt; 10, C852 &lt;&gt; "X"), COUNTIF(MonthSales[[#This Row],[6]:[1]], "=0"),0)</f>
        <v>0</v>
      </c>
      <c r="S852" s="13">
        <f>MonthSales[[#This Row],[Final Quantity in Order + Manual]]*MonthSales[[#This Row],[Weight (g)]]</f>
        <v>0</v>
      </c>
      <c r="T852" s="62">
        <f>IFERROR(((MonthSales[[#This Row],[Stock + FBA]]+MonthSales[[#This Row],[Incoming]])/MonthSales[[#This Row],[Quaterly Average]]), 0)</f>
        <v>7.6428571428571432</v>
      </c>
      <c r="U852" s="14">
        <f>IF(AND(minMonths &gt;=  MonthSales[[#This Row],[Months Cover (current stock +Production)]], C852  &lt;&gt; "X"), _xlfn.CEILING.MATH(((orderBY -  MonthSales[[#This Row],[Months Cover (current stock +Production)]]) * MonthSales[[#This Row],[Quaterly Average]]),50),0)</f>
        <v>0</v>
      </c>
      <c r="V852" s="60">
        <f t="shared" si="13"/>
        <v>0</v>
      </c>
      <c r="W852" s="21">
        <f>MonthSales[[#This Row],[Suggested Order]]+V852</f>
        <v>0</v>
      </c>
      <c r="X852">
        <f>SUM(MonthSales[[#This Row],[Stock + FBA]:[Incoming]])+MonthSales[[#This Row],[Final Quantity in Order + Manual]]</f>
        <v>107</v>
      </c>
      <c r="Y852" s="62">
        <f>IFERROR(((MonthSales[[#This Row],[Stock + FBA]]+MonthSales[[#This Row],[Incoming]]+MonthSales[[#This Row],[Final Quantity in Order + Manual]])/MonthSales[[#This Row],[Quaterly Average]]), 0)</f>
        <v>7.6428571428571432</v>
      </c>
    </row>
    <row r="853" spans="1:25" x14ac:dyDescent="0.25">
      <c r="A853" s="1" t="s">
        <v>860</v>
      </c>
      <c r="B853" s="1" t="s">
        <v>1317</v>
      </c>
      <c r="C853" s="1" t="s">
        <v>8</v>
      </c>
      <c r="D853">
        <v>1.35</v>
      </c>
      <c r="E853">
        <v>17</v>
      </c>
      <c r="F853">
        <v>7</v>
      </c>
      <c r="G853">
        <v>3</v>
      </c>
      <c r="H853">
        <v>15</v>
      </c>
      <c r="I853">
        <v>11</v>
      </c>
      <c r="J853">
        <v>8</v>
      </c>
      <c r="K853">
        <v>10</v>
      </c>
      <c r="L853" s="65">
        <v>11</v>
      </c>
      <c r="M853">
        <v>17</v>
      </c>
      <c r="N853">
        <v>26</v>
      </c>
      <c r="O853">
        <v>42</v>
      </c>
      <c r="P853">
        <v>68</v>
      </c>
      <c r="Q853">
        <v>50</v>
      </c>
      <c r="R853" s="1">
        <f>IF(AND(MonthSales[[#This Row],[Maximum]] &gt; 10, C853 &lt;&gt; "X"), COUNTIF(MonthSales[[#This Row],[6]:[1]], "=0"),0)</f>
        <v>0</v>
      </c>
      <c r="S853" s="13">
        <f>MonthSales[[#This Row],[Final Quantity in Order + Manual]]*MonthSales[[#This Row],[Weight (g)]]</f>
        <v>0</v>
      </c>
      <c r="T853" s="62">
        <f>IFERROR(((MonthSales[[#This Row],[Stock + FBA]]+MonthSales[[#This Row],[Incoming]])/MonthSales[[#This Row],[Quaterly Average]]), 0)</f>
        <v>10.727272727272727</v>
      </c>
      <c r="U853" s="14">
        <f>IF(AND(minMonths &gt;=  MonthSales[[#This Row],[Months Cover (current stock +Production)]], C853  &lt;&gt; "X"), _xlfn.CEILING.MATH(((orderBY -  MonthSales[[#This Row],[Months Cover (current stock +Production)]]) * MonthSales[[#This Row],[Quaterly Average]]),50),0)</f>
        <v>0</v>
      </c>
      <c r="V853" s="60">
        <f t="shared" si="13"/>
        <v>0</v>
      </c>
      <c r="W853" s="21">
        <f>MonthSales[[#This Row],[Suggested Order]]+V853</f>
        <v>0</v>
      </c>
      <c r="X853">
        <f>SUM(MonthSales[[#This Row],[Stock + FBA]:[Incoming]])+MonthSales[[#This Row],[Final Quantity in Order + Manual]]</f>
        <v>118</v>
      </c>
      <c r="Y853" s="62">
        <f>IFERROR(((MonthSales[[#This Row],[Stock + FBA]]+MonthSales[[#This Row],[Incoming]]+MonthSales[[#This Row],[Final Quantity in Order + Manual]])/MonthSales[[#This Row],[Quaterly Average]]), 0)</f>
        <v>10.727272727272727</v>
      </c>
    </row>
    <row r="854" spans="1:25" x14ac:dyDescent="0.25">
      <c r="A854" s="1" t="s">
        <v>861</v>
      </c>
      <c r="B854" s="1" t="s">
        <v>1317</v>
      </c>
      <c r="C854" s="1" t="s">
        <v>13</v>
      </c>
      <c r="D854">
        <v>1.9</v>
      </c>
      <c r="E854">
        <v>3</v>
      </c>
      <c r="F854">
        <v>5</v>
      </c>
      <c r="G854">
        <v>1</v>
      </c>
      <c r="H854">
        <v>4</v>
      </c>
      <c r="I854">
        <v>8</v>
      </c>
      <c r="J854">
        <v>2</v>
      </c>
      <c r="K854">
        <v>4</v>
      </c>
      <c r="L854" s="65">
        <v>5</v>
      </c>
      <c r="M854">
        <v>8</v>
      </c>
      <c r="N854">
        <v>6</v>
      </c>
      <c r="O854">
        <v>37</v>
      </c>
      <c r="P854">
        <v>43</v>
      </c>
      <c r="Q854">
        <v>0</v>
      </c>
      <c r="R854" s="1">
        <f>IF(AND(MonthSales[[#This Row],[Maximum]] &gt; 10, C854 &lt;&gt; "X"), COUNTIF(MonthSales[[#This Row],[6]:[1]], "=0"),0)</f>
        <v>0</v>
      </c>
      <c r="S854" s="13">
        <f>MonthSales[[#This Row],[Final Quantity in Order + Manual]]*MonthSales[[#This Row],[Weight (g)]]</f>
        <v>0</v>
      </c>
      <c r="T854" s="62">
        <f>IFERROR(((MonthSales[[#This Row],[Stock + FBA]]+MonthSales[[#This Row],[Incoming]])/MonthSales[[#This Row],[Quaterly Average]]), 0)</f>
        <v>8.6</v>
      </c>
      <c r="U854" s="14">
        <f>IF(AND(minMonths &gt;=  MonthSales[[#This Row],[Months Cover (current stock +Production)]], C854  &lt;&gt; "X"), _xlfn.CEILING.MATH(((orderBY -  MonthSales[[#This Row],[Months Cover (current stock +Production)]]) * MonthSales[[#This Row],[Quaterly Average]]),50),0)</f>
        <v>0</v>
      </c>
      <c r="V854" s="60">
        <f t="shared" si="13"/>
        <v>0</v>
      </c>
      <c r="W854" s="21">
        <f>MonthSales[[#This Row],[Suggested Order]]+V854</f>
        <v>0</v>
      </c>
      <c r="X854">
        <f>SUM(MonthSales[[#This Row],[Stock + FBA]:[Incoming]])+MonthSales[[#This Row],[Final Quantity in Order + Manual]]</f>
        <v>43</v>
      </c>
      <c r="Y854" s="62">
        <f>IFERROR(((MonthSales[[#This Row],[Stock + FBA]]+MonthSales[[#This Row],[Incoming]]+MonthSales[[#This Row],[Final Quantity in Order + Manual]])/MonthSales[[#This Row],[Quaterly Average]]), 0)</f>
        <v>8.6</v>
      </c>
    </row>
    <row r="855" spans="1:25" x14ac:dyDescent="0.25">
      <c r="A855" s="1" t="s">
        <v>862</v>
      </c>
      <c r="B855" s="1" t="s">
        <v>1317</v>
      </c>
      <c r="C855" s="1" t="s">
        <v>8</v>
      </c>
      <c r="D855">
        <v>1.59</v>
      </c>
      <c r="E855">
        <v>3</v>
      </c>
      <c r="F855">
        <v>5</v>
      </c>
      <c r="G855">
        <v>6</v>
      </c>
      <c r="H855">
        <v>3</v>
      </c>
      <c r="I855">
        <v>4</v>
      </c>
      <c r="J855">
        <v>9</v>
      </c>
      <c r="K855">
        <v>5</v>
      </c>
      <c r="L855" s="65">
        <v>5</v>
      </c>
      <c r="M855">
        <v>9</v>
      </c>
      <c r="N855">
        <v>1</v>
      </c>
      <c r="O855">
        <v>27</v>
      </c>
      <c r="P855">
        <v>28</v>
      </c>
      <c r="Q855">
        <v>50</v>
      </c>
      <c r="R855" s="1">
        <f>IF(AND(MonthSales[[#This Row],[Maximum]] &gt; 10, C855 &lt;&gt; "X"), COUNTIF(MonthSales[[#This Row],[6]:[1]], "=0"),0)</f>
        <v>0</v>
      </c>
      <c r="S855" s="13">
        <f>MonthSales[[#This Row],[Final Quantity in Order + Manual]]*MonthSales[[#This Row],[Weight (g)]]</f>
        <v>0</v>
      </c>
      <c r="T855" s="62">
        <f>IFERROR(((MonthSales[[#This Row],[Stock + FBA]]+MonthSales[[#This Row],[Incoming]])/MonthSales[[#This Row],[Quaterly Average]]), 0)</f>
        <v>15.6</v>
      </c>
      <c r="U855" s="14">
        <f>IF(AND(minMonths &gt;=  MonthSales[[#This Row],[Months Cover (current stock +Production)]], C855  &lt;&gt; "X"), _xlfn.CEILING.MATH(((orderBY -  MonthSales[[#This Row],[Months Cover (current stock +Production)]]) * MonthSales[[#This Row],[Quaterly Average]]),50),0)</f>
        <v>0</v>
      </c>
      <c r="V855" s="60">
        <f t="shared" si="13"/>
        <v>0</v>
      </c>
      <c r="W855" s="21">
        <f>MonthSales[[#This Row],[Suggested Order]]+V855</f>
        <v>0</v>
      </c>
      <c r="X855">
        <f>SUM(MonthSales[[#This Row],[Stock + FBA]:[Incoming]])+MonthSales[[#This Row],[Final Quantity in Order + Manual]]</f>
        <v>78</v>
      </c>
      <c r="Y855" s="62">
        <f>IFERROR(((MonthSales[[#This Row],[Stock + FBA]]+MonthSales[[#This Row],[Incoming]]+MonthSales[[#This Row],[Final Quantity in Order + Manual]])/MonthSales[[#This Row],[Quaterly Average]]), 0)</f>
        <v>15.6</v>
      </c>
    </row>
    <row r="856" spans="1:25" x14ac:dyDescent="0.25">
      <c r="A856" s="1" t="s">
        <v>863</v>
      </c>
      <c r="B856" s="1" t="s">
        <v>1317</v>
      </c>
      <c r="C856" s="1" t="s">
        <v>8</v>
      </c>
      <c r="D856">
        <v>2.0699999999999998</v>
      </c>
      <c r="E856">
        <v>2</v>
      </c>
      <c r="F856">
        <v>4</v>
      </c>
      <c r="G856">
        <v>4</v>
      </c>
      <c r="H856">
        <v>9</v>
      </c>
      <c r="I856">
        <v>1</v>
      </c>
      <c r="J856">
        <v>2</v>
      </c>
      <c r="K856">
        <v>4</v>
      </c>
      <c r="L856" s="65">
        <v>4</v>
      </c>
      <c r="M856">
        <v>9</v>
      </c>
      <c r="N856">
        <v>4</v>
      </c>
      <c r="O856">
        <v>17</v>
      </c>
      <c r="P856">
        <v>21</v>
      </c>
      <c r="Q856">
        <v>50</v>
      </c>
      <c r="R856" s="1">
        <f>IF(AND(MonthSales[[#This Row],[Maximum]] &gt; 10, C856 &lt;&gt; "X"), COUNTIF(MonthSales[[#This Row],[6]:[1]], "=0"),0)</f>
        <v>0</v>
      </c>
      <c r="S856" s="13">
        <f>MonthSales[[#This Row],[Final Quantity in Order + Manual]]*MonthSales[[#This Row],[Weight (g)]]</f>
        <v>0</v>
      </c>
      <c r="T856" s="62">
        <f>IFERROR(((MonthSales[[#This Row],[Stock + FBA]]+MonthSales[[#This Row],[Incoming]])/MonthSales[[#This Row],[Quaterly Average]]), 0)</f>
        <v>17.75</v>
      </c>
      <c r="U856" s="14">
        <f>IF(AND(minMonths &gt;=  MonthSales[[#This Row],[Months Cover (current stock +Production)]], C856  &lt;&gt; "X"), _xlfn.CEILING.MATH(((orderBY -  MonthSales[[#This Row],[Months Cover (current stock +Production)]]) * MonthSales[[#This Row],[Quaterly Average]]),50),0)</f>
        <v>0</v>
      </c>
      <c r="V856" s="60">
        <f t="shared" si="13"/>
        <v>0</v>
      </c>
      <c r="W856" s="21">
        <f>MonthSales[[#This Row],[Suggested Order]]+V856</f>
        <v>0</v>
      </c>
      <c r="X856">
        <f>SUM(MonthSales[[#This Row],[Stock + FBA]:[Incoming]])+MonthSales[[#This Row],[Final Quantity in Order + Manual]]</f>
        <v>71</v>
      </c>
      <c r="Y856" s="62">
        <f>IFERROR(((MonthSales[[#This Row],[Stock + FBA]]+MonthSales[[#This Row],[Incoming]]+MonthSales[[#This Row],[Final Quantity in Order + Manual]])/MonthSales[[#This Row],[Quaterly Average]]), 0)</f>
        <v>17.75</v>
      </c>
    </row>
    <row r="857" spans="1:25" x14ac:dyDescent="0.25">
      <c r="A857" s="1" t="s">
        <v>864</v>
      </c>
      <c r="B857" s="1" t="s">
        <v>1317</v>
      </c>
      <c r="C857" s="1" t="s">
        <v>8</v>
      </c>
      <c r="D857">
        <v>1.2</v>
      </c>
      <c r="E857">
        <v>2</v>
      </c>
      <c r="F857">
        <v>7</v>
      </c>
      <c r="G857">
        <v>4</v>
      </c>
      <c r="H857">
        <v>3</v>
      </c>
      <c r="I857">
        <v>5</v>
      </c>
      <c r="J857">
        <v>2</v>
      </c>
      <c r="K857">
        <v>4</v>
      </c>
      <c r="L857" s="65">
        <v>3</v>
      </c>
      <c r="M857">
        <v>7</v>
      </c>
      <c r="N857">
        <v>16</v>
      </c>
      <c r="O857">
        <v>17</v>
      </c>
      <c r="P857">
        <v>33</v>
      </c>
      <c r="Q857">
        <v>0</v>
      </c>
      <c r="R857" s="1">
        <f>IF(AND(MonthSales[[#This Row],[Maximum]] &gt; 10, C857 &lt;&gt; "X"), COUNTIF(MonthSales[[#This Row],[6]:[1]], "=0"),0)</f>
        <v>0</v>
      </c>
      <c r="S857" s="13">
        <f>MonthSales[[#This Row],[Final Quantity in Order + Manual]]*MonthSales[[#This Row],[Weight (g)]]</f>
        <v>0</v>
      </c>
      <c r="T857" s="62">
        <f>IFERROR(((MonthSales[[#This Row],[Stock + FBA]]+MonthSales[[#This Row],[Incoming]])/MonthSales[[#This Row],[Quaterly Average]]), 0)</f>
        <v>11</v>
      </c>
      <c r="U857" s="14">
        <f>IF(AND(minMonths &gt;=  MonthSales[[#This Row],[Months Cover (current stock +Production)]], C857  &lt;&gt; "X"), _xlfn.CEILING.MATH(((orderBY -  MonthSales[[#This Row],[Months Cover (current stock +Production)]]) * MonthSales[[#This Row],[Quaterly Average]]),50),0)</f>
        <v>0</v>
      </c>
      <c r="V857" s="60">
        <f t="shared" si="13"/>
        <v>0</v>
      </c>
      <c r="W857" s="21">
        <f>MonthSales[[#This Row],[Suggested Order]]+V857</f>
        <v>0</v>
      </c>
      <c r="X857">
        <f>SUM(MonthSales[[#This Row],[Stock + FBA]:[Incoming]])+MonthSales[[#This Row],[Final Quantity in Order + Manual]]</f>
        <v>33</v>
      </c>
      <c r="Y857" s="62">
        <f>IFERROR(((MonthSales[[#This Row],[Stock + FBA]]+MonthSales[[#This Row],[Incoming]]+MonthSales[[#This Row],[Final Quantity in Order + Manual]])/MonthSales[[#This Row],[Quaterly Average]]), 0)</f>
        <v>11</v>
      </c>
    </row>
    <row r="858" spans="1:25" x14ac:dyDescent="0.25">
      <c r="A858" s="1" t="s">
        <v>865</v>
      </c>
      <c r="B858" s="1" t="s">
        <v>1317</v>
      </c>
      <c r="C858" s="1" t="s">
        <v>13</v>
      </c>
      <c r="D858">
        <v>1.1399999999999999</v>
      </c>
      <c r="E858">
        <v>2</v>
      </c>
      <c r="F858">
        <v>1</v>
      </c>
      <c r="G858">
        <v>1</v>
      </c>
      <c r="H858">
        <v>5</v>
      </c>
      <c r="I858">
        <v>2</v>
      </c>
      <c r="J858">
        <v>3</v>
      </c>
      <c r="K858">
        <v>2</v>
      </c>
      <c r="L858" s="65">
        <v>3</v>
      </c>
      <c r="M858">
        <v>5</v>
      </c>
      <c r="N858">
        <v>45</v>
      </c>
      <c r="O858">
        <v>11</v>
      </c>
      <c r="P858">
        <v>56</v>
      </c>
      <c r="Q858">
        <v>0</v>
      </c>
      <c r="R858" s="1">
        <f>IF(AND(MonthSales[[#This Row],[Maximum]] &gt; 10, C858 &lt;&gt; "X"), COUNTIF(MonthSales[[#This Row],[6]:[1]], "=0"),0)</f>
        <v>0</v>
      </c>
      <c r="S858" s="13">
        <f>MonthSales[[#This Row],[Final Quantity in Order + Manual]]*MonthSales[[#This Row],[Weight (g)]]</f>
        <v>0</v>
      </c>
      <c r="T858" s="62">
        <f>IFERROR(((MonthSales[[#This Row],[Stock + FBA]]+MonthSales[[#This Row],[Incoming]])/MonthSales[[#This Row],[Quaterly Average]]), 0)</f>
        <v>18.666666666666668</v>
      </c>
      <c r="U858" s="14">
        <f>IF(AND(minMonths &gt;=  MonthSales[[#This Row],[Months Cover (current stock +Production)]], C858  &lt;&gt; "X"), _xlfn.CEILING.MATH(((orderBY -  MonthSales[[#This Row],[Months Cover (current stock +Production)]]) * MonthSales[[#This Row],[Quaterly Average]]),50),0)</f>
        <v>0</v>
      </c>
      <c r="V858" s="60">
        <f t="shared" si="13"/>
        <v>0</v>
      </c>
      <c r="W858" s="21">
        <f>MonthSales[[#This Row],[Suggested Order]]+V858</f>
        <v>0</v>
      </c>
      <c r="X858">
        <f>SUM(MonthSales[[#This Row],[Stock + FBA]:[Incoming]])+MonthSales[[#This Row],[Final Quantity in Order + Manual]]</f>
        <v>56</v>
      </c>
      <c r="Y858" s="62">
        <f>IFERROR(((MonthSales[[#This Row],[Stock + FBA]]+MonthSales[[#This Row],[Incoming]]+MonthSales[[#This Row],[Final Quantity in Order + Manual]])/MonthSales[[#This Row],[Quaterly Average]]), 0)</f>
        <v>18.666666666666668</v>
      </c>
    </row>
    <row r="859" spans="1:25" x14ac:dyDescent="0.25">
      <c r="A859" s="1" t="s">
        <v>866</v>
      </c>
      <c r="B859" s="1" t="s">
        <v>1317</v>
      </c>
      <c r="C859" s="1" t="s">
        <v>8</v>
      </c>
      <c r="D859">
        <v>1.4</v>
      </c>
      <c r="E859">
        <v>2</v>
      </c>
      <c r="F859">
        <v>3</v>
      </c>
      <c r="G859">
        <v>6</v>
      </c>
      <c r="H859">
        <v>8</v>
      </c>
      <c r="I859">
        <v>5</v>
      </c>
      <c r="J859">
        <v>2</v>
      </c>
      <c r="K859">
        <v>4</v>
      </c>
      <c r="L859" s="65">
        <v>5</v>
      </c>
      <c r="M859">
        <v>8</v>
      </c>
      <c r="N859">
        <v>1</v>
      </c>
      <c r="O859">
        <v>23</v>
      </c>
      <c r="P859">
        <v>24</v>
      </c>
      <c r="Q859">
        <v>50</v>
      </c>
      <c r="R859" s="1">
        <f>IF(AND(MonthSales[[#This Row],[Maximum]] &gt; 10, C859 &lt;&gt; "X"), COUNTIF(MonthSales[[#This Row],[6]:[1]], "=0"),0)</f>
        <v>0</v>
      </c>
      <c r="S859" s="13">
        <f>MonthSales[[#This Row],[Final Quantity in Order + Manual]]*MonthSales[[#This Row],[Weight (g)]]</f>
        <v>0</v>
      </c>
      <c r="T859" s="62">
        <f>IFERROR(((MonthSales[[#This Row],[Stock + FBA]]+MonthSales[[#This Row],[Incoming]])/MonthSales[[#This Row],[Quaterly Average]]), 0)</f>
        <v>14.8</v>
      </c>
      <c r="U859" s="14">
        <f>IF(AND(minMonths &gt;=  MonthSales[[#This Row],[Months Cover (current stock +Production)]], C859  &lt;&gt; "X"), _xlfn.CEILING.MATH(((orderBY -  MonthSales[[#This Row],[Months Cover (current stock +Production)]]) * MonthSales[[#This Row],[Quaterly Average]]),50),0)</f>
        <v>0</v>
      </c>
      <c r="V859" s="60">
        <f t="shared" si="13"/>
        <v>0</v>
      </c>
      <c r="W859" s="21">
        <f>MonthSales[[#This Row],[Suggested Order]]+V859</f>
        <v>0</v>
      </c>
      <c r="X859">
        <f>SUM(MonthSales[[#This Row],[Stock + FBA]:[Incoming]])+MonthSales[[#This Row],[Final Quantity in Order + Manual]]</f>
        <v>74</v>
      </c>
      <c r="Y859" s="62">
        <f>IFERROR(((MonthSales[[#This Row],[Stock + FBA]]+MonthSales[[#This Row],[Incoming]]+MonthSales[[#This Row],[Final Quantity in Order + Manual]])/MonthSales[[#This Row],[Quaterly Average]]), 0)</f>
        <v>14.8</v>
      </c>
    </row>
    <row r="860" spans="1:25" x14ac:dyDescent="0.25">
      <c r="A860" s="1" t="s">
        <v>867</v>
      </c>
      <c r="B860" s="1" t="s">
        <v>1317</v>
      </c>
      <c r="C860" s="1" t="s">
        <v>8</v>
      </c>
      <c r="D860">
        <v>0.68</v>
      </c>
      <c r="E860">
        <v>14</v>
      </c>
      <c r="F860">
        <v>13</v>
      </c>
      <c r="G860">
        <v>20</v>
      </c>
      <c r="H860">
        <v>58</v>
      </c>
      <c r="I860">
        <v>36</v>
      </c>
      <c r="J860">
        <v>7</v>
      </c>
      <c r="K860">
        <v>25</v>
      </c>
      <c r="L860" s="65">
        <v>34</v>
      </c>
      <c r="M860">
        <v>58</v>
      </c>
      <c r="N860">
        <v>3</v>
      </c>
      <c r="O860">
        <v>23</v>
      </c>
      <c r="P860">
        <v>26</v>
      </c>
      <c r="Q860">
        <v>250</v>
      </c>
      <c r="R860" s="1">
        <f>IF(AND(MonthSales[[#This Row],[Maximum]] &gt; 10, C860 &lt;&gt; "X"), COUNTIF(MonthSales[[#This Row],[6]:[1]], "=0"),0)</f>
        <v>0</v>
      </c>
      <c r="S860" s="13">
        <f>MonthSales[[#This Row],[Final Quantity in Order + Manual]]*MonthSales[[#This Row],[Weight (g)]]</f>
        <v>0</v>
      </c>
      <c r="T860" s="62">
        <f>IFERROR(((MonthSales[[#This Row],[Stock + FBA]]+MonthSales[[#This Row],[Incoming]])/MonthSales[[#This Row],[Quaterly Average]]), 0)</f>
        <v>8.117647058823529</v>
      </c>
      <c r="U860" s="14">
        <f>IF(AND(minMonths &gt;=  MonthSales[[#This Row],[Months Cover (current stock +Production)]], C860  &lt;&gt; "X"), _xlfn.CEILING.MATH(((orderBY -  MonthSales[[#This Row],[Months Cover (current stock +Production)]]) * MonthSales[[#This Row],[Quaterly Average]]),50),0)</f>
        <v>0</v>
      </c>
      <c r="V860" s="60">
        <f t="shared" si="13"/>
        <v>0</v>
      </c>
      <c r="W860" s="21">
        <f>MonthSales[[#This Row],[Suggested Order]]+V860</f>
        <v>0</v>
      </c>
      <c r="X860">
        <f>SUM(MonthSales[[#This Row],[Stock + FBA]:[Incoming]])+MonthSales[[#This Row],[Final Quantity in Order + Manual]]</f>
        <v>276</v>
      </c>
      <c r="Y860" s="62">
        <f>IFERROR(((MonthSales[[#This Row],[Stock + FBA]]+MonthSales[[#This Row],[Incoming]]+MonthSales[[#This Row],[Final Quantity in Order + Manual]])/MonthSales[[#This Row],[Quaterly Average]]), 0)</f>
        <v>8.117647058823529</v>
      </c>
    </row>
    <row r="861" spans="1:25" x14ac:dyDescent="0.25">
      <c r="A861" s="1" t="s">
        <v>868</v>
      </c>
      <c r="B861" s="1" t="s">
        <v>1317</v>
      </c>
      <c r="C861" s="1" t="s">
        <v>8</v>
      </c>
      <c r="D861">
        <v>0.98</v>
      </c>
      <c r="E861">
        <v>7</v>
      </c>
      <c r="F861">
        <v>2</v>
      </c>
      <c r="G861">
        <v>5</v>
      </c>
      <c r="H861">
        <v>5</v>
      </c>
      <c r="I861">
        <v>1</v>
      </c>
      <c r="J861">
        <v>7</v>
      </c>
      <c r="K861">
        <v>4</v>
      </c>
      <c r="L861" s="65">
        <v>4</v>
      </c>
      <c r="M861">
        <v>7</v>
      </c>
      <c r="N861">
        <v>55</v>
      </c>
      <c r="O861">
        <v>20</v>
      </c>
      <c r="P861">
        <v>75</v>
      </c>
      <c r="Q861">
        <v>0</v>
      </c>
      <c r="R861" s="1">
        <f>IF(AND(MonthSales[[#This Row],[Maximum]] &gt; 10, C861 &lt;&gt; "X"), COUNTIF(MonthSales[[#This Row],[6]:[1]], "=0"),0)</f>
        <v>0</v>
      </c>
      <c r="S861" s="13">
        <f>MonthSales[[#This Row],[Final Quantity in Order + Manual]]*MonthSales[[#This Row],[Weight (g)]]</f>
        <v>0</v>
      </c>
      <c r="T861" s="62">
        <f>IFERROR(((MonthSales[[#This Row],[Stock + FBA]]+MonthSales[[#This Row],[Incoming]])/MonthSales[[#This Row],[Quaterly Average]]), 0)</f>
        <v>18.75</v>
      </c>
      <c r="U861" s="14">
        <f>IF(AND(minMonths &gt;=  MonthSales[[#This Row],[Months Cover (current stock +Production)]], C861  &lt;&gt; "X"), _xlfn.CEILING.MATH(((orderBY -  MonthSales[[#This Row],[Months Cover (current stock +Production)]]) * MonthSales[[#This Row],[Quaterly Average]]),50),0)</f>
        <v>0</v>
      </c>
      <c r="V861" s="60">
        <f t="shared" si="13"/>
        <v>0</v>
      </c>
      <c r="W861" s="21">
        <f>MonthSales[[#This Row],[Suggested Order]]+V861</f>
        <v>0</v>
      </c>
      <c r="X861">
        <f>SUM(MonthSales[[#This Row],[Stock + FBA]:[Incoming]])+MonthSales[[#This Row],[Final Quantity in Order + Manual]]</f>
        <v>75</v>
      </c>
      <c r="Y861" s="62">
        <f>IFERROR(((MonthSales[[#This Row],[Stock + FBA]]+MonthSales[[#This Row],[Incoming]]+MonthSales[[#This Row],[Final Quantity in Order + Manual]])/MonthSales[[#This Row],[Quaterly Average]]), 0)</f>
        <v>18.75</v>
      </c>
    </row>
    <row r="862" spans="1:25" x14ac:dyDescent="0.25">
      <c r="A862" s="1" t="s">
        <v>869</v>
      </c>
      <c r="B862" s="1" t="s">
        <v>1317</v>
      </c>
      <c r="C862" s="1" t="s">
        <v>13</v>
      </c>
      <c r="D862">
        <v>1.1100000000000001</v>
      </c>
      <c r="E862">
        <v>3</v>
      </c>
      <c r="F862">
        <v>0</v>
      </c>
      <c r="G862">
        <v>1</v>
      </c>
      <c r="H862">
        <v>5</v>
      </c>
      <c r="I862">
        <v>0</v>
      </c>
      <c r="J862">
        <v>0</v>
      </c>
      <c r="K862">
        <v>2</v>
      </c>
      <c r="L862" s="65">
        <v>2</v>
      </c>
      <c r="M862">
        <v>5</v>
      </c>
      <c r="N862">
        <v>68</v>
      </c>
      <c r="O862">
        <v>11</v>
      </c>
      <c r="P862">
        <v>79</v>
      </c>
      <c r="Q862">
        <v>0</v>
      </c>
      <c r="R862" s="1">
        <f>IF(AND(MonthSales[[#This Row],[Maximum]] &gt; 10, C862 &lt;&gt; "X"), COUNTIF(MonthSales[[#This Row],[6]:[1]], "=0"),0)</f>
        <v>0</v>
      </c>
      <c r="S862" s="13">
        <f>MonthSales[[#This Row],[Final Quantity in Order + Manual]]*MonthSales[[#This Row],[Weight (g)]]</f>
        <v>0</v>
      </c>
      <c r="T862" s="62">
        <f>IFERROR(((MonthSales[[#This Row],[Stock + FBA]]+MonthSales[[#This Row],[Incoming]])/MonthSales[[#This Row],[Quaterly Average]]), 0)</f>
        <v>39.5</v>
      </c>
      <c r="U862" s="14">
        <f>IF(AND(minMonths &gt;=  MonthSales[[#This Row],[Months Cover (current stock +Production)]], C862  &lt;&gt; "X"), _xlfn.CEILING.MATH(((orderBY -  MonthSales[[#This Row],[Months Cover (current stock +Production)]]) * MonthSales[[#This Row],[Quaterly Average]]),50),0)</f>
        <v>0</v>
      </c>
      <c r="V862" s="60">
        <f t="shared" si="13"/>
        <v>0</v>
      </c>
      <c r="W862" s="21">
        <f>MonthSales[[#This Row],[Suggested Order]]+V862</f>
        <v>0</v>
      </c>
      <c r="X862">
        <f>SUM(MonthSales[[#This Row],[Stock + FBA]:[Incoming]])+MonthSales[[#This Row],[Final Quantity in Order + Manual]]</f>
        <v>79</v>
      </c>
      <c r="Y862" s="62">
        <f>IFERROR(((MonthSales[[#This Row],[Stock + FBA]]+MonthSales[[#This Row],[Incoming]]+MonthSales[[#This Row],[Final Quantity in Order + Manual]])/MonthSales[[#This Row],[Quaterly Average]]), 0)</f>
        <v>39.5</v>
      </c>
    </row>
    <row r="863" spans="1:25" x14ac:dyDescent="0.25">
      <c r="A863" s="1" t="s">
        <v>870</v>
      </c>
      <c r="B863" s="1" t="s">
        <v>1317</v>
      </c>
      <c r="C863" s="1" t="s">
        <v>13</v>
      </c>
      <c r="D863">
        <v>1.35</v>
      </c>
      <c r="E863">
        <v>8</v>
      </c>
      <c r="F863">
        <v>5</v>
      </c>
      <c r="G863">
        <v>6</v>
      </c>
      <c r="H863">
        <v>13</v>
      </c>
      <c r="I863">
        <v>7</v>
      </c>
      <c r="J863">
        <v>3</v>
      </c>
      <c r="K863">
        <v>7</v>
      </c>
      <c r="L863" s="65">
        <v>8</v>
      </c>
      <c r="M863">
        <v>13</v>
      </c>
      <c r="N863">
        <v>16</v>
      </c>
      <c r="O863">
        <v>37</v>
      </c>
      <c r="P863">
        <v>53</v>
      </c>
      <c r="Q863">
        <v>0</v>
      </c>
      <c r="R863" s="1">
        <f>IF(AND(MonthSales[[#This Row],[Maximum]] &gt; 10, C863 &lt;&gt; "X"), COUNTIF(MonthSales[[#This Row],[6]:[1]], "=0"),0)</f>
        <v>0</v>
      </c>
      <c r="S863" s="13">
        <f>MonthSales[[#This Row],[Final Quantity in Order + Manual]]*MonthSales[[#This Row],[Weight (g)]]</f>
        <v>0</v>
      </c>
      <c r="T863" s="62">
        <f>IFERROR(((MonthSales[[#This Row],[Stock + FBA]]+MonthSales[[#This Row],[Incoming]])/MonthSales[[#This Row],[Quaterly Average]]), 0)</f>
        <v>6.625</v>
      </c>
      <c r="U863" s="14">
        <f>IF(AND(minMonths &gt;=  MonthSales[[#This Row],[Months Cover (current stock +Production)]], C863  &lt;&gt; "X"), _xlfn.CEILING.MATH(((orderBY -  MonthSales[[#This Row],[Months Cover (current stock +Production)]]) * MonthSales[[#This Row],[Quaterly Average]]),50),0)</f>
        <v>0</v>
      </c>
      <c r="V863" s="60">
        <f t="shared" si="13"/>
        <v>0</v>
      </c>
      <c r="W863" s="21">
        <f>MonthSales[[#This Row],[Suggested Order]]+V863</f>
        <v>0</v>
      </c>
      <c r="X863">
        <f>SUM(MonthSales[[#This Row],[Stock + FBA]:[Incoming]])+MonthSales[[#This Row],[Final Quantity in Order + Manual]]</f>
        <v>53</v>
      </c>
      <c r="Y863" s="62">
        <f>IFERROR(((MonthSales[[#This Row],[Stock + FBA]]+MonthSales[[#This Row],[Incoming]]+MonthSales[[#This Row],[Final Quantity in Order + Manual]])/MonthSales[[#This Row],[Quaterly Average]]), 0)</f>
        <v>6.625</v>
      </c>
    </row>
    <row r="864" spans="1:25" x14ac:dyDescent="0.25">
      <c r="A864" s="1" t="s">
        <v>871</v>
      </c>
      <c r="B864" s="1" t="s">
        <v>1317</v>
      </c>
      <c r="C864" s="1"/>
      <c r="D864">
        <v>0</v>
      </c>
      <c r="E864">
        <v>0</v>
      </c>
      <c r="F864">
        <v>0</v>
      </c>
      <c r="G864">
        <v>0</v>
      </c>
      <c r="H864">
        <v>0</v>
      </c>
      <c r="I864">
        <v>0</v>
      </c>
      <c r="J864">
        <v>0</v>
      </c>
      <c r="K864">
        <v>0</v>
      </c>
      <c r="L864" s="65">
        <v>0</v>
      </c>
      <c r="M864">
        <v>0</v>
      </c>
      <c r="N864">
        <v>199</v>
      </c>
      <c r="O864">
        <v>0</v>
      </c>
      <c r="P864">
        <v>199</v>
      </c>
      <c r="Q864">
        <v>0</v>
      </c>
      <c r="R864" s="1">
        <f>IF(AND(MonthSales[[#This Row],[Maximum]] &gt; 10, C864 &lt;&gt; "X"), COUNTIF(MonthSales[[#This Row],[6]:[1]], "=0"),0)</f>
        <v>0</v>
      </c>
      <c r="S864" s="13">
        <f>MonthSales[[#This Row],[Final Quantity in Order + Manual]]*MonthSales[[#This Row],[Weight (g)]]</f>
        <v>0</v>
      </c>
      <c r="T864" s="62">
        <f>IFERROR(((MonthSales[[#This Row],[Stock + FBA]]+MonthSales[[#This Row],[Incoming]])/MonthSales[[#This Row],[Quaterly Average]]), 0)</f>
        <v>0</v>
      </c>
      <c r="U864" s="14">
        <f>IF(AND(minMonths &gt;=  MonthSales[[#This Row],[Months Cover (current stock +Production)]], C864  &lt;&gt; "X"), _xlfn.CEILING.MATH(((orderBY -  MonthSales[[#This Row],[Months Cover (current stock +Production)]]) * MonthSales[[#This Row],[Quaterly Average]]),50),0)</f>
        <v>0</v>
      </c>
      <c r="V864" s="60">
        <f t="shared" si="13"/>
        <v>0</v>
      </c>
      <c r="W864" s="21">
        <f>MonthSales[[#This Row],[Suggested Order]]+V864</f>
        <v>0</v>
      </c>
      <c r="X864">
        <f>SUM(MonthSales[[#This Row],[Stock + FBA]:[Incoming]])+MonthSales[[#This Row],[Final Quantity in Order + Manual]]</f>
        <v>199</v>
      </c>
      <c r="Y864" s="62">
        <f>IFERROR(((MonthSales[[#This Row],[Stock + FBA]]+MonthSales[[#This Row],[Incoming]]+MonthSales[[#This Row],[Final Quantity in Order + Manual]])/MonthSales[[#This Row],[Quaterly Average]]), 0)</f>
        <v>0</v>
      </c>
    </row>
    <row r="865" spans="1:25" x14ac:dyDescent="0.25">
      <c r="A865" s="1" t="s">
        <v>872</v>
      </c>
      <c r="B865" s="1" t="s">
        <v>1317</v>
      </c>
      <c r="C865" s="1"/>
      <c r="D865">
        <v>0</v>
      </c>
      <c r="E865">
        <v>0</v>
      </c>
      <c r="F865">
        <v>0</v>
      </c>
      <c r="G865">
        <v>0</v>
      </c>
      <c r="H865">
        <v>0</v>
      </c>
      <c r="I865">
        <v>0</v>
      </c>
      <c r="J865">
        <v>0</v>
      </c>
      <c r="K865">
        <v>0</v>
      </c>
      <c r="L865" s="65">
        <v>0</v>
      </c>
      <c r="M865">
        <v>0</v>
      </c>
      <c r="N865">
        <v>200</v>
      </c>
      <c r="O865">
        <v>0</v>
      </c>
      <c r="P865">
        <v>200</v>
      </c>
      <c r="Q865">
        <v>0</v>
      </c>
      <c r="R865" s="1">
        <f>IF(AND(MonthSales[[#This Row],[Maximum]] &gt; 10, C865 &lt;&gt; "X"), COUNTIF(MonthSales[[#This Row],[6]:[1]], "=0"),0)</f>
        <v>0</v>
      </c>
      <c r="S865" s="13">
        <f>MonthSales[[#This Row],[Final Quantity in Order + Manual]]*MonthSales[[#This Row],[Weight (g)]]</f>
        <v>0</v>
      </c>
      <c r="T865" s="62">
        <f>IFERROR(((MonthSales[[#This Row],[Stock + FBA]]+MonthSales[[#This Row],[Incoming]])/MonthSales[[#This Row],[Quaterly Average]]), 0)</f>
        <v>0</v>
      </c>
      <c r="U865" s="14">
        <f>IF(AND(minMonths &gt;=  MonthSales[[#This Row],[Months Cover (current stock +Production)]], C865  &lt;&gt; "X"), _xlfn.CEILING.MATH(((orderBY -  MonthSales[[#This Row],[Months Cover (current stock +Production)]]) * MonthSales[[#This Row],[Quaterly Average]]),50),0)</f>
        <v>0</v>
      </c>
      <c r="V865" s="60">
        <f t="shared" si="13"/>
        <v>0</v>
      </c>
      <c r="W865" s="21">
        <f>MonthSales[[#This Row],[Suggested Order]]+V865</f>
        <v>0</v>
      </c>
      <c r="X865">
        <f>SUM(MonthSales[[#This Row],[Stock + FBA]:[Incoming]])+MonthSales[[#This Row],[Final Quantity in Order + Manual]]</f>
        <v>200</v>
      </c>
      <c r="Y865" s="62">
        <f>IFERROR(((MonthSales[[#This Row],[Stock + FBA]]+MonthSales[[#This Row],[Incoming]]+MonthSales[[#This Row],[Final Quantity in Order + Manual]])/MonthSales[[#This Row],[Quaterly Average]]), 0)</f>
        <v>0</v>
      </c>
    </row>
    <row r="866" spans="1:25" x14ac:dyDescent="0.25">
      <c r="A866" s="1" t="s">
        <v>873</v>
      </c>
      <c r="B866" s="1" t="s">
        <v>1317</v>
      </c>
      <c r="C866" s="1"/>
      <c r="D866">
        <v>0</v>
      </c>
      <c r="E866">
        <v>0</v>
      </c>
      <c r="F866">
        <v>0</v>
      </c>
      <c r="G866">
        <v>0</v>
      </c>
      <c r="H866">
        <v>0</v>
      </c>
      <c r="I866">
        <v>0</v>
      </c>
      <c r="J866">
        <v>0</v>
      </c>
      <c r="K866">
        <v>0</v>
      </c>
      <c r="L866" s="65">
        <v>0</v>
      </c>
      <c r="M866">
        <v>0</v>
      </c>
      <c r="N866">
        <v>200</v>
      </c>
      <c r="O866">
        <v>0</v>
      </c>
      <c r="P866">
        <v>200</v>
      </c>
      <c r="Q866">
        <v>0</v>
      </c>
      <c r="R866" s="1">
        <f>IF(AND(MonthSales[[#This Row],[Maximum]] &gt; 10, C866 &lt;&gt; "X"), COUNTIF(MonthSales[[#This Row],[6]:[1]], "=0"),0)</f>
        <v>0</v>
      </c>
      <c r="S866" s="13">
        <f>MonthSales[[#This Row],[Final Quantity in Order + Manual]]*MonthSales[[#This Row],[Weight (g)]]</f>
        <v>0</v>
      </c>
      <c r="T866" s="62">
        <f>IFERROR(((MonthSales[[#This Row],[Stock + FBA]]+MonthSales[[#This Row],[Incoming]])/MonthSales[[#This Row],[Quaterly Average]]), 0)</f>
        <v>0</v>
      </c>
      <c r="U866" s="14">
        <f>IF(AND(minMonths &gt;=  MonthSales[[#This Row],[Months Cover (current stock +Production)]], C866  &lt;&gt; "X"), _xlfn.CEILING.MATH(((orderBY -  MonthSales[[#This Row],[Months Cover (current stock +Production)]]) * MonthSales[[#This Row],[Quaterly Average]]),50),0)</f>
        <v>0</v>
      </c>
      <c r="V866" s="60">
        <f t="shared" si="13"/>
        <v>0</v>
      </c>
      <c r="W866" s="21">
        <f>MonthSales[[#This Row],[Suggested Order]]+V866</f>
        <v>0</v>
      </c>
      <c r="X866">
        <f>SUM(MonthSales[[#This Row],[Stock + FBA]:[Incoming]])+MonthSales[[#This Row],[Final Quantity in Order + Manual]]</f>
        <v>200</v>
      </c>
      <c r="Y866" s="62">
        <f>IFERROR(((MonthSales[[#This Row],[Stock + FBA]]+MonthSales[[#This Row],[Incoming]]+MonthSales[[#This Row],[Final Quantity in Order + Manual]])/MonthSales[[#This Row],[Quaterly Average]]), 0)</f>
        <v>0</v>
      </c>
    </row>
    <row r="867" spans="1:25" x14ac:dyDescent="0.25">
      <c r="A867" s="1" t="s">
        <v>874</v>
      </c>
      <c r="B867" s="1" t="s">
        <v>1317</v>
      </c>
      <c r="C867" s="1"/>
      <c r="D867">
        <v>0</v>
      </c>
      <c r="E867">
        <v>0</v>
      </c>
      <c r="F867">
        <v>0</v>
      </c>
      <c r="G867">
        <v>0</v>
      </c>
      <c r="H867">
        <v>0</v>
      </c>
      <c r="I867">
        <v>0</v>
      </c>
      <c r="J867">
        <v>0</v>
      </c>
      <c r="K867">
        <v>0</v>
      </c>
      <c r="L867" s="65">
        <v>0</v>
      </c>
      <c r="M867">
        <v>0</v>
      </c>
      <c r="N867">
        <v>200</v>
      </c>
      <c r="O867">
        <v>0</v>
      </c>
      <c r="P867">
        <v>200</v>
      </c>
      <c r="Q867">
        <v>0</v>
      </c>
      <c r="R867" s="1">
        <f>IF(AND(MonthSales[[#This Row],[Maximum]] &gt; 10, C867 &lt;&gt; "X"), COUNTIF(MonthSales[[#This Row],[6]:[1]], "=0"),0)</f>
        <v>0</v>
      </c>
      <c r="S867" s="13">
        <f>MonthSales[[#This Row],[Final Quantity in Order + Manual]]*MonthSales[[#This Row],[Weight (g)]]</f>
        <v>0</v>
      </c>
      <c r="T867" s="62">
        <f>IFERROR(((MonthSales[[#This Row],[Stock + FBA]]+MonthSales[[#This Row],[Incoming]])/MonthSales[[#This Row],[Quaterly Average]]), 0)</f>
        <v>0</v>
      </c>
      <c r="U867" s="14">
        <f>IF(AND(minMonths &gt;=  MonthSales[[#This Row],[Months Cover (current stock +Production)]], C867  &lt;&gt; "X"), _xlfn.CEILING.MATH(((orderBY -  MonthSales[[#This Row],[Months Cover (current stock +Production)]]) * MonthSales[[#This Row],[Quaterly Average]]),50),0)</f>
        <v>0</v>
      </c>
      <c r="V867" s="60">
        <f t="shared" si="13"/>
        <v>0</v>
      </c>
      <c r="W867" s="21">
        <f>MonthSales[[#This Row],[Suggested Order]]+V867</f>
        <v>0</v>
      </c>
      <c r="X867">
        <f>SUM(MonthSales[[#This Row],[Stock + FBA]:[Incoming]])+MonthSales[[#This Row],[Final Quantity in Order + Manual]]</f>
        <v>200</v>
      </c>
      <c r="Y867" s="62">
        <f>IFERROR(((MonthSales[[#This Row],[Stock + FBA]]+MonthSales[[#This Row],[Incoming]]+MonthSales[[#This Row],[Final Quantity in Order + Manual]])/MonthSales[[#This Row],[Quaterly Average]]), 0)</f>
        <v>0</v>
      </c>
    </row>
    <row r="868" spans="1:25" x14ac:dyDescent="0.25">
      <c r="A868" s="1" t="s">
        <v>875</v>
      </c>
      <c r="B868" s="1" t="s">
        <v>1317</v>
      </c>
      <c r="C868" s="1"/>
      <c r="D868">
        <v>0</v>
      </c>
      <c r="E868">
        <v>0</v>
      </c>
      <c r="F868">
        <v>0</v>
      </c>
      <c r="G868">
        <v>0</v>
      </c>
      <c r="H868">
        <v>0</v>
      </c>
      <c r="I868">
        <v>0</v>
      </c>
      <c r="J868">
        <v>0</v>
      </c>
      <c r="K868">
        <v>0</v>
      </c>
      <c r="L868" s="65">
        <v>0</v>
      </c>
      <c r="M868">
        <v>0</v>
      </c>
      <c r="N868">
        <v>200</v>
      </c>
      <c r="O868">
        <v>0</v>
      </c>
      <c r="P868">
        <v>200</v>
      </c>
      <c r="Q868">
        <v>0</v>
      </c>
      <c r="R868" s="1">
        <f>IF(AND(MonthSales[[#This Row],[Maximum]] &gt; 10, C868 &lt;&gt; "X"), COUNTIF(MonthSales[[#This Row],[6]:[1]], "=0"),0)</f>
        <v>0</v>
      </c>
      <c r="S868" s="13">
        <f>MonthSales[[#This Row],[Final Quantity in Order + Manual]]*MonthSales[[#This Row],[Weight (g)]]</f>
        <v>0</v>
      </c>
      <c r="T868" s="62">
        <f>IFERROR(((MonthSales[[#This Row],[Stock + FBA]]+MonthSales[[#This Row],[Incoming]])/MonthSales[[#This Row],[Quaterly Average]]), 0)</f>
        <v>0</v>
      </c>
      <c r="U868" s="14">
        <f>IF(AND(minMonths &gt;=  MonthSales[[#This Row],[Months Cover (current stock +Production)]], C868  &lt;&gt; "X"), _xlfn.CEILING.MATH(((orderBY -  MonthSales[[#This Row],[Months Cover (current stock +Production)]]) * MonthSales[[#This Row],[Quaterly Average]]),50),0)</f>
        <v>0</v>
      </c>
      <c r="V868" s="60">
        <f t="shared" si="13"/>
        <v>0</v>
      </c>
      <c r="W868" s="21">
        <f>MonthSales[[#This Row],[Suggested Order]]+V868</f>
        <v>0</v>
      </c>
      <c r="X868">
        <f>SUM(MonthSales[[#This Row],[Stock + FBA]:[Incoming]])+MonthSales[[#This Row],[Final Quantity in Order + Manual]]</f>
        <v>200</v>
      </c>
      <c r="Y868" s="62">
        <f>IFERROR(((MonthSales[[#This Row],[Stock + FBA]]+MonthSales[[#This Row],[Incoming]]+MonthSales[[#This Row],[Final Quantity in Order + Manual]])/MonthSales[[#This Row],[Quaterly Average]]), 0)</f>
        <v>0</v>
      </c>
    </row>
    <row r="869" spans="1:25" x14ac:dyDescent="0.25">
      <c r="A869" s="1" t="s">
        <v>876</v>
      </c>
      <c r="B869" s="1" t="s">
        <v>1317</v>
      </c>
      <c r="C869" s="1"/>
      <c r="D869">
        <v>0</v>
      </c>
      <c r="E869">
        <v>0</v>
      </c>
      <c r="F869">
        <v>0</v>
      </c>
      <c r="G869">
        <v>0</v>
      </c>
      <c r="H869">
        <v>0</v>
      </c>
      <c r="I869">
        <v>0</v>
      </c>
      <c r="J869">
        <v>0</v>
      </c>
      <c r="K869">
        <v>0</v>
      </c>
      <c r="L869" s="65">
        <v>0</v>
      </c>
      <c r="M869">
        <v>0</v>
      </c>
      <c r="N869">
        <v>200</v>
      </c>
      <c r="O869">
        <v>0</v>
      </c>
      <c r="P869">
        <v>200</v>
      </c>
      <c r="Q869">
        <v>0</v>
      </c>
      <c r="R869" s="1">
        <f>IF(AND(MonthSales[[#This Row],[Maximum]] &gt; 10, C869 &lt;&gt; "X"), COUNTIF(MonthSales[[#This Row],[6]:[1]], "=0"),0)</f>
        <v>0</v>
      </c>
      <c r="S869" s="13">
        <f>MonthSales[[#This Row],[Final Quantity in Order + Manual]]*MonthSales[[#This Row],[Weight (g)]]</f>
        <v>0</v>
      </c>
      <c r="T869" s="62">
        <f>IFERROR(((MonthSales[[#This Row],[Stock + FBA]]+MonthSales[[#This Row],[Incoming]])/MonthSales[[#This Row],[Quaterly Average]]), 0)</f>
        <v>0</v>
      </c>
      <c r="U869" s="14">
        <f>IF(AND(minMonths &gt;=  MonthSales[[#This Row],[Months Cover (current stock +Production)]], C869  &lt;&gt; "X"), _xlfn.CEILING.MATH(((orderBY -  MonthSales[[#This Row],[Months Cover (current stock +Production)]]) * MonthSales[[#This Row],[Quaterly Average]]),50),0)</f>
        <v>0</v>
      </c>
      <c r="V869" s="60">
        <f t="shared" si="13"/>
        <v>0</v>
      </c>
      <c r="W869" s="21">
        <f>MonthSales[[#This Row],[Suggested Order]]+V869</f>
        <v>0</v>
      </c>
      <c r="X869">
        <f>SUM(MonthSales[[#This Row],[Stock + FBA]:[Incoming]])+MonthSales[[#This Row],[Final Quantity in Order + Manual]]</f>
        <v>200</v>
      </c>
      <c r="Y869" s="62">
        <f>IFERROR(((MonthSales[[#This Row],[Stock + FBA]]+MonthSales[[#This Row],[Incoming]]+MonthSales[[#This Row],[Final Quantity in Order + Manual]])/MonthSales[[#This Row],[Quaterly Average]]), 0)</f>
        <v>0</v>
      </c>
    </row>
    <row r="870" spans="1:25" x14ac:dyDescent="0.25">
      <c r="A870" s="1" t="s">
        <v>877</v>
      </c>
      <c r="B870" s="1" t="s">
        <v>1313</v>
      </c>
      <c r="C870" s="1"/>
      <c r="D870">
        <v>0.7</v>
      </c>
      <c r="E870">
        <v>0</v>
      </c>
      <c r="F870">
        <v>0</v>
      </c>
      <c r="G870">
        <v>0</v>
      </c>
      <c r="H870">
        <v>0</v>
      </c>
      <c r="I870">
        <v>0</v>
      </c>
      <c r="J870">
        <v>0</v>
      </c>
      <c r="K870">
        <v>0</v>
      </c>
      <c r="L870" s="65">
        <v>0</v>
      </c>
      <c r="M870">
        <v>0</v>
      </c>
      <c r="N870">
        <v>150</v>
      </c>
      <c r="O870">
        <v>0</v>
      </c>
      <c r="P870">
        <v>150</v>
      </c>
      <c r="Q870">
        <v>0</v>
      </c>
      <c r="R870" s="1">
        <f>IF(AND(MonthSales[[#This Row],[Maximum]] &gt; 10, C870 &lt;&gt; "X"), COUNTIF(MonthSales[[#This Row],[6]:[1]], "=0"),0)</f>
        <v>0</v>
      </c>
      <c r="S870" s="13">
        <f>MonthSales[[#This Row],[Final Quantity in Order + Manual]]*MonthSales[[#This Row],[Weight (g)]]</f>
        <v>0</v>
      </c>
      <c r="T870" s="62">
        <f>IFERROR(((MonthSales[[#This Row],[Stock + FBA]]+MonthSales[[#This Row],[Incoming]])/MonthSales[[#This Row],[Quaterly Average]]), 0)</f>
        <v>0</v>
      </c>
      <c r="U870" s="14">
        <f>IF(AND(minMonths &gt;=  MonthSales[[#This Row],[Months Cover (current stock +Production)]], C870  &lt;&gt; "X"), _xlfn.CEILING.MATH(((orderBY -  MonthSales[[#This Row],[Months Cover (current stock +Production)]]) * MonthSales[[#This Row],[Quaterly Average]]),50),0)</f>
        <v>0</v>
      </c>
      <c r="V870" s="60">
        <f t="shared" si="13"/>
        <v>0</v>
      </c>
      <c r="W870" s="21">
        <f>MonthSales[[#This Row],[Suggested Order]]+V870</f>
        <v>0</v>
      </c>
      <c r="X870">
        <f>SUM(MonthSales[[#This Row],[Stock + FBA]:[Incoming]])+MonthSales[[#This Row],[Final Quantity in Order + Manual]]</f>
        <v>150</v>
      </c>
      <c r="Y870" s="62">
        <f>IFERROR(((MonthSales[[#This Row],[Stock + FBA]]+MonthSales[[#This Row],[Incoming]]+MonthSales[[#This Row],[Final Quantity in Order + Manual]])/MonthSales[[#This Row],[Quaterly Average]]), 0)</f>
        <v>0</v>
      </c>
    </row>
    <row r="871" spans="1:25" x14ac:dyDescent="0.25">
      <c r="A871" s="1" t="s">
        <v>878</v>
      </c>
      <c r="B871" s="1" t="s">
        <v>1313</v>
      </c>
      <c r="C871" s="1"/>
      <c r="D871">
        <v>1.1299999999999999</v>
      </c>
      <c r="E871">
        <v>0</v>
      </c>
      <c r="F871">
        <v>0</v>
      </c>
      <c r="G871">
        <v>0</v>
      </c>
      <c r="H871">
        <v>0</v>
      </c>
      <c r="I871">
        <v>0</v>
      </c>
      <c r="J871">
        <v>0</v>
      </c>
      <c r="K871">
        <v>0</v>
      </c>
      <c r="L871" s="65">
        <v>0</v>
      </c>
      <c r="M871">
        <v>0</v>
      </c>
      <c r="N871">
        <v>150</v>
      </c>
      <c r="O871">
        <v>0</v>
      </c>
      <c r="P871">
        <v>150</v>
      </c>
      <c r="Q871">
        <v>0</v>
      </c>
      <c r="R871" s="1">
        <f>IF(AND(MonthSales[[#This Row],[Maximum]] &gt; 10, C871 &lt;&gt; "X"), COUNTIF(MonthSales[[#This Row],[6]:[1]], "=0"),0)</f>
        <v>0</v>
      </c>
      <c r="S871" s="13">
        <f>MonthSales[[#This Row],[Final Quantity in Order + Manual]]*MonthSales[[#This Row],[Weight (g)]]</f>
        <v>0</v>
      </c>
      <c r="T871" s="62">
        <f>IFERROR(((MonthSales[[#This Row],[Stock + FBA]]+MonthSales[[#This Row],[Incoming]])/MonthSales[[#This Row],[Quaterly Average]]), 0)</f>
        <v>0</v>
      </c>
      <c r="U871" s="14">
        <f>IF(AND(minMonths &gt;=  MonthSales[[#This Row],[Months Cover (current stock +Production)]], C871  &lt;&gt; "X"), _xlfn.CEILING.MATH(((orderBY -  MonthSales[[#This Row],[Months Cover (current stock +Production)]]) * MonthSales[[#This Row],[Quaterly Average]]),50),0)</f>
        <v>0</v>
      </c>
      <c r="V871" s="60">
        <f t="shared" si="13"/>
        <v>0</v>
      </c>
      <c r="W871" s="21">
        <f>MonthSales[[#This Row],[Suggested Order]]+V871</f>
        <v>0</v>
      </c>
      <c r="X871">
        <f>SUM(MonthSales[[#This Row],[Stock + FBA]:[Incoming]])+MonthSales[[#This Row],[Final Quantity in Order + Manual]]</f>
        <v>150</v>
      </c>
      <c r="Y871" s="62">
        <f>IFERROR(((MonthSales[[#This Row],[Stock + FBA]]+MonthSales[[#This Row],[Incoming]]+MonthSales[[#This Row],[Final Quantity in Order + Manual]])/MonthSales[[#This Row],[Quaterly Average]]), 0)</f>
        <v>0</v>
      </c>
    </row>
    <row r="872" spans="1:25" x14ac:dyDescent="0.25">
      <c r="A872" s="1" t="s">
        <v>879</v>
      </c>
      <c r="B872" s="1" t="s">
        <v>1317</v>
      </c>
      <c r="C872" s="1"/>
      <c r="D872">
        <v>0.73</v>
      </c>
      <c r="E872">
        <v>0</v>
      </c>
      <c r="F872">
        <v>0</v>
      </c>
      <c r="G872">
        <v>0</v>
      </c>
      <c r="H872">
        <v>0</v>
      </c>
      <c r="I872">
        <v>0</v>
      </c>
      <c r="J872">
        <v>0</v>
      </c>
      <c r="K872">
        <v>0</v>
      </c>
      <c r="L872" s="65">
        <v>0</v>
      </c>
      <c r="M872">
        <v>0</v>
      </c>
      <c r="N872">
        <v>200</v>
      </c>
      <c r="O872">
        <v>0</v>
      </c>
      <c r="P872">
        <v>200</v>
      </c>
      <c r="Q872">
        <v>0</v>
      </c>
      <c r="R872" s="1">
        <f>IF(AND(MonthSales[[#This Row],[Maximum]] &gt; 10, C872 &lt;&gt; "X"), COUNTIF(MonthSales[[#This Row],[6]:[1]], "=0"),0)</f>
        <v>0</v>
      </c>
      <c r="S872" s="13">
        <f>MonthSales[[#This Row],[Final Quantity in Order + Manual]]*MonthSales[[#This Row],[Weight (g)]]</f>
        <v>0</v>
      </c>
      <c r="T872" s="62">
        <f>IFERROR(((MonthSales[[#This Row],[Stock + FBA]]+MonthSales[[#This Row],[Incoming]])/MonthSales[[#This Row],[Quaterly Average]]), 0)</f>
        <v>0</v>
      </c>
      <c r="U872" s="14">
        <f>IF(AND(minMonths &gt;=  MonthSales[[#This Row],[Months Cover (current stock +Production)]], C872  &lt;&gt; "X"), _xlfn.CEILING.MATH(((orderBY -  MonthSales[[#This Row],[Months Cover (current stock +Production)]]) * MonthSales[[#This Row],[Quaterly Average]]),50),0)</f>
        <v>0</v>
      </c>
      <c r="V872" s="60">
        <f t="shared" si="13"/>
        <v>0</v>
      </c>
      <c r="W872" s="21">
        <f>MonthSales[[#This Row],[Suggested Order]]+V872</f>
        <v>0</v>
      </c>
      <c r="X872">
        <f>SUM(MonthSales[[#This Row],[Stock + FBA]:[Incoming]])+MonthSales[[#This Row],[Final Quantity in Order + Manual]]</f>
        <v>200</v>
      </c>
      <c r="Y872" s="62">
        <f>IFERROR(((MonthSales[[#This Row],[Stock + FBA]]+MonthSales[[#This Row],[Incoming]]+MonthSales[[#This Row],[Final Quantity in Order + Manual]])/MonthSales[[#This Row],[Quaterly Average]]), 0)</f>
        <v>0</v>
      </c>
    </row>
    <row r="873" spans="1:25" x14ac:dyDescent="0.25">
      <c r="A873" s="1" t="s">
        <v>880</v>
      </c>
      <c r="B873" s="1" t="s">
        <v>1317</v>
      </c>
      <c r="C873" s="1"/>
      <c r="D873">
        <v>0.7</v>
      </c>
      <c r="E873">
        <v>0</v>
      </c>
      <c r="F873">
        <v>0</v>
      </c>
      <c r="G873">
        <v>0</v>
      </c>
      <c r="H873">
        <v>0</v>
      </c>
      <c r="I873">
        <v>0</v>
      </c>
      <c r="J873">
        <v>0</v>
      </c>
      <c r="K873">
        <v>0</v>
      </c>
      <c r="L873" s="65">
        <v>0</v>
      </c>
      <c r="M873">
        <v>0</v>
      </c>
      <c r="N873">
        <v>200</v>
      </c>
      <c r="O873">
        <v>0</v>
      </c>
      <c r="P873">
        <v>200</v>
      </c>
      <c r="Q873">
        <v>0</v>
      </c>
      <c r="R873" s="1">
        <f>IF(AND(MonthSales[[#This Row],[Maximum]] &gt; 10, C873 &lt;&gt; "X"), COUNTIF(MonthSales[[#This Row],[6]:[1]], "=0"),0)</f>
        <v>0</v>
      </c>
      <c r="S873" s="13">
        <f>MonthSales[[#This Row],[Final Quantity in Order + Manual]]*MonthSales[[#This Row],[Weight (g)]]</f>
        <v>0</v>
      </c>
      <c r="T873" s="62">
        <f>IFERROR(((MonthSales[[#This Row],[Stock + FBA]]+MonthSales[[#This Row],[Incoming]])/MonthSales[[#This Row],[Quaterly Average]]), 0)</f>
        <v>0</v>
      </c>
      <c r="U873" s="14">
        <f>IF(AND(minMonths &gt;=  MonthSales[[#This Row],[Months Cover (current stock +Production)]], C873  &lt;&gt; "X"), _xlfn.CEILING.MATH(((orderBY -  MonthSales[[#This Row],[Months Cover (current stock +Production)]]) * MonthSales[[#This Row],[Quaterly Average]]),50),0)</f>
        <v>0</v>
      </c>
      <c r="V873" s="60">
        <f t="shared" si="13"/>
        <v>0</v>
      </c>
      <c r="W873" s="21">
        <f>MonthSales[[#This Row],[Suggested Order]]+V873</f>
        <v>0</v>
      </c>
      <c r="X873">
        <f>SUM(MonthSales[[#This Row],[Stock + FBA]:[Incoming]])+MonthSales[[#This Row],[Final Quantity in Order + Manual]]</f>
        <v>200</v>
      </c>
      <c r="Y873" s="62">
        <f>IFERROR(((MonthSales[[#This Row],[Stock + FBA]]+MonthSales[[#This Row],[Incoming]]+MonthSales[[#This Row],[Final Quantity in Order + Manual]])/MonthSales[[#This Row],[Quaterly Average]]), 0)</f>
        <v>0</v>
      </c>
    </row>
    <row r="874" spans="1:25" x14ac:dyDescent="0.25">
      <c r="A874" s="1" t="s">
        <v>881</v>
      </c>
      <c r="B874" s="1" t="s">
        <v>1317</v>
      </c>
      <c r="C874" s="1"/>
      <c r="D874">
        <v>0.57999999999999996</v>
      </c>
      <c r="E874">
        <v>0</v>
      </c>
      <c r="F874">
        <v>0</v>
      </c>
      <c r="G874">
        <v>0</v>
      </c>
      <c r="H874">
        <v>0</v>
      </c>
      <c r="I874">
        <v>0</v>
      </c>
      <c r="J874">
        <v>0</v>
      </c>
      <c r="K874">
        <v>0</v>
      </c>
      <c r="L874" s="65">
        <v>0</v>
      </c>
      <c r="M874">
        <v>0</v>
      </c>
      <c r="N874">
        <v>200</v>
      </c>
      <c r="O874">
        <v>0</v>
      </c>
      <c r="P874">
        <v>200</v>
      </c>
      <c r="Q874">
        <v>0</v>
      </c>
      <c r="R874" s="1">
        <f>IF(AND(MonthSales[[#This Row],[Maximum]] &gt; 10, C874 &lt;&gt; "X"), COUNTIF(MonthSales[[#This Row],[6]:[1]], "=0"),0)</f>
        <v>0</v>
      </c>
      <c r="S874" s="13">
        <f>MonthSales[[#This Row],[Final Quantity in Order + Manual]]*MonthSales[[#This Row],[Weight (g)]]</f>
        <v>0</v>
      </c>
      <c r="T874" s="62">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60">
        <f t="shared" si="13"/>
        <v>0</v>
      </c>
      <c r="W874" s="21">
        <f>MonthSales[[#This Row],[Suggested Order]]+V874</f>
        <v>0</v>
      </c>
      <c r="X874">
        <f>SUM(MonthSales[[#This Row],[Stock + FBA]:[Incoming]])+MonthSales[[#This Row],[Final Quantity in Order + Manual]]</f>
        <v>200</v>
      </c>
      <c r="Y874" s="62">
        <f>IFERROR(((MonthSales[[#This Row],[Stock + FBA]]+MonthSales[[#This Row],[Incoming]]+MonthSales[[#This Row],[Final Quantity in Order + Manual]])/MonthSales[[#This Row],[Quaterly Average]]), 0)</f>
        <v>0</v>
      </c>
    </row>
    <row r="875" spans="1:25" x14ac:dyDescent="0.25">
      <c r="A875" s="1" t="s">
        <v>882</v>
      </c>
      <c r="B875" s="1" t="s">
        <v>1317</v>
      </c>
      <c r="C875" s="1"/>
      <c r="D875">
        <v>1.21</v>
      </c>
      <c r="E875">
        <v>0</v>
      </c>
      <c r="F875">
        <v>0</v>
      </c>
      <c r="G875">
        <v>0</v>
      </c>
      <c r="H875">
        <v>0</v>
      </c>
      <c r="I875">
        <v>0</v>
      </c>
      <c r="J875">
        <v>0</v>
      </c>
      <c r="K875">
        <v>0</v>
      </c>
      <c r="L875" s="65">
        <v>0</v>
      </c>
      <c r="M875">
        <v>0</v>
      </c>
      <c r="N875">
        <v>200</v>
      </c>
      <c r="O875">
        <v>0</v>
      </c>
      <c r="P875">
        <v>200</v>
      </c>
      <c r="Q875">
        <v>0</v>
      </c>
      <c r="R875" s="1">
        <f>IF(AND(MonthSales[[#This Row],[Maximum]] &gt; 10, C875 &lt;&gt; "X"), COUNTIF(MonthSales[[#This Row],[6]:[1]], "=0"),0)</f>
        <v>0</v>
      </c>
      <c r="S875" s="13">
        <f>MonthSales[[#This Row],[Final Quantity in Order + Manual]]*MonthSales[[#This Row],[Weight (g)]]</f>
        <v>0</v>
      </c>
      <c r="T875" s="62">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60">
        <f t="shared" si="13"/>
        <v>0</v>
      </c>
      <c r="W875" s="21">
        <f>MonthSales[[#This Row],[Suggested Order]]+V875</f>
        <v>0</v>
      </c>
      <c r="X875">
        <f>SUM(MonthSales[[#This Row],[Stock + FBA]:[Incoming]])+MonthSales[[#This Row],[Final Quantity in Order + Manual]]</f>
        <v>200</v>
      </c>
      <c r="Y875" s="62">
        <f>IFERROR(((MonthSales[[#This Row],[Stock + FBA]]+MonthSales[[#This Row],[Incoming]]+MonthSales[[#This Row],[Final Quantity in Order + Manual]])/MonthSales[[#This Row],[Quaterly Average]]), 0)</f>
        <v>0</v>
      </c>
    </row>
    <row r="876" spans="1:25" x14ac:dyDescent="0.25">
      <c r="A876" s="1" t="s">
        <v>883</v>
      </c>
      <c r="B876" s="1" t="s">
        <v>1317</v>
      </c>
      <c r="C876" s="1"/>
      <c r="D876">
        <v>1.45</v>
      </c>
      <c r="E876">
        <v>0</v>
      </c>
      <c r="F876">
        <v>0</v>
      </c>
      <c r="G876">
        <v>0</v>
      </c>
      <c r="H876">
        <v>0</v>
      </c>
      <c r="I876">
        <v>0</v>
      </c>
      <c r="J876">
        <v>0</v>
      </c>
      <c r="K876">
        <v>0</v>
      </c>
      <c r="L876" s="65">
        <v>0</v>
      </c>
      <c r="M876">
        <v>0</v>
      </c>
      <c r="N876">
        <v>200</v>
      </c>
      <c r="O876">
        <v>0</v>
      </c>
      <c r="P876">
        <v>200</v>
      </c>
      <c r="Q876">
        <v>0</v>
      </c>
      <c r="R876" s="1">
        <f>IF(AND(MonthSales[[#This Row],[Maximum]] &gt; 10, C876 &lt;&gt; "X"), COUNTIF(MonthSales[[#This Row],[6]:[1]], "=0"),0)</f>
        <v>0</v>
      </c>
      <c r="S876" s="13">
        <f>MonthSales[[#This Row],[Final Quantity in Order + Manual]]*MonthSales[[#This Row],[Weight (g)]]</f>
        <v>0</v>
      </c>
      <c r="T876" s="62">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60">
        <f t="shared" si="13"/>
        <v>0</v>
      </c>
      <c r="W876" s="21">
        <f>MonthSales[[#This Row],[Suggested Order]]+V876</f>
        <v>0</v>
      </c>
      <c r="X876">
        <f>SUM(MonthSales[[#This Row],[Stock + FBA]:[Incoming]])+MonthSales[[#This Row],[Final Quantity in Order + Manual]]</f>
        <v>200</v>
      </c>
      <c r="Y876" s="62">
        <f>IFERROR(((MonthSales[[#This Row],[Stock + FBA]]+MonthSales[[#This Row],[Incoming]]+MonthSales[[#This Row],[Final Quantity in Order + Manual]])/MonthSales[[#This Row],[Quaterly Average]]), 0)</f>
        <v>0</v>
      </c>
    </row>
    <row r="877" spans="1:25" x14ac:dyDescent="0.25">
      <c r="A877" s="1" t="s">
        <v>884</v>
      </c>
      <c r="B877" s="1" t="s">
        <v>1317</v>
      </c>
      <c r="C877" s="1"/>
      <c r="D877">
        <v>0.8</v>
      </c>
      <c r="E877">
        <v>0</v>
      </c>
      <c r="F877">
        <v>0</v>
      </c>
      <c r="G877">
        <v>0</v>
      </c>
      <c r="H877">
        <v>0</v>
      </c>
      <c r="I877">
        <v>0</v>
      </c>
      <c r="J877">
        <v>0</v>
      </c>
      <c r="K877">
        <v>0</v>
      </c>
      <c r="L877" s="65">
        <v>0</v>
      </c>
      <c r="M877">
        <v>0</v>
      </c>
      <c r="N877">
        <v>200</v>
      </c>
      <c r="O877">
        <v>0</v>
      </c>
      <c r="P877">
        <v>200</v>
      </c>
      <c r="Q877">
        <v>0</v>
      </c>
      <c r="R877" s="1">
        <f>IF(AND(MonthSales[[#This Row],[Maximum]] &gt; 10, C877 &lt;&gt; "X"), COUNTIF(MonthSales[[#This Row],[6]:[1]], "=0"),0)</f>
        <v>0</v>
      </c>
      <c r="S877" s="13">
        <f>MonthSales[[#This Row],[Final Quantity in Order + Manual]]*MonthSales[[#This Row],[Weight (g)]]</f>
        <v>0</v>
      </c>
      <c r="T877" s="62">
        <f>IFERROR(((MonthSales[[#This Row],[Stock + FBA]]+MonthSales[[#This Row],[Incoming]])/MonthSales[[#This Row],[Quaterly Average]]), 0)</f>
        <v>0</v>
      </c>
      <c r="U877" s="14">
        <f>IF(AND(minMonths &gt;=  MonthSales[[#This Row],[Months Cover (current stock +Production)]], C877  &lt;&gt; "X"), _xlfn.CEILING.MATH(((orderBY -  MonthSales[[#This Row],[Months Cover (current stock +Production)]]) * MonthSales[[#This Row],[Quaterly Average]]),50),0)</f>
        <v>0</v>
      </c>
      <c r="V877" s="60">
        <f t="shared" si="13"/>
        <v>0</v>
      </c>
      <c r="W877" s="21">
        <f>MonthSales[[#This Row],[Suggested Order]]+V877</f>
        <v>0</v>
      </c>
      <c r="X877">
        <f>SUM(MonthSales[[#This Row],[Stock + FBA]:[Incoming]])+MonthSales[[#This Row],[Final Quantity in Order + Manual]]</f>
        <v>200</v>
      </c>
      <c r="Y877" s="62">
        <f>IFERROR(((MonthSales[[#This Row],[Stock + FBA]]+MonthSales[[#This Row],[Incoming]]+MonthSales[[#This Row],[Final Quantity in Order + Manual]])/MonthSales[[#This Row],[Quaterly Average]]), 0)</f>
        <v>0</v>
      </c>
    </row>
    <row r="878" spans="1:25" x14ac:dyDescent="0.25">
      <c r="A878" s="1" t="s">
        <v>885</v>
      </c>
      <c r="B878" s="1" t="s">
        <v>1317</v>
      </c>
      <c r="C878" s="1"/>
      <c r="D878">
        <v>0.85</v>
      </c>
      <c r="E878">
        <v>0</v>
      </c>
      <c r="F878">
        <v>0</v>
      </c>
      <c r="G878">
        <v>0</v>
      </c>
      <c r="H878">
        <v>0</v>
      </c>
      <c r="I878">
        <v>0</v>
      </c>
      <c r="J878">
        <v>0</v>
      </c>
      <c r="K878">
        <v>0</v>
      </c>
      <c r="L878" s="65">
        <v>0</v>
      </c>
      <c r="M878">
        <v>0</v>
      </c>
      <c r="N878">
        <v>200</v>
      </c>
      <c r="O878">
        <v>0</v>
      </c>
      <c r="P878">
        <v>200</v>
      </c>
      <c r="Q878">
        <v>0</v>
      </c>
      <c r="R878" s="1">
        <f>IF(AND(MonthSales[[#This Row],[Maximum]] &gt; 10, C878 &lt;&gt; "X"), COUNTIF(MonthSales[[#This Row],[6]:[1]], "=0"),0)</f>
        <v>0</v>
      </c>
      <c r="S878" s="13">
        <f>MonthSales[[#This Row],[Final Quantity in Order + Manual]]*MonthSales[[#This Row],[Weight (g)]]</f>
        <v>0</v>
      </c>
      <c r="T878" s="62">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60">
        <f t="shared" si="13"/>
        <v>0</v>
      </c>
      <c r="W878" s="21">
        <f>MonthSales[[#This Row],[Suggested Order]]+V878</f>
        <v>0</v>
      </c>
      <c r="X878">
        <f>SUM(MonthSales[[#This Row],[Stock + FBA]:[Incoming]])+MonthSales[[#This Row],[Final Quantity in Order + Manual]]</f>
        <v>200</v>
      </c>
      <c r="Y878" s="62">
        <f>IFERROR(((MonthSales[[#This Row],[Stock + FBA]]+MonthSales[[#This Row],[Incoming]]+MonthSales[[#This Row],[Final Quantity in Order + Manual]])/MonthSales[[#This Row],[Quaterly Average]]), 0)</f>
        <v>0</v>
      </c>
    </row>
    <row r="879" spans="1:25" x14ac:dyDescent="0.25">
      <c r="A879" s="1" t="s">
        <v>886</v>
      </c>
      <c r="B879" s="1" t="s">
        <v>1317</v>
      </c>
      <c r="C879" s="1"/>
      <c r="D879">
        <v>0.85</v>
      </c>
      <c r="E879">
        <v>0</v>
      </c>
      <c r="F879">
        <v>0</v>
      </c>
      <c r="G879">
        <v>0</v>
      </c>
      <c r="H879">
        <v>0</v>
      </c>
      <c r="I879">
        <v>0</v>
      </c>
      <c r="J879">
        <v>0</v>
      </c>
      <c r="K879">
        <v>0</v>
      </c>
      <c r="L879" s="65">
        <v>0</v>
      </c>
      <c r="M879">
        <v>0</v>
      </c>
      <c r="N879">
        <v>200</v>
      </c>
      <c r="O879">
        <v>0</v>
      </c>
      <c r="P879">
        <v>200</v>
      </c>
      <c r="Q879">
        <v>0</v>
      </c>
      <c r="R879" s="1">
        <f>IF(AND(MonthSales[[#This Row],[Maximum]] &gt; 10, C879 &lt;&gt; "X"), COUNTIF(MonthSales[[#This Row],[6]:[1]], "=0"),0)</f>
        <v>0</v>
      </c>
      <c r="S879" s="13">
        <f>MonthSales[[#This Row],[Final Quantity in Order + Manual]]*MonthSales[[#This Row],[Weight (g)]]</f>
        <v>0</v>
      </c>
      <c r="T879" s="62">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60">
        <f t="shared" si="13"/>
        <v>0</v>
      </c>
      <c r="W879" s="21">
        <f>MonthSales[[#This Row],[Suggested Order]]+V879</f>
        <v>0</v>
      </c>
      <c r="X879">
        <f>SUM(MonthSales[[#This Row],[Stock + FBA]:[Incoming]])+MonthSales[[#This Row],[Final Quantity in Order + Manual]]</f>
        <v>200</v>
      </c>
      <c r="Y879" s="62">
        <f>IFERROR(((MonthSales[[#This Row],[Stock + FBA]]+MonthSales[[#This Row],[Incoming]]+MonthSales[[#This Row],[Final Quantity in Order + Manual]])/MonthSales[[#This Row],[Quaterly Average]]), 0)</f>
        <v>0</v>
      </c>
    </row>
    <row r="880" spans="1:25" x14ac:dyDescent="0.25">
      <c r="A880" s="1" t="s">
        <v>887</v>
      </c>
      <c r="B880" s="1" t="s">
        <v>1317</v>
      </c>
      <c r="C880" s="1"/>
      <c r="D880">
        <v>0.56999999999999995</v>
      </c>
      <c r="E880">
        <v>0</v>
      </c>
      <c r="F880">
        <v>0</v>
      </c>
      <c r="G880">
        <v>0</v>
      </c>
      <c r="H880">
        <v>0</v>
      </c>
      <c r="I880">
        <v>0</v>
      </c>
      <c r="J880">
        <v>0</v>
      </c>
      <c r="K880">
        <v>0</v>
      </c>
      <c r="L880" s="65">
        <v>0</v>
      </c>
      <c r="M880">
        <v>0</v>
      </c>
      <c r="N880">
        <v>200</v>
      </c>
      <c r="O880">
        <v>0</v>
      </c>
      <c r="P880">
        <v>200</v>
      </c>
      <c r="Q880">
        <v>0</v>
      </c>
      <c r="R880" s="1">
        <f>IF(AND(MonthSales[[#This Row],[Maximum]] &gt; 10, C880 &lt;&gt; "X"), COUNTIF(MonthSales[[#This Row],[6]:[1]], "=0"),0)</f>
        <v>0</v>
      </c>
      <c r="S880" s="13">
        <f>MonthSales[[#This Row],[Final Quantity in Order + Manual]]*MonthSales[[#This Row],[Weight (g)]]</f>
        <v>0</v>
      </c>
      <c r="T880" s="62">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60">
        <f t="shared" si="13"/>
        <v>0</v>
      </c>
      <c r="W880" s="21">
        <f>MonthSales[[#This Row],[Suggested Order]]+V880</f>
        <v>0</v>
      </c>
      <c r="X880">
        <f>SUM(MonthSales[[#This Row],[Stock + FBA]:[Incoming]])+MonthSales[[#This Row],[Final Quantity in Order + Manual]]</f>
        <v>200</v>
      </c>
      <c r="Y880" s="62">
        <f>IFERROR(((MonthSales[[#This Row],[Stock + FBA]]+MonthSales[[#This Row],[Incoming]]+MonthSales[[#This Row],[Final Quantity in Order + Manual]])/MonthSales[[#This Row],[Quaterly Average]]), 0)</f>
        <v>0</v>
      </c>
    </row>
    <row r="881" spans="1:25" x14ac:dyDescent="0.25">
      <c r="A881" s="1" t="s">
        <v>888</v>
      </c>
      <c r="B881" s="1" t="s">
        <v>1317</v>
      </c>
      <c r="C881" s="1"/>
      <c r="D881">
        <v>0.55000000000000004</v>
      </c>
      <c r="E881">
        <v>0</v>
      </c>
      <c r="F881">
        <v>0</v>
      </c>
      <c r="G881">
        <v>0</v>
      </c>
      <c r="H881">
        <v>0</v>
      </c>
      <c r="I881">
        <v>0</v>
      </c>
      <c r="J881">
        <v>0</v>
      </c>
      <c r="K881">
        <v>0</v>
      </c>
      <c r="L881" s="65">
        <v>0</v>
      </c>
      <c r="M881">
        <v>0</v>
      </c>
      <c r="N881">
        <v>200</v>
      </c>
      <c r="O881">
        <v>0</v>
      </c>
      <c r="P881">
        <v>200</v>
      </c>
      <c r="Q881">
        <v>0</v>
      </c>
      <c r="R881" s="1">
        <f>IF(AND(MonthSales[[#This Row],[Maximum]] &gt; 10, C881 &lt;&gt; "X"), COUNTIF(MonthSales[[#This Row],[6]:[1]], "=0"),0)</f>
        <v>0</v>
      </c>
      <c r="S881" s="13">
        <f>MonthSales[[#This Row],[Final Quantity in Order + Manual]]*MonthSales[[#This Row],[Weight (g)]]</f>
        <v>0</v>
      </c>
      <c r="T881" s="62">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60">
        <f t="shared" si="13"/>
        <v>0</v>
      </c>
      <c r="W881" s="21">
        <f>MonthSales[[#This Row],[Suggested Order]]+V881</f>
        <v>0</v>
      </c>
      <c r="X881">
        <f>SUM(MonthSales[[#This Row],[Stock + FBA]:[Incoming]])+MonthSales[[#This Row],[Final Quantity in Order + Manual]]</f>
        <v>200</v>
      </c>
      <c r="Y881" s="62">
        <f>IFERROR(((MonthSales[[#This Row],[Stock + FBA]]+MonthSales[[#This Row],[Incoming]]+MonthSales[[#This Row],[Final Quantity in Order + Manual]])/MonthSales[[#This Row],[Quaterly Average]]), 0)</f>
        <v>0</v>
      </c>
    </row>
    <row r="882" spans="1:25" x14ac:dyDescent="0.25">
      <c r="A882" s="1" t="s">
        <v>889</v>
      </c>
      <c r="B882" s="1" t="s">
        <v>1317</v>
      </c>
      <c r="C882" s="1"/>
      <c r="D882">
        <v>0.74</v>
      </c>
      <c r="E882">
        <v>0</v>
      </c>
      <c r="F882">
        <v>0</v>
      </c>
      <c r="G882">
        <v>0</v>
      </c>
      <c r="H882">
        <v>0</v>
      </c>
      <c r="I882">
        <v>0</v>
      </c>
      <c r="J882">
        <v>0</v>
      </c>
      <c r="K882">
        <v>0</v>
      </c>
      <c r="L882" s="65">
        <v>0</v>
      </c>
      <c r="M882">
        <v>0</v>
      </c>
      <c r="N882">
        <v>200</v>
      </c>
      <c r="O882">
        <v>0</v>
      </c>
      <c r="P882">
        <v>200</v>
      </c>
      <c r="Q882">
        <v>0</v>
      </c>
      <c r="R882" s="1">
        <f>IF(AND(MonthSales[[#This Row],[Maximum]] &gt; 10, C882 &lt;&gt; "X"), COUNTIF(MonthSales[[#This Row],[6]:[1]], "=0"),0)</f>
        <v>0</v>
      </c>
      <c r="S882" s="13">
        <f>MonthSales[[#This Row],[Final Quantity in Order + Manual]]*MonthSales[[#This Row],[Weight (g)]]</f>
        <v>0</v>
      </c>
      <c r="T882" s="62">
        <f>IFERROR(((MonthSales[[#This Row],[Stock + FBA]]+MonthSales[[#This Row],[Incoming]])/MonthSales[[#This Row],[Quaterly Average]]), 0)</f>
        <v>0</v>
      </c>
      <c r="U882" s="14">
        <f>IF(AND(minMonths &gt;=  MonthSales[[#This Row],[Months Cover (current stock +Production)]], C882  &lt;&gt; "X"), _xlfn.CEILING.MATH(((orderBY -  MonthSales[[#This Row],[Months Cover (current stock +Production)]]) * MonthSales[[#This Row],[Quaterly Average]]),50),0)</f>
        <v>0</v>
      </c>
      <c r="V882" s="60">
        <f t="shared" si="13"/>
        <v>0</v>
      </c>
      <c r="W882" s="21">
        <f>MonthSales[[#This Row],[Suggested Order]]+V882</f>
        <v>0</v>
      </c>
      <c r="X882">
        <f>SUM(MonthSales[[#This Row],[Stock + FBA]:[Incoming]])+MonthSales[[#This Row],[Final Quantity in Order + Manual]]</f>
        <v>200</v>
      </c>
      <c r="Y882" s="62">
        <f>IFERROR(((MonthSales[[#This Row],[Stock + FBA]]+MonthSales[[#This Row],[Incoming]]+MonthSales[[#This Row],[Final Quantity in Order + Manual]])/MonthSales[[#This Row],[Quaterly Average]]), 0)</f>
        <v>0</v>
      </c>
    </row>
    <row r="883" spans="1:25" x14ac:dyDescent="0.25">
      <c r="A883" s="1" t="s">
        <v>890</v>
      </c>
      <c r="B883" s="1" t="s">
        <v>1317</v>
      </c>
      <c r="C883" s="1"/>
      <c r="D883">
        <v>0.75</v>
      </c>
      <c r="E883">
        <v>0</v>
      </c>
      <c r="F883">
        <v>0</v>
      </c>
      <c r="G883">
        <v>0</v>
      </c>
      <c r="H883">
        <v>0</v>
      </c>
      <c r="I883">
        <v>0</v>
      </c>
      <c r="J883">
        <v>0</v>
      </c>
      <c r="K883">
        <v>0</v>
      </c>
      <c r="L883" s="65">
        <v>0</v>
      </c>
      <c r="M883">
        <v>0</v>
      </c>
      <c r="N883">
        <v>200</v>
      </c>
      <c r="O883">
        <v>0</v>
      </c>
      <c r="P883">
        <v>200</v>
      </c>
      <c r="Q883">
        <v>0</v>
      </c>
      <c r="R883" s="1">
        <f>IF(AND(MonthSales[[#This Row],[Maximum]] &gt; 10, C883 &lt;&gt; "X"), COUNTIF(MonthSales[[#This Row],[6]:[1]], "=0"),0)</f>
        <v>0</v>
      </c>
      <c r="S883" s="13">
        <f>MonthSales[[#This Row],[Final Quantity in Order + Manual]]*MonthSales[[#This Row],[Weight (g)]]</f>
        <v>0</v>
      </c>
      <c r="T883" s="62">
        <f>IFERROR(((MonthSales[[#This Row],[Stock + FBA]]+MonthSales[[#This Row],[Incoming]])/MonthSales[[#This Row],[Quaterly Average]]), 0)</f>
        <v>0</v>
      </c>
      <c r="U883" s="14">
        <f>IF(AND(minMonths &gt;=  MonthSales[[#This Row],[Months Cover (current stock +Production)]], C883  &lt;&gt; "X"), _xlfn.CEILING.MATH(((orderBY -  MonthSales[[#This Row],[Months Cover (current stock +Production)]]) * MonthSales[[#This Row],[Quaterly Average]]),50),0)</f>
        <v>0</v>
      </c>
      <c r="V883" s="60">
        <f t="shared" si="13"/>
        <v>0</v>
      </c>
      <c r="W883" s="21">
        <f>MonthSales[[#This Row],[Suggested Order]]+V883</f>
        <v>0</v>
      </c>
      <c r="X883">
        <f>SUM(MonthSales[[#This Row],[Stock + FBA]:[Incoming]])+MonthSales[[#This Row],[Final Quantity in Order + Manual]]</f>
        <v>200</v>
      </c>
      <c r="Y883" s="62">
        <f>IFERROR(((MonthSales[[#This Row],[Stock + FBA]]+MonthSales[[#This Row],[Incoming]]+MonthSales[[#This Row],[Final Quantity in Order + Manual]])/MonthSales[[#This Row],[Quaterly Average]]), 0)</f>
        <v>0</v>
      </c>
    </row>
    <row r="884" spans="1:25" x14ac:dyDescent="0.25">
      <c r="A884" s="1" t="s">
        <v>891</v>
      </c>
      <c r="B884" s="1" t="s">
        <v>1317</v>
      </c>
      <c r="C884" s="1"/>
      <c r="D884">
        <v>0.9</v>
      </c>
      <c r="E884">
        <v>0</v>
      </c>
      <c r="F884">
        <v>0</v>
      </c>
      <c r="G884">
        <v>0</v>
      </c>
      <c r="H884">
        <v>0</v>
      </c>
      <c r="I884">
        <v>0</v>
      </c>
      <c r="J884">
        <v>0</v>
      </c>
      <c r="K884">
        <v>0</v>
      </c>
      <c r="L884" s="65">
        <v>0</v>
      </c>
      <c r="M884">
        <v>0</v>
      </c>
      <c r="N884">
        <v>200</v>
      </c>
      <c r="O884">
        <v>0</v>
      </c>
      <c r="P884">
        <v>200</v>
      </c>
      <c r="Q884">
        <v>0</v>
      </c>
      <c r="R884" s="1">
        <f>IF(AND(MonthSales[[#This Row],[Maximum]] &gt; 10, C884 &lt;&gt; "X"), COUNTIF(MonthSales[[#This Row],[6]:[1]], "=0"),0)</f>
        <v>0</v>
      </c>
      <c r="S884" s="13">
        <f>MonthSales[[#This Row],[Final Quantity in Order + Manual]]*MonthSales[[#This Row],[Weight (g)]]</f>
        <v>0</v>
      </c>
      <c r="T884" s="62">
        <f>IFERROR(((MonthSales[[#This Row],[Stock + FBA]]+MonthSales[[#This Row],[Incoming]])/MonthSales[[#This Row],[Quaterly Average]]), 0)</f>
        <v>0</v>
      </c>
      <c r="U884" s="14">
        <f>IF(AND(minMonths &gt;=  MonthSales[[#This Row],[Months Cover (current stock +Production)]], C884  &lt;&gt; "X"), _xlfn.CEILING.MATH(((orderBY -  MonthSales[[#This Row],[Months Cover (current stock +Production)]]) * MonthSales[[#This Row],[Quaterly Average]]),50),0)</f>
        <v>0</v>
      </c>
      <c r="V884" s="60">
        <f t="shared" si="13"/>
        <v>0</v>
      </c>
      <c r="W884" s="21">
        <f>MonthSales[[#This Row],[Suggested Order]]+V884</f>
        <v>0</v>
      </c>
      <c r="X884">
        <f>SUM(MonthSales[[#This Row],[Stock + FBA]:[Incoming]])+MonthSales[[#This Row],[Final Quantity in Order + Manual]]</f>
        <v>200</v>
      </c>
      <c r="Y884" s="62">
        <f>IFERROR(((MonthSales[[#This Row],[Stock + FBA]]+MonthSales[[#This Row],[Incoming]]+MonthSales[[#This Row],[Final Quantity in Order + Manual]])/MonthSales[[#This Row],[Quaterly Average]]), 0)</f>
        <v>0</v>
      </c>
    </row>
    <row r="885" spans="1:25" x14ac:dyDescent="0.25">
      <c r="A885" s="1" t="s">
        <v>892</v>
      </c>
      <c r="B885" s="1" t="s">
        <v>1317</v>
      </c>
      <c r="C885" s="1"/>
      <c r="D885">
        <v>0.53</v>
      </c>
      <c r="E885">
        <v>0</v>
      </c>
      <c r="F885">
        <v>0</v>
      </c>
      <c r="G885">
        <v>0</v>
      </c>
      <c r="H885">
        <v>0</v>
      </c>
      <c r="I885">
        <v>0</v>
      </c>
      <c r="J885">
        <v>0</v>
      </c>
      <c r="K885">
        <v>0</v>
      </c>
      <c r="L885" s="65">
        <v>0</v>
      </c>
      <c r="M885">
        <v>0</v>
      </c>
      <c r="N885">
        <v>0</v>
      </c>
      <c r="O885">
        <v>0</v>
      </c>
      <c r="P885">
        <v>0</v>
      </c>
      <c r="Q885">
        <v>0</v>
      </c>
      <c r="R885" s="1">
        <f>IF(AND(MonthSales[[#This Row],[Maximum]] &gt; 10, C885 &lt;&gt; "X"), COUNTIF(MonthSales[[#This Row],[6]:[1]], "=0"),0)</f>
        <v>0</v>
      </c>
      <c r="S885" s="13">
        <f>MonthSales[[#This Row],[Final Quantity in Order + Manual]]*MonthSales[[#This Row],[Weight (g)]]</f>
        <v>0</v>
      </c>
      <c r="T885" s="62">
        <f>IFERROR(((MonthSales[[#This Row],[Stock + FBA]]+MonthSales[[#This Row],[Incoming]])/MonthSales[[#This Row],[Quaterly Average]]), 0)</f>
        <v>0</v>
      </c>
      <c r="U885" s="14">
        <f>IF(AND(minMonths &gt;=  MonthSales[[#This Row],[Months Cover (current stock +Production)]], C885  &lt;&gt; "X"), _xlfn.CEILING.MATH(((orderBY -  MonthSales[[#This Row],[Months Cover (current stock +Production)]]) * MonthSales[[#This Row],[Quaterly Average]]),50),0)</f>
        <v>0</v>
      </c>
      <c r="V885" s="60">
        <f t="shared" si="13"/>
        <v>0</v>
      </c>
      <c r="W885" s="21">
        <f>MonthSales[[#This Row],[Suggested Order]]+V885</f>
        <v>0</v>
      </c>
      <c r="X885">
        <f>SUM(MonthSales[[#This Row],[Stock + FBA]:[Incoming]])+MonthSales[[#This Row],[Final Quantity in Order + Manual]]</f>
        <v>0</v>
      </c>
      <c r="Y885" s="62">
        <f>IFERROR(((MonthSales[[#This Row],[Stock + FBA]]+MonthSales[[#This Row],[Incoming]]+MonthSales[[#This Row],[Final Quantity in Order + Manual]])/MonthSales[[#This Row],[Quaterly Average]]), 0)</f>
        <v>0</v>
      </c>
    </row>
    <row r="886" spans="1:25" x14ac:dyDescent="0.25">
      <c r="A886" s="1" t="s">
        <v>893</v>
      </c>
      <c r="B886" s="1" t="s">
        <v>1313</v>
      </c>
      <c r="C886" s="1"/>
      <c r="D886">
        <v>0.78</v>
      </c>
      <c r="E886">
        <v>0</v>
      </c>
      <c r="F886">
        <v>0</v>
      </c>
      <c r="G886">
        <v>0</v>
      </c>
      <c r="H886">
        <v>0</v>
      </c>
      <c r="I886">
        <v>0</v>
      </c>
      <c r="J886">
        <v>0</v>
      </c>
      <c r="K886">
        <v>0</v>
      </c>
      <c r="L886" s="65">
        <v>0</v>
      </c>
      <c r="M886">
        <v>0</v>
      </c>
      <c r="N886">
        <v>150</v>
      </c>
      <c r="O886">
        <v>0</v>
      </c>
      <c r="P886">
        <v>150</v>
      </c>
      <c r="Q886">
        <v>0</v>
      </c>
      <c r="R886" s="1">
        <f>IF(AND(MonthSales[[#This Row],[Maximum]] &gt; 10, C886 &lt;&gt; "X"), COUNTIF(MonthSales[[#This Row],[6]:[1]], "=0"),0)</f>
        <v>0</v>
      </c>
      <c r="S886" s="13">
        <f>MonthSales[[#This Row],[Final Quantity in Order + Manual]]*MonthSales[[#This Row],[Weight (g)]]</f>
        <v>0</v>
      </c>
      <c r="T886" s="62">
        <f>IFERROR(((MonthSales[[#This Row],[Stock + FBA]]+MonthSales[[#This Row],[Incoming]])/MonthSales[[#This Row],[Quaterly Average]]), 0)</f>
        <v>0</v>
      </c>
      <c r="U886" s="14">
        <f>IF(AND(minMonths &gt;=  MonthSales[[#This Row],[Months Cover (current stock +Production)]], C886  &lt;&gt; "X"), _xlfn.CEILING.MATH(((orderBY -  MonthSales[[#This Row],[Months Cover (current stock +Production)]]) * MonthSales[[#This Row],[Quaterly Average]]),50),0)</f>
        <v>0</v>
      </c>
      <c r="V886" s="60">
        <f t="shared" si="13"/>
        <v>0</v>
      </c>
      <c r="W886" s="21">
        <f>MonthSales[[#This Row],[Suggested Order]]+V886</f>
        <v>0</v>
      </c>
      <c r="X886">
        <f>SUM(MonthSales[[#This Row],[Stock + FBA]:[Incoming]])+MonthSales[[#This Row],[Final Quantity in Order + Manual]]</f>
        <v>150</v>
      </c>
      <c r="Y886" s="62">
        <f>IFERROR(((MonthSales[[#This Row],[Stock + FBA]]+MonthSales[[#This Row],[Incoming]]+MonthSales[[#This Row],[Final Quantity in Order + Manual]])/MonthSales[[#This Row],[Quaterly Average]]), 0)</f>
        <v>0</v>
      </c>
    </row>
    <row r="887" spans="1:25" x14ac:dyDescent="0.25">
      <c r="A887" s="1" t="s">
        <v>894</v>
      </c>
      <c r="B887" s="1" t="s">
        <v>1313</v>
      </c>
      <c r="C887" s="1"/>
      <c r="D887">
        <v>0.95</v>
      </c>
      <c r="E887">
        <v>0</v>
      </c>
      <c r="F887">
        <v>0</v>
      </c>
      <c r="G887">
        <v>0</v>
      </c>
      <c r="H887">
        <v>0</v>
      </c>
      <c r="I887">
        <v>0</v>
      </c>
      <c r="J887">
        <v>0</v>
      </c>
      <c r="K887">
        <v>0</v>
      </c>
      <c r="L887" s="65">
        <v>0</v>
      </c>
      <c r="M887">
        <v>0</v>
      </c>
      <c r="N887">
        <v>150</v>
      </c>
      <c r="O887">
        <v>0</v>
      </c>
      <c r="P887">
        <v>150</v>
      </c>
      <c r="Q887">
        <v>0</v>
      </c>
      <c r="R887" s="1">
        <f>IF(AND(MonthSales[[#This Row],[Maximum]] &gt; 10, C887 &lt;&gt; "X"), COUNTIF(MonthSales[[#This Row],[6]:[1]], "=0"),0)</f>
        <v>0</v>
      </c>
      <c r="S887" s="13">
        <f>MonthSales[[#This Row],[Final Quantity in Order + Manual]]*MonthSales[[#This Row],[Weight (g)]]</f>
        <v>0</v>
      </c>
      <c r="T887" s="62">
        <f>IFERROR(((MonthSales[[#This Row],[Stock + FBA]]+MonthSales[[#This Row],[Incoming]])/MonthSales[[#This Row],[Quaterly Average]]), 0)</f>
        <v>0</v>
      </c>
      <c r="U887" s="14">
        <f>IF(AND(minMonths &gt;=  MonthSales[[#This Row],[Months Cover (current stock +Production)]], C887  &lt;&gt; "X"), _xlfn.CEILING.MATH(((orderBY -  MonthSales[[#This Row],[Months Cover (current stock +Production)]]) * MonthSales[[#This Row],[Quaterly Average]]),50),0)</f>
        <v>0</v>
      </c>
      <c r="V887" s="60">
        <f t="shared" si="13"/>
        <v>0</v>
      </c>
      <c r="W887" s="21">
        <f>MonthSales[[#This Row],[Suggested Order]]+V887</f>
        <v>0</v>
      </c>
      <c r="X887">
        <f>SUM(MonthSales[[#This Row],[Stock + FBA]:[Incoming]])+MonthSales[[#This Row],[Final Quantity in Order + Manual]]</f>
        <v>150</v>
      </c>
      <c r="Y887" s="62">
        <f>IFERROR(((MonthSales[[#This Row],[Stock + FBA]]+MonthSales[[#This Row],[Incoming]]+MonthSales[[#This Row],[Final Quantity in Order + Manual]])/MonthSales[[#This Row],[Quaterly Average]]), 0)</f>
        <v>0</v>
      </c>
    </row>
    <row r="888" spans="1:25" x14ac:dyDescent="0.25">
      <c r="A888" s="1" t="s">
        <v>895</v>
      </c>
      <c r="B888" s="1" t="s">
        <v>1317</v>
      </c>
      <c r="C888" s="1" t="s">
        <v>8</v>
      </c>
      <c r="D888">
        <v>1.23</v>
      </c>
      <c r="E888">
        <v>20</v>
      </c>
      <c r="F888">
        <v>23</v>
      </c>
      <c r="G888">
        <v>21</v>
      </c>
      <c r="H888">
        <v>46</v>
      </c>
      <c r="I888">
        <v>17</v>
      </c>
      <c r="J888">
        <v>18</v>
      </c>
      <c r="K888">
        <v>24</v>
      </c>
      <c r="L888" s="65">
        <v>27</v>
      </c>
      <c r="M888">
        <v>46</v>
      </c>
      <c r="N888">
        <v>99</v>
      </c>
      <c r="O888">
        <v>7</v>
      </c>
      <c r="P888">
        <v>106</v>
      </c>
      <c r="Q888">
        <v>200</v>
      </c>
      <c r="R888" s="1">
        <f>IF(AND(MonthSales[[#This Row],[Maximum]] &gt; 10, C888 &lt;&gt; "X"), COUNTIF(MonthSales[[#This Row],[6]:[1]], "=0"),0)</f>
        <v>0</v>
      </c>
      <c r="S888" s="13">
        <f>MonthSales[[#This Row],[Final Quantity in Order + Manual]]*MonthSales[[#This Row],[Weight (g)]]</f>
        <v>0</v>
      </c>
      <c r="T888" s="62">
        <f>IFERROR(((MonthSales[[#This Row],[Stock + FBA]]+MonthSales[[#This Row],[Incoming]])/MonthSales[[#This Row],[Quaterly Average]]), 0)</f>
        <v>11.333333333333334</v>
      </c>
      <c r="U888" s="14">
        <f>IF(AND(minMonths &gt;=  MonthSales[[#This Row],[Months Cover (current stock +Production)]], C888  &lt;&gt; "X"), _xlfn.CEILING.MATH(((orderBY -  MonthSales[[#This Row],[Months Cover (current stock +Production)]]) * MonthSales[[#This Row],[Quaterly Average]]),50),0)</f>
        <v>0</v>
      </c>
      <c r="V888" s="60">
        <f t="shared" si="13"/>
        <v>0</v>
      </c>
      <c r="W888" s="21">
        <f>MonthSales[[#This Row],[Suggested Order]]+V888</f>
        <v>0</v>
      </c>
      <c r="X888">
        <f>SUM(MonthSales[[#This Row],[Stock + FBA]:[Incoming]])+MonthSales[[#This Row],[Final Quantity in Order + Manual]]</f>
        <v>306</v>
      </c>
      <c r="Y888" s="62">
        <f>IFERROR(((MonthSales[[#This Row],[Stock + FBA]]+MonthSales[[#This Row],[Incoming]]+MonthSales[[#This Row],[Final Quantity in Order + Manual]])/MonthSales[[#This Row],[Quaterly Average]]), 0)</f>
        <v>11.333333333333334</v>
      </c>
    </row>
    <row r="889" spans="1:25" x14ac:dyDescent="0.25">
      <c r="A889" s="1" t="s">
        <v>896</v>
      </c>
      <c r="B889" s="1" t="s">
        <v>1317</v>
      </c>
      <c r="C889" s="1" t="s">
        <v>8</v>
      </c>
      <c r="D889">
        <v>1.5</v>
      </c>
      <c r="E889">
        <v>28</v>
      </c>
      <c r="F889">
        <v>36</v>
      </c>
      <c r="G889">
        <v>34</v>
      </c>
      <c r="H889">
        <v>37</v>
      </c>
      <c r="I889">
        <v>20</v>
      </c>
      <c r="J889">
        <v>55</v>
      </c>
      <c r="K889">
        <v>35</v>
      </c>
      <c r="L889" s="65">
        <v>37</v>
      </c>
      <c r="M889">
        <v>55</v>
      </c>
      <c r="N889">
        <v>57</v>
      </c>
      <c r="O889">
        <v>34</v>
      </c>
      <c r="P889">
        <v>91</v>
      </c>
      <c r="Q889">
        <v>200</v>
      </c>
      <c r="R889" s="1">
        <f>IF(AND(MonthSales[[#This Row],[Maximum]] &gt; 10, C889 &lt;&gt; "X"), COUNTIF(MonthSales[[#This Row],[6]:[1]], "=0"),0)</f>
        <v>0</v>
      </c>
      <c r="S889" s="13">
        <f>MonthSales[[#This Row],[Final Quantity in Order + Manual]]*MonthSales[[#This Row],[Weight (g)]]</f>
        <v>0</v>
      </c>
      <c r="T889" s="62">
        <f>IFERROR(((MonthSales[[#This Row],[Stock + FBA]]+MonthSales[[#This Row],[Incoming]])/MonthSales[[#This Row],[Quaterly Average]]), 0)</f>
        <v>7.8648648648648649</v>
      </c>
      <c r="U889" s="14">
        <f>IF(AND(minMonths &gt;=  MonthSales[[#This Row],[Months Cover (current stock +Production)]], C889  &lt;&gt; "X"), _xlfn.CEILING.MATH(((orderBY -  MonthSales[[#This Row],[Months Cover (current stock +Production)]]) * MonthSales[[#This Row],[Quaterly Average]]),50),0)</f>
        <v>0</v>
      </c>
      <c r="V889" s="60">
        <f t="shared" si="13"/>
        <v>0</v>
      </c>
      <c r="W889" s="21">
        <f>MonthSales[[#This Row],[Suggested Order]]+V889</f>
        <v>0</v>
      </c>
      <c r="X889">
        <f>SUM(MonthSales[[#This Row],[Stock + FBA]:[Incoming]])+MonthSales[[#This Row],[Final Quantity in Order + Manual]]</f>
        <v>291</v>
      </c>
      <c r="Y889" s="62">
        <f>IFERROR(((MonthSales[[#This Row],[Stock + FBA]]+MonthSales[[#This Row],[Incoming]]+MonthSales[[#This Row],[Final Quantity in Order + Manual]])/MonthSales[[#This Row],[Quaterly Average]]), 0)</f>
        <v>7.8648648648648649</v>
      </c>
    </row>
    <row r="890" spans="1:25" x14ac:dyDescent="0.25">
      <c r="A890" s="1" t="s">
        <v>897</v>
      </c>
      <c r="B890" s="1" t="s">
        <v>1317</v>
      </c>
      <c r="C890" s="1" t="s">
        <v>8</v>
      </c>
      <c r="D890">
        <v>3.13</v>
      </c>
      <c r="E890">
        <v>31</v>
      </c>
      <c r="F890">
        <v>13</v>
      </c>
      <c r="G890">
        <v>38</v>
      </c>
      <c r="H890">
        <v>67</v>
      </c>
      <c r="I890">
        <v>39</v>
      </c>
      <c r="J890">
        <v>38</v>
      </c>
      <c r="K890">
        <v>38</v>
      </c>
      <c r="L890" s="65">
        <v>48</v>
      </c>
      <c r="M890">
        <v>67</v>
      </c>
      <c r="N890">
        <v>51</v>
      </c>
      <c r="O890">
        <v>12</v>
      </c>
      <c r="P890">
        <v>63</v>
      </c>
      <c r="Q890">
        <v>350</v>
      </c>
      <c r="R890" s="1">
        <f>IF(AND(MonthSales[[#This Row],[Maximum]] &gt; 10, C890 &lt;&gt; "X"), COUNTIF(MonthSales[[#This Row],[6]:[1]], "=0"),0)</f>
        <v>0</v>
      </c>
      <c r="S890" s="13">
        <f>MonthSales[[#This Row],[Final Quantity in Order + Manual]]*MonthSales[[#This Row],[Weight (g)]]</f>
        <v>0</v>
      </c>
      <c r="T890" s="62">
        <f>IFERROR(((MonthSales[[#This Row],[Stock + FBA]]+MonthSales[[#This Row],[Incoming]])/MonthSales[[#This Row],[Quaterly Average]]), 0)</f>
        <v>8.6041666666666661</v>
      </c>
      <c r="U890" s="14">
        <f>IF(AND(minMonths &gt;=  MonthSales[[#This Row],[Months Cover (current stock +Production)]], C890  &lt;&gt; "X"), _xlfn.CEILING.MATH(((orderBY -  MonthSales[[#This Row],[Months Cover (current stock +Production)]]) * MonthSales[[#This Row],[Quaterly Average]]),50),0)</f>
        <v>0</v>
      </c>
      <c r="V890" s="60">
        <f t="shared" si="13"/>
        <v>0</v>
      </c>
      <c r="W890" s="21">
        <f>MonthSales[[#This Row],[Suggested Order]]+V890</f>
        <v>0</v>
      </c>
      <c r="X890">
        <f>SUM(MonthSales[[#This Row],[Stock + FBA]:[Incoming]])+MonthSales[[#This Row],[Final Quantity in Order + Manual]]</f>
        <v>413</v>
      </c>
      <c r="Y890" s="62">
        <f>IFERROR(((MonthSales[[#This Row],[Stock + FBA]]+MonthSales[[#This Row],[Incoming]]+MonthSales[[#This Row],[Final Quantity in Order + Manual]])/MonthSales[[#This Row],[Quaterly Average]]), 0)</f>
        <v>8.6041666666666661</v>
      </c>
    </row>
    <row r="891" spans="1:25" x14ac:dyDescent="0.25">
      <c r="A891" s="1" t="s">
        <v>898</v>
      </c>
      <c r="B891" s="1" t="s">
        <v>1317</v>
      </c>
      <c r="C891" s="1" t="s">
        <v>8</v>
      </c>
      <c r="D891">
        <v>1.37</v>
      </c>
      <c r="E891">
        <v>13</v>
      </c>
      <c r="F891">
        <v>4</v>
      </c>
      <c r="G891">
        <v>10</v>
      </c>
      <c r="H891">
        <v>24</v>
      </c>
      <c r="I891">
        <v>32</v>
      </c>
      <c r="J891">
        <v>28</v>
      </c>
      <c r="K891">
        <v>18</v>
      </c>
      <c r="L891" s="65">
        <v>28</v>
      </c>
      <c r="M891">
        <v>32</v>
      </c>
      <c r="N891">
        <v>50</v>
      </c>
      <c r="O891">
        <v>26</v>
      </c>
      <c r="P891">
        <v>76</v>
      </c>
      <c r="Q891">
        <v>100</v>
      </c>
      <c r="R891" s="1">
        <f>IF(AND(MonthSales[[#This Row],[Maximum]] &gt; 10, C891 &lt;&gt; "X"), COUNTIF(MonthSales[[#This Row],[6]:[1]], "=0"),0)</f>
        <v>0</v>
      </c>
      <c r="S891" s="13">
        <f>MonthSales[[#This Row],[Final Quantity in Order + Manual]]*MonthSales[[#This Row],[Weight (g)]]</f>
        <v>0</v>
      </c>
      <c r="T891" s="62">
        <f>IFERROR(((MonthSales[[#This Row],[Stock + FBA]]+MonthSales[[#This Row],[Incoming]])/MonthSales[[#This Row],[Quaterly Average]]), 0)</f>
        <v>6.2857142857142856</v>
      </c>
      <c r="U891" s="14">
        <f>IF(AND(minMonths &gt;=  MonthSales[[#This Row],[Months Cover (current stock +Production)]], C891  &lt;&gt; "X"), _xlfn.CEILING.MATH(((orderBY -  MonthSales[[#This Row],[Months Cover (current stock +Production)]]) * MonthSales[[#This Row],[Quaterly Average]]),50),0)</f>
        <v>0</v>
      </c>
      <c r="V891" s="60">
        <f t="shared" si="13"/>
        <v>0</v>
      </c>
      <c r="W891" s="21">
        <f>MonthSales[[#This Row],[Suggested Order]]+V891</f>
        <v>0</v>
      </c>
      <c r="X891">
        <f>SUM(MonthSales[[#This Row],[Stock + FBA]:[Incoming]])+MonthSales[[#This Row],[Final Quantity in Order + Manual]]</f>
        <v>176</v>
      </c>
      <c r="Y891" s="62">
        <f>IFERROR(((MonthSales[[#This Row],[Stock + FBA]]+MonthSales[[#This Row],[Incoming]]+MonthSales[[#This Row],[Final Quantity in Order + Manual]])/MonthSales[[#This Row],[Quaterly Average]]), 0)</f>
        <v>6.2857142857142856</v>
      </c>
    </row>
    <row r="892" spans="1:25" x14ac:dyDescent="0.25">
      <c r="A892" s="1" t="s">
        <v>899</v>
      </c>
      <c r="B892" s="1" t="s">
        <v>1317</v>
      </c>
      <c r="C892" s="1" t="s">
        <v>8</v>
      </c>
      <c r="D892">
        <v>1.7</v>
      </c>
      <c r="E892">
        <v>16</v>
      </c>
      <c r="F892">
        <v>10</v>
      </c>
      <c r="G892">
        <v>22</v>
      </c>
      <c r="H892">
        <v>65</v>
      </c>
      <c r="I892">
        <v>11</v>
      </c>
      <c r="J892">
        <v>5</v>
      </c>
      <c r="K892">
        <v>22</v>
      </c>
      <c r="L892" s="65">
        <v>27</v>
      </c>
      <c r="M892">
        <v>65</v>
      </c>
      <c r="N892">
        <v>99</v>
      </c>
      <c r="O892">
        <v>1</v>
      </c>
      <c r="P892">
        <v>100</v>
      </c>
      <c r="Q892">
        <v>200</v>
      </c>
      <c r="R892" s="1">
        <f>IF(AND(MonthSales[[#This Row],[Maximum]] &gt; 10, C892 &lt;&gt; "X"), COUNTIF(MonthSales[[#This Row],[6]:[1]], "=0"),0)</f>
        <v>0</v>
      </c>
      <c r="S892" s="13">
        <f>MonthSales[[#This Row],[Final Quantity in Order + Manual]]*MonthSales[[#This Row],[Weight (g)]]</f>
        <v>0</v>
      </c>
      <c r="T892" s="62">
        <f>IFERROR(((MonthSales[[#This Row],[Stock + FBA]]+MonthSales[[#This Row],[Incoming]])/MonthSales[[#This Row],[Quaterly Average]]), 0)</f>
        <v>11.111111111111111</v>
      </c>
      <c r="U892" s="14">
        <f>IF(AND(minMonths &gt;=  MonthSales[[#This Row],[Months Cover (current stock +Production)]], C892  &lt;&gt; "X"), _xlfn.CEILING.MATH(((orderBY -  MonthSales[[#This Row],[Months Cover (current stock +Production)]]) * MonthSales[[#This Row],[Quaterly Average]]),50),0)</f>
        <v>0</v>
      </c>
      <c r="V892" s="60">
        <f t="shared" si="13"/>
        <v>0</v>
      </c>
      <c r="W892" s="21">
        <f>MonthSales[[#This Row],[Suggested Order]]+V892</f>
        <v>0</v>
      </c>
      <c r="X892">
        <f>SUM(MonthSales[[#This Row],[Stock + FBA]:[Incoming]])+MonthSales[[#This Row],[Final Quantity in Order + Manual]]</f>
        <v>300</v>
      </c>
      <c r="Y892" s="62">
        <f>IFERROR(((MonthSales[[#This Row],[Stock + FBA]]+MonthSales[[#This Row],[Incoming]]+MonthSales[[#This Row],[Final Quantity in Order + Manual]])/MonthSales[[#This Row],[Quaterly Average]]), 0)</f>
        <v>11.111111111111111</v>
      </c>
    </row>
    <row r="893" spans="1:25" x14ac:dyDescent="0.25">
      <c r="A893" s="1" t="s">
        <v>900</v>
      </c>
      <c r="B893" s="1" t="s">
        <v>1317</v>
      </c>
      <c r="C893" s="1" t="s">
        <v>8</v>
      </c>
      <c r="D893">
        <v>2.75</v>
      </c>
      <c r="E893">
        <v>13</v>
      </c>
      <c r="F893">
        <v>11</v>
      </c>
      <c r="G893">
        <v>19</v>
      </c>
      <c r="H893">
        <v>48</v>
      </c>
      <c r="I893">
        <v>15</v>
      </c>
      <c r="J893">
        <v>15</v>
      </c>
      <c r="K893">
        <v>20</v>
      </c>
      <c r="L893" s="65">
        <v>26</v>
      </c>
      <c r="M893">
        <v>48</v>
      </c>
      <c r="N893">
        <v>98</v>
      </c>
      <c r="O893">
        <v>21</v>
      </c>
      <c r="P893">
        <v>119</v>
      </c>
      <c r="Q893">
        <v>150</v>
      </c>
      <c r="R893" s="1">
        <f>IF(AND(MonthSales[[#This Row],[Maximum]] &gt; 10, C893 &lt;&gt; "X"), COUNTIF(MonthSales[[#This Row],[6]:[1]], "=0"),0)</f>
        <v>0</v>
      </c>
      <c r="S893" s="13">
        <f>MonthSales[[#This Row],[Final Quantity in Order + Manual]]*MonthSales[[#This Row],[Weight (g)]]</f>
        <v>0</v>
      </c>
      <c r="T893" s="62">
        <f>IFERROR(((MonthSales[[#This Row],[Stock + FBA]]+MonthSales[[#This Row],[Incoming]])/MonthSales[[#This Row],[Quaterly Average]]), 0)</f>
        <v>10.346153846153847</v>
      </c>
      <c r="U893" s="14">
        <f>IF(AND(minMonths &gt;=  MonthSales[[#This Row],[Months Cover (current stock +Production)]], C893  &lt;&gt; "X"), _xlfn.CEILING.MATH(((orderBY -  MonthSales[[#This Row],[Months Cover (current stock +Production)]]) * MonthSales[[#This Row],[Quaterly Average]]),50),0)</f>
        <v>0</v>
      </c>
      <c r="V893" s="60">
        <f t="shared" si="13"/>
        <v>0</v>
      </c>
      <c r="W893" s="21">
        <f>MonthSales[[#This Row],[Suggested Order]]+V893</f>
        <v>0</v>
      </c>
      <c r="X893">
        <f>SUM(MonthSales[[#This Row],[Stock + FBA]:[Incoming]])+MonthSales[[#This Row],[Final Quantity in Order + Manual]]</f>
        <v>269</v>
      </c>
      <c r="Y893" s="62">
        <f>IFERROR(((MonthSales[[#This Row],[Stock + FBA]]+MonthSales[[#This Row],[Incoming]]+MonthSales[[#This Row],[Final Quantity in Order + Manual]])/MonthSales[[#This Row],[Quaterly Average]]), 0)</f>
        <v>10.346153846153847</v>
      </c>
    </row>
    <row r="894" spans="1:25" x14ac:dyDescent="0.25">
      <c r="A894" s="1" t="s">
        <v>901</v>
      </c>
      <c r="B894" s="1" t="s">
        <v>1317</v>
      </c>
      <c r="C894" s="1"/>
      <c r="D894">
        <v>0</v>
      </c>
      <c r="E894">
        <v>0</v>
      </c>
      <c r="F894">
        <v>0</v>
      </c>
      <c r="G894">
        <v>0</v>
      </c>
      <c r="H894">
        <v>0</v>
      </c>
      <c r="I894">
        <v>0</v>
      </c>
      <c r="J894">
        <v>0</v>
      </c>
      <c r="K894">
        <v>0</v>
      </c>
      <c r="L894" s="65">
        <v>0</v>
      </c>
      <c r="M894">
        <v>0</v>
      </c>
      <c r="N894">
        <v>216</v>
      </c>
      <c r="O894">
        <v>0</v>
      </c>
      <c r="P894">
        <v>216</v>
      </c>
      <c r="Q894">
        <v>0</v>
      </c>
      <c r="R894" s="1">
        <f>IF(AND(MonthSales[[#This Row],[Maximum]] &gt; 10, C894 &lt;&gt; "X"), COUNTIF(MonthSales[[#This Row],[6]:[1]], "=0"),0)</f>
        <v>0</v>
      </c>
      <c r="S894" s="13">
        <f>MonthSales[[#This Row],[Final Quantity in Order + Manual]]*MonthSales[[#This Row],[Weight (g)]]</f>
        <v>0</v>
      </c>
      <c r="T894" s="62">
        <f>IFERROR(((MonthSales[[#This Row],[Stock + FBA]]+MonthSales[[#This Row],[Incoming]])/MonthSales[[#This Row],[Quaterly Average]]), 0)</f>
        <v>0</v>
      </c>
      <c r="U894" s="14">
        <f>IF(AND(minMonths &gt;=  MonthSales[[#This Row],[Months Cover (current stock +Production)]], C894  &lt;&gt; "X"), _xlfn.CEILING.MATH(((orderBY -  MonthSales[[#This Row],[Months Cover (current stock +Production)]]) * MonthSales[[#This Row],[Quaterly Average]]),50),0)</f>
        <v>0</v>
      </c>
      <c r="V894" s="60">
        <f t="shared" si="13"/>
        <v>0</v>
      </c>
      <c r="W894" s="21">
        <f>MonthSales[[#This Row],[Suggested Order]]+V894</f>
        <v>0</v>
      </c>
      <c r="X894">
        <f>SUM(MonthSales[[#This Row],[Stock + FBA]:[Incoming]])+MonthSales[[#This Row],[Final Quantity in Order + Manual]]</f>
        <v>216</v>
      </c>
      <c r="Y894" s="62">
        <f>IFERROR(((MonthSales[[#This Row],[Stock + FBA]]+MonthSales[[#This Row],[Incoming]]+MonthSales[[#This Row],[Final Quantity in Order + Manual]])/MonthSales[[#This Row],[Quaterly Average]]), 0)</f>
        <v>0</v>
      </c>
    </row>
    <row r="895" spans="1:25" x14ac:dyDescent="0.25">
      <c r="A895" s="1" t="s">
        <v>902</v>
      </c>
      <c r="B895" s="1" t="s">
        <v>1317</v>
      </c>
      <c r="C895" s="1" t="s">
        <v>8</v>
      </c>
      <c r="D895">
        <v>0.85</v>
      </c>
      <c r="E895">
        <v>3</v>
      </c>
      <c r="F895">
        <v>4</v>
      </c>
      <c r="G895">
        <v>19</v>
      </c>
      <c r="H895">
        <v>23</v>
      </c>
      <c r="I895">
        <v>22</v>
      </c>
      <c r="J895">
        <v>14</v>
      </c>
      <c r="K895">
        <v>14</v>
      </c>
      <c r="L895" s="65">
        <v>20</v>
      </c>
      <c r="M895">
        <v>23</v>
      </c>
      <c r="N895">
        <v>46</v>
      </c>
      <c r="O895">
        <v>114</v>
      </c>
      <c r="P895">
        <v>160</v>
      </c>
      <c r="Q895">
        <v>0</v>
      </c>
      <c r="R895" s="1">
        <f>IF(AND(MonthSales[[#This Row],[Maximum]] &gt; 10, C895 &lt;&gt; "X"), COUNTIF(MonthSales[[#This Row],[6]:[1]], "=0"),0)</f>
        <v>0</v>
      </c>
      <c r="S895" s="13">
        <f>MonthSales[[#This Row],[Final Quantity in Order + Manual]]*MonthSales[[#This Row],[Weight (g)]]</f>
        <v>0</v>
      </c>
      <c r="T895" s="62">
        <f>IFERROR(((MonthSales[[#This Row],[Stock + FBA]]+MonthSales[[#This Row],[Incoming]])/MonthSales[[#This Row],[Quaterly Average]]), 0)</f>
        <v>8</v>
      </c>
      <c r="U895" s="14">
        <f>IF(AND(minMonths &gt;=  MonthSales[[#This Row],[Months Cover (current stock +Production)]], C895  &lt;&gt; "X"), _xlfn.CEILING.MATH(((orderBY -  MonthSales[[#This Row],[Months Cover (current stock +Production)]]) * MonthSales[[#This Row],[Quaterly Average]]),50),0)</f>
        <v>0</v>
      </c>
      <c r="V895" s="60">
        <f t="shared" si="13"/>
        <v>0</v>
      </c>
      <c r="W895" s="21">
        <f>MonthSales[[#This Row],[Suggested Order]]+V895</f>
        <v>0</v>
      </c>
      <c r="X895">
        <f>SUM(MonthSales[[#This Row],[Stock + FBA]:[Incoming]])+MonthSales[[#This Row],[Final Quantity in Order + Manual]]</f>
        <v>160</v>
      </c>
      <c r="Y895" s="62">
        <f>IFERROR(((MonthSales[[#This Row],[Stock + FBA]]+MonthSales[[#This Row],[Incoming]]+MonthSales[[#This Row],[Final Quantity in Order + Manual]])/MonthSales[[#This Row],[Quaterly Average]]), 0)</f>
        <v>8</v>
      </c>
    </row>
    <row r="896" spans="1:25" x14ac:dyDescent="0.25">
      <c r="A896" s="1" t="s">
        <v>903</v>
      </c>
      <c r="B896" s="1" t="s">
        <v>1317</v>
      </c>
      <c r="C896" s="1" t="s">
        <v>8</v>
      </c>
      <c r="D896">
        <v>0.8</v>
      </c>
      <c r="E896">
        <v>10</v>
      </c>
      <c r="F896">
        <v>15</v>
      </c>
      <c r="G896">
        <v>15</v>
      </c>
      <c r="H896">
        <v>41</v>
      </c>
      <c r="I896">
        <v>23</v>
      </c>
      <c r="J896">
        <v>33</v>
      </c>
      <c r="K896">
        <v>23</v>
      </c>
      <c r="L896" s="65">
        <v>32</v>
      </c>
      <c r="M896">
        <v>41</v>
      </c>
      <c r="N896">
        <v>3</v>
      </c>
      <c r="O896">
        <v>108</v>
      </c>
      <c r="P896">
        <v>111</v>
      </c>
      <c r="Q896">
        <v>144</v>
      </c>
      <c r="R896" s="1">
        <f>IF(AND(MonthSales[[#This Row],[Maximum]] &gt; 10, C896 &lt;&gt; "X"), COUNTIF(MonthSales[[#This Row],[6]:[1]], "=0"),0)</f>
        <v>0</v>
      </c>
      <c r="S896" s="13">
        <f>MonthSales[[#This Row],[Final Quantity in Order + Manual]]*MonthSales[[#This Row],[Weight (g)]]</f>
        <v>0</v>
      </c>
      <c r="T896" s="62">
        <f>IFERROR(((MonthSales[[#This Row],[Stock + FBA]]+MonthSales[[#This Row],[Incoming]])/MonthSales[[#This Row],[Quaterly Average]]), 0)</f>
        <v>7.96875</v>
      </c>
      <c r="U896" s="14">
        <f>IF(AND(minMonths &gt;=  MonthSales[[#This Row],[Months Cover (current stock +Production)]], C896  &lt;&gt; "X"), _xlfn.CEILING.MATH(((orderBY -  MonthSales[[#This Row],[Months Cover (current stock +Production)]]) * MonthSales[[#This Row],[Quaterly Average]]),50),0)</f>
        <v>0</v>
      </c>
      <c r="V896" s="60">
        <f t="shared" si="13"/>
        <v>0</v>
      </c>
      <c r="W896" s="21">
        <f>MonthSales[[#This Row],[Suggested Order]]+V896</f>
        <v>0</v>
      </c>
      <c r="X896">
        <f>SUM(MonthSales[[#This Row],[Stock + FBA]:[Incoming]])+MonthSales[[#This Row],[Final Quantity in Order + Manual]]</f>
        <v>255</v>
      </c>
      <c r="Y896" s="62">
        <f>IFERROR(((MonthSales[[#This Row],[Stock + FBA]]+MonthSales[[#This Row],[Incoming]]+MonthSales[[#This Row],[Final Quantity in Order + Manual]])/MonthSales[[#This Row],[Quaterly Average]]), 0)</f>
        <v>7.96875</v>
      </c>
    </row>
    <row r="897" spans="1:25" x14ac:dyDescent="0.25">
      <c r="A897" s="1" t="s">
        <v>904</v>
      </c>
      <c r="B897" s="1" t="s">
        <v>1317</v>
      </c>
      <c r="C897" s="1" t="s">
        <v>8</v>
      </c>
      <c r="D897">
        <v>0.85</v>
      </c>
      <c r="E897">
        <v>7</v>
      </c>
      <c r="F897">
        <v>13</v>
      </c>
      <c r="G897">
        <v>9</v>
      </c>
      <c r="H897">
        <v>18</v>
      </c>
      <c r="I897">
        <v>20</v>
      </c>
      <c r="J897">
        <v>34</v>
      </c>
      <c r="K897">
        <v>17</v>
      </c>
      <c r="L897" s="65">
        <v>24</v>
      </c>
      <c r="M897">
        <v>34</v>
      </c>
      <c r="N897">
        <v>53</v>
      </c>
      <c r="O897">
        <v>103</v>
      </c>
      <c r="P897">
        <v>156</v>
      </c>
      <c r="Q897">
        <v>0</v>
      </c>
      <c r="R897" s="1">
        <f>IF(AND(MonthSales[[#This Row],[Maximum]] &gt; 10, C897 &lt;&gt; "X"), COUNTIF(MonthSales[[#This Row],[6]:[1]], "=0"),0)</f>
        <v>0</v>
      </c>
      <c r="S897" s="13">
        <f>MonthSales[[#This Row],[Final Quantity in Order + Manual]]*MonthSales[[#This Row],[Weight (g)]]</f>
        <v>0</v>
      </c>
      <c r="T897" s="62">
        <f>IFERROR(((MonthSales[[#This Row],[Stock + FBA]]+MonthSales[[#This Row],[Incoming]])/MonthSales[[#This Row],[Quaterly Average]]), 0)</f>
        <v>6.5</v>
      </c>
      <c r="U897" s="14">
        <f>IF(AND(minMonths &gt;=  MonthSales[[#This Row],[Months Cover (current stock +Production)]], C897  &lt;&gt; "X"), _xlfn.CEILING.MATH(((orderBY -  MonthSales[[#This Row],[Months Cover (current stock +Production)]]) * MonthSales[[#This Row],[Quaterly Average]]),50),0)</f>
        <v>0</v>
      </c>
      <c r="V897" s="60">
        <f t="shared" si="13"/>
        <v>0</v>
      </c>
      <c r="W897" s="21">
        <f>MonthSales[[#This Row],[Suggested Order]]+V897</f>
        <v>0</v>
      </c>
      <c r="X897">
        <f>SUM(MonthSales[[#This Row],[Stock + FBA]:[Incoming]])+MonthSales[[#This Row],[Final Quantity in Order + Manual]]</f>
        <v>156</v>
      </c>
      <c r="Y897" s="62">
        <f>IFERROR(((MonthSales[[#This Row],[Stock + FBA]]+MonthSales[[#This Row],[Incoming]]+MonthSales[[#This Row],[Final Quantity in Order + Manual]])/MonthSales[[#This Row],[Quaterly Average]]), 0)</f>
        <v>6.5</v>
      </c>
    </row>
    <row r="898" spans="1:25" x14ac:dyDescent="0.25">
      <c r="A898" s="1" t="s">
        <v>905</v>
      </c>
      <c r="B898" s="1" t="s">
        <v>1317</v>
      </c>
      <c r="C898" s="1" t="s">
        <v>8</v>
      </c>
      <c r="D898">
        <v>0.85</v>
      </c>
      <c r="E898">
        <v>10</v>
      </c>
      <c r="F898">
        <v>17</v>
      </c>
      <c r="G898">
        <v>19</v>
      </c>
      <c r="H898">
        <v>38</v>
      </c>
      <c r="I898">
        <v>23</v>
      </c>
      <c r="J898">
        <v>39</v>
      </c>
      <c r="K898">
        <v>24</v>
      </c>
      <c r="L898" s="65">
        <v>33</v>
      </c>
      <c r="M898">
        <v>39</v>
      </c>
      <c r="N898">
        <v>3</v>
      </c>
      <c r="O898">
        <v>106</v>
      </c>
      <c r="P898">
        <v>109</v>
      </c>
      <c r="Q898">
        <v>144</v>
      </c>
      <c r="R898" s="1">
        <f>IF(AND(MonthSales[[#This Row],[Maximum]] &gt; 10, C898 &lt;&gt; "X"), COUNTIF(MonthSales[[#This Row],[6]:[1]], "=0"),0)</f>
        <v>0</v>
      </c>
      <c r="S898" s="13">
        <f>MonthSales[[#This Row],[Final Quantity in Order + Manual]]*MonthSales[[#This Row],[Weight (g)]]</f>
        <v>0</v>
      </c>
      <c r="T898" s="62">
        <f>IFERROR(((MonthSales[[#This Row],[Stock + FBA]]+MonthSales[[#This Row],[Incoming]])/MonthSales[[#This Row],[Quaterly Average]]), 0)</f>
        <v>7.666666666666667</v>
      </c>
      <c r="U898" s="14">
        <f>IF(AND(minMonths &gt;=  MonthSales[[#This Row],[Months Cover (current stock +Production)]], C898  &lt;&gt; "X"), _xlfn.CEILING.MATH(((orderBY -  MonthSales[[#This Row],[Months Cover (current stock +Production)]]) * MonthSales[[#This Row],[Quaterly Average]]),50),0)</f>
        <v>0</v>
      </c>
      <c r="V898" s="60">
        <f t="shared" ref="V898:V961" si="14">AA898</f>
        <v>0</v>
      </c>
      <c r="W898" s="21">
        <f>MonthSales[[#This Row],[Suggested Order]]+V898</f>
        <v>0</v>
      </c>
      <c r="X898">
        <f>SUM(MonthSales[[#This Row],[Stock + FBA]:[Incoming]])+MonthSales[[#This Row],[Final Quantity in Order + Manual]]</f>
        <v>253</v>
      </c>
      <c r="Y898" s="62">
        <f>IFERROR(((MonthSales[[#This Row],[Stock + FBA]]+MonthSales[[#This Row],[Incoming]]+MonthSales[[#This Row],[Final Quantity in Order + Manual]])/MonthSales[[#This Row],[Quaterly Average]]), 0)</f>
        <v>7.666666666666667</v>
      </c>
    </row>
    <row r="899" spans="1:25" x14ac:dyDescent="0.25">
      <c r="A899" s="1" t="s">
        <v>906</v>
      </c>
      <c r="B899" s="1" t="s">
        <v>1317</v>
      </c>
      <c r="C899" s="1"/>
      <c r="D899">
        <v>0</v>
      </c>
      <c r="E899">
        <v>0</v>
      </c>
      <c r="F899">
        <v>0</v>
      </c>
      <c r="G899">
        <v>0</v>
      </c>
      <c r="H899">
        <v>0</v>
      </c>
      <c r="I899">
        <v>0</v>
      </c>
      <c r="J899">
        <v>0</v>
      </c>
      <c r="K899">
        <v>0</v>
      </c>
      <c r="L899" s="65">
        <v>0</v>
      </c>
      <c r="M899">
        <v>0</v>
      </c>
      <c r="N899">
        <v>360</v>
      </c>
      <c r="O899">
        <v>0</v>
      </c>
      <c r="P899">
        <v>360</v>
      </c>
      <c r="Q899">
        <v>0</v>
      </c>
      <c r="R899" s="1">
        <f>IF(AND(MonthSales[[#This Row],[Maximum]] &gt; 10, C899 &lt;&gt; "X"), COUNTIF(MonthSales[[#This Row],[6]:[1]], "=0"),0)</f>
        <v>0</v>
      </c>
      <c r="S899" s="13">
        <f>MonthSales[[#This Row],[Final Quantity in Order + Manual]]*MonthSales[[#This Row],[Weight (g)]]</f>
        <v>0</v>
      </c>
      <c r="T899" s="62">
        <f>IFERROR(((MonthSales[[#This Row],[Stock + FBA]]+MonthSales[[#This Row],[Incoming]])/MonthSales[[#This Row],[Quaterly Average]]), 0)</f>
        <v>0</v>
      </c>
      <c r="U899" s="14">
        <f>IF(AND(minMonths &gt;=  MonthSales[[#This Row],[Months Cover (current stock +Production)]], C899  &lt;&gt; "X"), _xlfn.CEILING.MATH(((orderBY -  MonthSales[[#This Row],[Months Cover (current stock +Production)]]) * MonthSales[[#This Row],[Quaterly Average]]),50),0)</f>
        <v>0</v>
      </c>
      <c r="V899" s="60">
        <f t="shared" si="14"/>
        <v>0</v>
      </c>
      <c r="W899" s="21">
        <f>MonthSales[[#This Row],[Suggested Order]]+V899</f>
        <v>0</v>
      </c>
      <c r="X899">
        <f>SUM(MonthSales[[#This Row],[Stock + FBA]:[Incoming]])+MonthSales[[#This Row],[Final Quantity in Order + Manual]]</f>
        <v>360</v>
      </c>
      <c r="Y899" s="62">
        <f>IFERROR(((MonthSales[[#This Row],[Stock + FBA]]+MonthSales[[#This Row],[Incoming]]+MonthSales[[#This Row],[Final Quantity in Order + Manual]])/MonthSales[[#This Row],[Quaterly Average]]), 0)</f>
        <v>0</v>
      </c>
    </row>
    <row r="900" spans="1:25" x14ac:dyDescent="0.25">
      <c r="A900" s="1" t="s">
        <v>907</v>
      </c>
      <c r="B900" s="1" t="s">
        <v>1317</v>
      </c>
      <c r="C900" s="1"/>
      <c r="D900">
        <v>0</v>
      </c>
      <c r="E900">
        <v>0</v>
      </c>
      <c r="F900">
        <v>0</v>
      </c>
      <c r="G900">
        <v>0</v>
      </c>
      <c r="H900">
        <v>0</v>
      </c>
      <c r="I900">
        <v>0</v>
      </c>
      <c r="J900">
        <v>0</v>
      </c>
      <c r="K900">
        <v>0</v>
      </c>
      <c r="L900" s="65">
        <v>0</v>
      </c>
      <c r="M900">
        <v>0</v>
      </c>
      <c r="N900">
        <v>360</v>
      </c>
      <c r="O900">
        <v>0</v>
      </c>
      <c r="P900">
        <v>360</v>
      </c>
      <c r="Q900">
        <v>0</v>
      </c>
      <c r="R900" s="1">
        <f>IF(AND(MonthSales[[#This Row],[Maximum]] &gt; 10, C900 &lt;&gt; "X"), COUNTIF(MonthSales[[#This Row],[6]:[1]], "=0"),0)</f>
        <v>0</v>
      </c>
      <c r="S900" s="13">
        <f>MonthSales[[#This Row],[Final Quantity in Order + Manual]]*MonthSales[[#This Row],[Weight (g)]]</f>
        <v>0</v>
      </c>
      <c r="T900" s="62">
        <f>IFERROR(((MonthSales[[#This Row],[Stock + FBA]]+MonthSales[[#This Row],[Incoming]])/MonthSales[[#This Row],[Quaterly Average]]), 0)</f>
        <v>0</v>
      </c>
      <c r="U900" s="14">
        <f>IF(AND(minMonths &gt;=  MonthSales[[#This Row],[Months Cover (current stock +Production)]], C900  &lt;&gt; "X"), _xlfn.CEILING.MATH(((orderBY -  MonthSales[[#This Row],[Months Cover (current stock +Production)]]) * MonthSales[[#This Row],[Quaterly Average]]),50),0)</f>
        <v>0</v>
      </c>
      <c r="V900" s="60">
        <f t="shared" si="14"/>
        <v>0</v>
      </c>
      <c r="W900" s="21">
        <f>MonthSales[[#This Row],[Suggested Order]]+V900</f>
        <v>0</v>
      </c>
      <c r="X900">
        <f>SUM(MonthSales[[#This Row],[Stock + FBA]:[Incoming]])+MonthSales[[#This Row],[Final Quantity in Order + Manual]]</f>
        <v>360</v>
      </c>
      <c r="Y900" s="62">
        <f>IFERROR(((MonthSales[[#This Row],[Stock + FBA]]+MonthSales[[#This Row],[Incoming]]+MonthSales[[#This Row],[Final Quantity in Order + Manual]])/MonthSales[[#This Row],[Quaterly Average]]), 0)</f>
        <v>0</v>
      </c>
    </row>
    <row r="901" spans="1:25" x14ac:dyDescent="0.25">
      <c r="A901" s="1" t="s">
        <v>908</v>
      </c>
      <c r="B901" s="1" t="s">
        <v>1317</v>
      </c>
      <c r="C901" s="1"/>
      <c r="D901">
        <v>0</v>
      </c>
      <c r="E901">
        <v>0</v>
      </c>
      <c r="F901">
        <v>0</v>
      </c>
      <c r="G901">
        <v>0</v>
      </c>
      <c r="H901">
        <v>0</v>
      </c>
      <c r="I901">
        <v>0</v>
      </c>
      <c r="J901">
        <v>0</v>
      </c>
      <c r="K901">
        <v>0</v>
      </c>
      <c r="L901" s="65">
        <v>0</v>
      </c>
      <c r="M901">
        <v>0</v>
      </c>
      <c r="N901">
        <v>200</v>
      </c>
      <c r="O901">
        <v>0</v>
      </c>
      <c r="P901">
        <v>200</v>
      </c>
      <c r="Q901">
        <v>0</v>
      </c>
      <c r="R901" s="1">
        <f>IF(AND(MonthSales[[#This Row],[Maximum]] &gt; 10, C901 &lt;&gt; "X"), COUNTIF(MonthSales[[#This Row],[6]:[1]], "=0"),0)</f>
        <v>0</v>
      </c>
      <c r="S901" s="13">
        <f>MonthSales[[#This Row],[Final Quantity in Order + Manual]]*MonthSales[[#This Row],[Weight (g)]]</f>
        <v>0</v>
      </c>
      <c r="T901" s="62">
        <f>IFERROR(((MonthSales[[#This Row],[Stock + FBA]]+MonthSales[[#This Row],[Incoming]])/MonthSales[[#This Row],[Quaterly Average]]), 0)</f>
        <v>0</v>
      </c>
      <c r="U901" s="14">
        <f>IF(AND(minMonths &gt;=  MonthSales[[#This Row],[Months Cover (current stock +Production)]], C901  &lt;&gt; "X"), _xlfn.CEILING.MATH(((orderBY -  MonthSales[[#This Row],[Months Cover (current stock +Production)]]) * MonthSales[[#This Row],[Quaterly Average]]),50),0)</f>
        <v>0</v>
      </c>
      <c r="V901" s="60">
        <f t="shared" si="14"/>
        <v>0</v>
      </c>
      <c r="W901" s="21">
        <f>MonthSales[[#This Row],[Suggested Order]]+V901</f>
        <v>0</v>
      </c>
      <c r="X901">
        <f>SUM(MonthSales[[#This Row],[Stock + FBA]:[Incoming]])+MonthSales[[#This Row],[Final Quantity in Order + Manual]]</f>
        <v>200</v>
      </c>
      <c r="Y901" s="62">
        <f>IFERROR(((MonthSales[[#This Row],[Stock + FBA]]+MonthSales[[#This Row],[Incoming]]+MonthSales[[#This Row],[Final Quantity in Order + Manual]])/MonthSales[[#This Row],[Quaterly Average]]), 0)</f>
        <v>0</v>
      </c>
    </row>
    <row r="902" spans="1:25" x14ac:dyDescent="0.25">
      <c r="A902" s="1" t="s">
        <v>909</v>
      </c>
      <c r="B902" s="1" t="s">
        <v>1317</v>
      </c>
      <c r="C902" s="1"/>
      <c r="D902">
        <v>0</v>
      </c>
      <c r="E902">
        <v>0</v>
      </c>
      <c r="F902">
        <v>0</v>
      </c>
      <c r="G902">
        <v>0</v>
      </c>
      <c r="H902">
        <v>0</v>
      </c>
      <c r="I902">
        <v>0</v>
      </c>
      <c r="J902">
        <v>0</v>
      </c>
      <c r="K902">
        <v>0</v>
      </c>
      <c r="L902" s="65">
        <v>0</v>
      </c>
      <c r="M902">
        <v>0</v>
      </c>
      <c r="N902">
        <v>200</v>
      </c>
      <c r="O902">
        <v>0</v>
      </c>
      <c r="P902">
        <v>200</v>
      </c>
      <c r="Q902">
        <v>0</v>
      </c>
      <c r="R902" s="1">
        <f>IF(AND(MonthSales[[#This Row],[Maximum]] &gt; 10, C902 &lt;&gt; "X"), COUNTIF(MonthSales[[#This Row],[6]:[1]], "=0"),0)</f>
        <v>0</v>
      </c>
      <c r="S902" s="13">
        <f>MonthSales[[#This Row],[Final Quantity in Order + Manual]]*MonthSales[[#This Row],[Weight (g)]]</f>
        <v>0</v>
      </c>
      <c r="T902" s="62">
        <f>IFERROR(((MonthSales[[#This Row],[Stock + FBA]]+MonthSales[[#This Row],[Incoming]])/MonthSales[[#This Row],[Quaterly Average]]), 0)</f>
        <v>0</v>
      </c>
      <c r="U902" s="14">
        <f>IF(AND(minMonths &gt;=  MonthSales[[#This Row],[Months Cover (current stock +Production)]], C902  &lt;&gt; "X"), _xlfn.CEILING.MATH(((orderBY -  MonthSales[[#This Row],[Months Cover (current stock +Production)]]) * MonthSales[[#This Row],[Quaterly Average]]),50),0)</f>
        <v>0</v>
      </c>
      <c r="V902" s="60">
        <f t="shared" si="14"/>
        <v>0</v>
      </c>
      <c r="W902" s="21">
        <f>MonthSales[[#This Row],[Suggested Order]]+V902</f>
        <v>0</v>
      </c>
      <c r="X902">
        <f>SUM(MonthSales[[#This Row],[Stock + FBA]:[Incoming]])+MonthSales[[#This Row],[Final Quantity in Order + Manual]]</f>
        <v>200</v>
      </c>
      <c r="Y902" s="62">
        <f>IFERROR(((MonthSales[[#This Row],[Stock + FBA]]+MonthSales[[#This Row],[Incoming]]+MonthSales[[#This Row],[Final Quantity in Order + Manual]])/MonthSales[[#This Row],[Quaterly Average]]), 0)</f>
        <v>0</v>
      </c>
    </row>
    <row r="903" spans="1:25" x14ac:dyDescent="0.25">
      <c r="A903" s="1" t="s">
        <v>910</v>
      </c>
      <c r="B903" s="1" t="s">
        <v>1317</v>
      </c>
      <c r="C903" s="1"/>
      <c r="D903">
        <v>0</v>
      </c>
      <c r="E903">
        <v>0</v>
      </c>
      <c r="F903">
        <v>0</v>
      </c>
      <c r="G903">
        <v>0</v>
      </c>
      <c r="H903">
        <v>0</v>
      </c>
      <c r="I903">
        <v>0</v>
      </c>
      <c r="J903">
        <v>0</v>
      </c>
      <c r="K903">
        <v>0</v>
      </c>
      <c r="L903" s="65">
        <v>0</v>
      </c>
      <c r="M903">
        <v>0</v>
      </c>
      <c r="N903">
        <v>200</v>
      </c>
      <c r="O903">
        <v>0</v>
      </c>
      <c r="P903">
        <v>200</v>
      </c>
      <c r="Q903">
        <v>0</v>
      </c>
      <c r="R903" s="1">
        <f>IF(AND(MonthSales[[#This Row],[Maximum]] &gt; 10, C903 &lt;&gt; "X"), COUNTIF(MonthSales[[#This Row],[6]:[1]], "=0"),0)</f>
        <v>0</v>
      </c>
      <c r="S903" s="13">
        <f>MonthSales[[#This Row],[Final Quantity in Order + Manual]]*MonthSales[[#This Row],[Weight (g)]]</f>
        <v>0</v>
      </c>
      <c r="T903" s="62">
        <f>IFERROR(((MonthSales[[#This Row],[Stock + FBA]]+MonthSales[[#This Row],[Incoming]])/MonthSales[[#This Row],[Quaterly Average]]), 0)</f>
        <v>0</v>
      </c>
      <c r="U903" s="14">
        <f>IF(AND(minMonths &gt;=  MonthSales[[#This Row],[Months Cover (current stock +Production)]], C903  &lt;&gt; "X"), _xlfn.CEILING.MATH(((orderBY -  MonthSales[[#This Row],[Months Cover (current stock +Production)]]) * MonthSales[[#This Row],[Quaterly Average]]),50),0)</f>
        <v>0</v>
      </c>
      <c r="V903" s="60">
        <f t="shared" si="14"/>
        <v>0</v>
      </c>
      <c r="W903" s="21">
        <f>MonthSales[[#This Row],[Suggested Order]]+V903</f>
        <v>0</v>
      </c>
      <c r="X903">
        <f>SUM(MonthSales[[#This Row],[Stock + FBA]:[Incoming]])+MonthSales[[#This Row],[Final Quantity in Order + Manual]]</f>
        <v>200</v>
      </c>
      <c r="Y903" s="62">
        <f>IFERROR(((MonthSales[[#This Row],[Stock + FBA]]+MonthSales[[#This Row],[Incoming]]+MonthSales[[#This Row],[Final Quantity in Order + Manual]])/MonthSales[[#This Row],[Quaterly Average]]), 0)</f>
        <v>0</v>
      </c>
    </row>
    <row r="904" spans="1:25" x14ac:dyDescent="0.25">
      <c r="A904" s="1" t="s">
        <v>911</v>
      </c>
      <c r="B904" s="1" t="s">
        <v>1317</v>
      </c>
      <c r="C904" s="1"/>
      <c r="D904">
        <v>0</v>
      </c>
      <c r="E904">
        <v>0</v>
      </c>
      <c r="F904">
        <v>0</v>
      </c>
      <c r="G904">
        <v>0</v>
      </c>
      <c r="H904">
        <v>0</v>
      </c>
      <c r="I904">
        <v>0</v>
      </c>
      <c r="J904">
        <v>0</v>
      </c>
      <c r="K904">
        <v>0</v>
      </c>
      <c r="L904" s="65">
        <v>0</v>
      </c>
      <c r="M904">
        <v>0</v>
      </c>
      <c r="N904">
        <v>200</v>
      </c>
      <c r="O904">
        <v>0</v>
      </c>
      <c r="P904">
        <v>200</v>
      </c>
      <c r="Q904">
        <v>0</v>
      </c>
      <c r="R904" s="1">
        <f>IF(AND(MonthSales[[#This Row],[Maximum]] &gt; 10, C904 &lt;&gt; "X"), COUNTIF(MonthSales[[#This Row],[6]:[1]], "=0"),0)</f>
        <v>0</v>
      </c>
      <c r="S904" s="13">
        <f>MonthSales[[#This Row],[Final Quantity in Order + Manual]]*MonthSales[[#This Row],[Weight (g)]]</f>
        <v>0</v>
      </c>
      <c r="T904" s="62">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60">
        <f t="shared" si="14"/>
        <v>0</v>
      </c>
      <c r="W904" s="21">
        <f>MonthSales[[#This Row],[Suggested Order]]+V904</f>
        <v>0</v>
      </c>
      <c r="X904">
        <f>SUM(MonthSales[[#This Row],[Stock + FBA]:[Incoming]])+MonthSales[[#This Row],[Final Quantity in Order + Manual]]</f>
        <v>200</v>
      </c>
      <c r="Y904" s="62">
        <f>IFERROR(((MonthSales[[#This Row],[Stock + FBA]]+MonthSales[[#This Row],[Incoming]]+MonthSales[[#This Row],[Final Quantity in Order + Manual]])/MonthSales[[#This Row],[Quaterly Average]]), 0)</f>
        <v>0</v>
      </c>
    </row>
    <row r="905" spans="1:25" x14ac:dyDescent="0.25">
      <c r="A905" s="1" t="s">
        <v>912</v>
      </c>
      <c r="B905" s="1" t="s">
        <v>1317</v>
      </c>
      <c r="C905" s="1" t="s">
        <v>8</v>
      </c>
      <c r="D905">
        <v>1.1399999999999999</v>
      </c>
      <c r="E905">
        <v>0</v>
      </c>
      <c r="F905">
        <v>0</v>
      </c>
      <c r="G905">
        <v>2</v>
      </c>
      <c r="H905">
        <v>11</v>
      </c>
      <c r="I905">
        <v>6</v>
      </c>
      <c r="J905">
        <v>18</v>
      </c>
      <c r="K905">
        <v>9</v>
      </c>
      <c r="L905" s="65">
        <v>12</v>
      </c>
      <c r="M905">
        <v>18</v>
      </c>
      <c r="N905">
        <v>50</v>
      </c>
      <c r="O905">
        <v>86</v>
      </c>
      <c r="P905">
        <v>136</v>
      </c>
      <c r="Q905">
        <v>0</v>
      </c>
      <c r="R905" s="1">
        <f>IF(AND(MonthSales[[#This Row],[Maximum]] &gt; 10, C905 &lt;&gt; "X"), COUNTIF(MonthSales[[#This Row],[6]:[1]], "=0"),0)</f>
        <v>2</v>
      </c>
      <c r="S905" s="13">
        <f>MonthSales[[#This Row],[Final Quantity in Order + Manual]]*MonthSales[[#This Row],[Weight (g)]]</f>
        <v>0</v>
      </c>
      <c r="T905" s="62">
        <f>IFERROR(((MonthSales[[#This Row],[Stock + FBA]]+MonthSales[[#This Row],[Incoming]])/MonthSales[[#This Row],[Quaterly Average]]), 0)</f>
        <v>11.333333333333334</v>
      </c>
      <c r="U905" s="14">
        <f>IF(AND(minMonths &gt;=  MonthSales[[#This Row],[Months Cover (current stock +Production)]], C905  &lt;&gt; "X"), _xlfn.CEILING.MATH(((orderBY -  MonthSales[[#This Row],[Months Cover (current stock +Production)]]) * MonthSales[[#This Row],[Quaterly Average]]),50),0)</f>
        <v>0</v>
      </c>
      <c r="V905" s="60">
        <f t="shared" si="14"/>
        <v>0</v>
      </c>
      <c r="W905" s="21">
        <f>MonthSales[[#This Row],[Suggested Order]]+V905</f>
        <v>0</v>
      </c>
      <c r="X905">
        <f>SUM(MonthSales[[#This Row],[Stock + FBA]:[Incoming]])+MonthSales[[#This Row],[Final Quantity in Order + Manual]]</f>
        <v>136</v>
      </c>
      <c r="Y905" s="62">
        <f>IFERROR(((MonthSales[[#This Row],[Stock + FBA]]+MonthSales[[#This Row],[Incoming]]+MonthSales[[#This Row],[Final Quantity in Order + Manual]])/MonthSales[[#This Row],[Quaterly Average]]), 0)</f>
        <v>11.333333333333334</v>
      </c>
    </row>
    <row r="906" spans="1:25" x14ac:dyDescent="0.25">
      <c r="A906" s="1" t="s">
        <v>913</v>
      </c>
      <c r="B906" s="1" t="s">
        <v>1317</v>
      </c>
      <c r="C906" s="1" t="s">
        <v>8</v>
      </c>
      <c r="D906">
        <v>0.83</v>
      </c>
      <c r="E906">
        <v>0</v>
      </c>
      <c r="F906">
        <v>0</v>
      </c>
      <c r="G906">
        <v>1</v>
      </c>
      <c r="H906">
        <v>10</v>
      </c>
      <c r="I906">
        <v>16</v>
      </c>
      <c r="J906">
        <v>8</v>
      </c>
      <c r="K906">
        <v>9</v>
      </c>
      <c r="L906" s="65">
        <v>11</v>
      </c>
      <c r="M906">
        <v>16</v>
      </c>
      <c r="N906">
        <v>0</v>
      </c>
      <c r="O906">
        <v>107</v>
      </c>
      <c r="P906">
        <v>107</v>
      </c>
      <c r="Q906">
        <v>0</v>
      </c>
      <c r="R906" s="1">
        <f>IF(AND(MonthSales[[#This Row],[Maximum]] &gt; 10, C906 &lt;&gt; "X"), COUNTIF(MonthSales[[#This Row],[6]:[1]], "=0"),0)</f>
        <v>2</v>
      </c>
      <c r="S906" s="13">
        <f>MonthSales[[#This Row],[Final Quantity in Order + Manual]]*MonthSales[[#This Row],[Weight (g)]]</f>
        <v>0</v>
      </c>
      <c r="T906" s="62">
        <f>IFERROR(((MonthSales[[#This Row],[Stock + FBA]]+MonthSales[[#This Row],[Incoming]])/MonthSales[[#This Row],[Quaterly Average]]), 0)</f>
        <v>9.7272727272727266</v>
      </c>
      <c r="U906" s="14">
        <f>IF(AND(minMonths &gt;=  MonthSales[[#This Row],[Months Cover (current stock +Production)]], C906  &lt;&gt; "X"), _xlfn.CEILING.MATH(((orderBY -  MonthSales[[#This Row],[Months Cover (current stock +Production)]]) * MonthSales[[#This Row],[Quaterly Average]]),50),0)</f>
        <v>0</v>
      </c>
      <c r="V906" s="60">
        <f t="shared" si="14"/>
        <v>0</v>
      </c>
      <c r="W906" s="21">
        <f>MonthSales[[#This Row],[Suggested Order]]+V906</f>
        <v>0</v>
      </c>
      <c r="X906">
        <f>SUM(MonthSales[[#This Row],[Stock + FBA]:[Incoming]])+MonthSales[[#This Row],[Final Quantity in Order + Manual]]</f>
        <v>107</v>
      </c>
      <c r="Y906" s="62">
        <f>IFERROR(((MonthSales[[#This Row],[Stock + FBA]]+MonthSales[[#This Row],[Incoming]]+MonthSales[[#This Row],[Final Quantity in Order + Manual]])/MonthSales[[#This Row],[Quaterly Average]]), 0)</f>
        <v>9.7272727272727266</v>
      </c>
    </row>
    <row r="907" spans="1:25" x14ac:dyDescent="0.25">
      <c r="A907" s="1" t="s">
        <v>914</v>
      </c>
      <c r="B907" s="1" t="s">
        <v>1317</v>
      </c>
      <c r="C907" s="1" t="s">
        <v>8</v>
      </c>
      <c r="D907">
        <v>1.1000000000000001</v>
      </c>
      <c r="E907">
        <v>0</v>
      </c>
      <c r="F907">
        <v>0</v>
      </c>
      <c r="G907">
        <v>2</v>
      </c>
      <c r="H907">
        <v>2</v>
      </c>
      <c r="I907">
        <v>4</v>
      </c>
      <c r="J907">
        <v>2</v>
      </c>
      <c r="K907">
        <v>2</v>
      </c>
      <c r="L907" s="65">
        <v>3</v>
      </c>
      <c r="M907">
        <v>4</v>
      </c>
      <c r="N907">
        <v>33</v>
      </c>
      <c r="O907">
        <v>102</v>
      </c>
      <c r="P907">
        <v>135</v>
      </c>
      <c r="Q907">
        <v>0</v>
      </c>
      <c r="R907" s="1">
        <f>IF(AND(MonthSales[[#This Row],[Maximum]] &gt; 10, C907 &lt;&gt; "X"), COUNTIF(MonthSales[[#This Row],[6]:[1]], "=0"),0)</f>
        <v>0</v>
      </c>
      <c r="S907" s="13">
        <f>MonthSales[[#This Row],[Final Quantity in Order + Manual]]*MonthSales[[#This Row],[Weight (g)]]</f>
        <v>0</v>
      </c>
      <c r="T907" s="62">
        <f>IFERROR(((MonthSales[[#This Row],[Stock + FBA]]+MonthSales[[#This Row],[Incoming]])/MonthSales[[#This Row],[Quaterly Average]]), 0)</f>
        <v>45</v>
      </c>
      <c r="U907" s="14">
        <f>IF(AND(minMonths &gt;=  MonthSales[[#This Row],[Months Cover (current stock +Production)]], C907  &lt;&gt; "X"), _xlfn.CEILING.MATH(((orderBY -  MonthSales[[#This Row],[Months Cover (current stock +Production)]]) * MonthSales[[#This Row],[Quaterly Average]]),50),0)</f>
        <v>0</v>
      </c>
      <c r="V907" s="60">
        <f t="shared" si="14"/>
        <v>0</v>
      </c>
      <c r="W907" s="21">
        <f>MonthSales[[#This Row],[Suggested Order]]+V907</f>
        <v>0</v>
      </c>
      <c r="X907">
        <f>SUM(MonthSales[[#This Row],[Stock + FBA]:[Incoming]])+MonthSales[[#This Row],[Final Quantity in Order + Manual]]</f>
        <v>135</v>
      </c>
      <c r="Y907" s="62">
        <f>IFERROR(((MonthSales[[#This Row],[Stock + FBA]]+MonthSales[[#This Row],[Incoming]]+MonthSales[[#This Row],[Final Quantity in Order + Manual]])/MonthSales[[#This Row],[Quaterly Average]]), 0)</f>
        <v>45</v>
      </c>
    </row>
    <row r="908" spans="1:25" x14ac:dyDescent="0.25">
      <c r="A908" s="1" t="s">
        <v>915</v>
      </c>
      <c r="B908" s="1" t="s">
        <v>1317</v>
      </c>
      <c r="C908" s="1" t="s">
        <v>8</v>
      </c>
      <c r="D908">
        <v>0.99</v>
      </c>
      <c r="E908">
        <v>0</v>
      </c>
      <c r="F908">
        <v>0</v>
      </c>
      <c r="G908">
        <v>6</v>
      </c>
      <c r="H908">
        <v>18</v>
      </c>
      <c r="I908">
        <v>20</v>
      </c>
      <c r="J908">
        <v>14</v>
      </c>
      <c r="K908">
        <v>14</v>
      </c>
      <c r="L908" s="65">
        <v>17</v>
      </c>
      <c r="M908">
        <v>20</v>
      </c>
      <c r="N908">
        <v>17</v>
      </c>
      <c r="O908">
        <v>98</v>
      </c>
      <c r="P908">
        <v>115</v>
      </c>
      <c r="Q908">
        <v>0</v>
      </c>
      <c r="R908" s="1">
        <f>IF(AND(MonthSales[[#This Row],[Maximum]] &gt; 10, C908 &lt;&gt; "X"), COUNTIF(MonthSales[[#This Row],[6]:[1]], "=0"),0)</f>
        <v>2</v>
      </c>
      <c r="S908" s="13">
        <f>MonthSales[[#This Row],[Final Quantity in Order + Manual]]*MonthSales[[#This Row],[Weight (g)]]</f>
        <v>0</v>
      </c>
      <c r="T908" s="62">
        <f>IFERROR(((MonthSales[[#This Row],[Stock + FBA]]+MonthSales[[#This Row],[Incoming]])/MonthSales[[#This Row],[Quaterly Average]]), 0)</f>
        <v>6.7647058823529411</v>
      </c>
      <c r="U908" s="14">
        <f>IF(AND(minMonths &gt;=  MonthSales[[#This Row],[Months Cover (current stock +Production)]], C908  &lt;&gt; "X"), _xlfn.CEILING.MATH(((orderBY -  MonthSales[[#This Row],[Months Cover (current stock +Production)]]) * MonthSales[[#This Row],[Quaterly Average]]),50),0)</f>
        <v>0</v>
      </c>
      <c r="V908" s="60">
        <f t="shared" si="14"/>
        <v>0</v>
      </c>
      <c r="W908" s="21">
        <f>MonthSales[[#This Row],[Suggested Order]]+V908</f>
        <v>0</v>
      </c>
      <c r="X908">
        <f>SUM(MonthSales[[#This Row],[Stock + FBA]:[Incoming]])+MonthSales[[#This Row],[Final Quantity in Order + Manual]]</f>
        <v>115</v>
      </c>
      <c r="Y908" s="62">
        <f>IFERROR(((MonthSales[[#This Row],[Stock + FBA]]+MonthSales[[#This Row],[Incoming]]+MonthSales[[#This Row],[Final Quantity in Order + Manual]])/MonthSales[[#This Row],[Quaterly Average]]), 0)</f>
        <v>6.7647058823529411</v>
      </c>
    </row>
    <row r="909" spans="1:25" x14ac:dyDescent="0.25">
      <c r="A909" s="1" t="s">
        <v>916</v>
      </c>
      <c r="B909" s="1" t="s">
        <v>1317</v>
      </c>
      <c r="C909" s="1" t="s">
        <v>8</v>
      </c>
      <c r="D909">
        <v>0.97</v>
      </c>
      <c r="E909">
        <v>0</v>
      </c>
      <c r="F909">
        <v>0</v>
      </c>
      <c r="G909">
        <v>5</v>
      </c>
      <c r="H909">
        <v>13</v>
      </c>
      <c r="I909">
        <v>10</v>
      </c>
      <c r="J909">
        <v>2</v>
      </c>
      <c r="K909">
        <v>8</v>
      </c>
      <c r="L909" s="65">
        <v>8</v>
      </c>
      <c r="M909">
        <v>13</v>
      </c>
      <c r="N909">
        <v>0</v>
      </c>
      <c r="O909">
        <v>111</v>
      </c>
      <c r="P909">
        <v>111</v>
      </c>
      <c r="Q909">
        <v>0</v>
      </c>
      <c r="R909" s="1">
        <f>IF(AND(MonthSales[[#This Row],[Maximum]] &gt; 10, C909 &lt;&gt; "X"), COUNTIF(MonthSales[[#This Row],[6]:[1]], "=0"),0)</f>
        <v>2</v>
      </c>
      <c r="S909" s="13">
        <f>MonthSales[[#This Row],[Final Quantity in Order + Manual]]*MonthSales[[#This Row],[Weight (g)]]</f>
        <v>0</v>
      </c>
      <c r="T909" s="62">
        <f>IFERROR(((MonthSales[[#This Row],[Stock + FBA]]+MonthSales[[#This Row],[Incoming]])/MonthSales[[#This Row],[Quaterly Average]]), 0)</f>
        <v>13.875</v>
      </c>
      <c r="U909" s="14">
        <f>IF(AND(minMonths &gt;=  MonthSales[[#This Row],[Months Cover (current stock +Production)]], C909  &lt;&gt; "X"), _xlfn.CEILING.MATH(((orderBY -  MonthSales[[#This Row],[Months Cover (current stock +Production)]]) * MonthSales[[#This Row],[Quaterly Average]]),50),0)</f>
        <v>0</v>
      </c>
      <c r="V909" s="60">
        <f t="shared" si="14"/>
        <v>0</v>
      </c>
      <c r="W909" s="21">
        <f>MonthSales[[#This Row],[Suggested Order]]+V909</f>
        <v>0</v>
      </c>
      <c r="X909">
        <f>SUM(MonthSales[[#This Row],[Stock + FBA]:[Incoming]])+MonthSales[[#This Row],[Final Quantity in Order + Manual]]</f>
        <v>111</v>
      </c>
      <c r="Y909" s="62">
        <f>IFERROR(((MonthSales[[#This Row],[Stock + FBA]]+MonthSales[[#This Row],[Incoming]]+MonthSales[[#This Row],[Final Quantity in Order + Manual]])/MonthSales[[#This Row],[Quaterly Average]]), 0)</f>
        <v>13.875</v>
      </c>
    </row>
    <row r="910" spans="1:25" x14ac:dyDescent="0.25">
      <c r="A910" s="1" t="s">
        <v>917</v>
      </c>
      <c r="B910" s="1" t="s">
        <v>1317</v>
      </c>
      <c r="C910" s="1" t="s">
        <v>8</v>
      </c>
      <c r="D910">
        <v>1.1000000000000001</v>
      </c>
      <c r="E910">
        <v>0</v>
      </c>
      <c r="F910">
        <v>0</v>
      </c>
      <c r="G910">
        <v>1</v>
      </c>
      <c r="H910">
        <v>18</v>
      </c>
      <c r="I910">
        <v>16</v>
      </c>
      <c r="J910">
        <v>9</v>
      </c>
      <c r="K910">
        <v>11</v>
      </c>
      <c r="L910" s="65">
        <v>14</v>
      </c>
      <c r="M910">
        <v>18</v>
      </c>
      <c r="N910">
        <v>10</v>
      </c>
      <c r="O910">
        <v>109</v>
      </c>
      <c r="P910">
        <v>119</v>
      </c>
      <c r="Q910">
        <v>0</v>
      </c>
      <c r="R910" s="1">
        <f>IF(AND(MonthSales[[#This Row],[Maximum]] &gt; 10, C910 &lt;&gt; "X"), COUNTIF(MonthSales[[#This Row],[6]:[1]], "=0"),0)</f>
        <v>2</v>
      </c>
      <c r="S910" s="13">
        <f>MonthSales[[#This Row],[Final Quantity in Order + Manual]]*MonthSales[[#This Row],[Weight (g)]]</f>
        <v>0</v>
      </c>
      <c r="T910" s="62">
        <f>IFERROR(((MonthSales[[#This Row],[Stock + FBA]]+MonthSales[[#This Row],[Incoming]])/MonthSales[[#This Row],[Quaterly Average]]), 0)</f>
        <v>8.5</v>
      </c>
      <c r="U910" s="14">
        <f>IF(AND(minMonths &gt;=  MonthSales[[#This Row],[Months Cover (current stock +Production)]], C910  &lt;&gt; "X"), _xlfn.CEILING.MATH(((orderBY -  MonthSales[[#This Row],[Months Cover (current stock +Production)]]) * MonthSales[[#This Row],[Quaterly Average]]),50),0)</f>
        <v>0</v>
      </c>
      <c r="V910" s="60">
        <f t="shared" si="14"/>
        <v>0</v>
      </c>
      <c r="W910" s="21">
        <f>MonthSales[[#This Row],[Suggested Order]]+V910</f>
        <v>0</v>
      </c>
      <c r="X910">
        <f>SUM(MonthSales[[#This Row],[Stock + FBA]:[Incoming]])+MonthSales[[#This Row],[Final Quantity in Order + Manual]]</f>
        <v>119</v>
      </c>
      <c r="Y910" s="62">
        <f>IFERROR(((MonthSales[[#This Row],[Stock + FBA]]+MonthSales[[#This Row],[Incoming]]+MonthSales[[#This Row],[Final Quantity in Order + Manual]])/MonthSales[[#This Row],[Quaterly Average]]), 0)</f>
        <v>8.5</v>
      </c>
    </row>
    <row r="911" spans="1:25" x14ac:dyDescent="0.25">
      <c r="A911" s="1" t="s">
        <v>918</v>
      </c>
      <c r="B911" s="1" t="s">
        <v>1317</v>
      </c>
      <c r="C911" s="1" t="s">
        <v>8</v>
      </c>
      <c r="D911">
        <v>1.21</v>
      </c>
      <c r="E911">
        <v>0</v>
      </c>
      <c r="F911">
        <v>0</v>
      </c>
      <c r="G911">
        <v>2</v>
      </c>
      <c r="H911">
        <v>5</v>
      </c>
      <c r="I911">
        <v>10</v>
      </c>
      <c r="J911">
        <v>2</v>
      </c>
      <c r="K911">
        <v>5</v>
      </c>
      <c r="L911" s="65">
        <v>6</v>
      </c>
      <c r="M911">
        <v>10</v>
      </c>
      <c r="N911">
        <v>0</v>
      </c>
      <c r="O911">
        <v>96</v>
      </c>
      <c r="P911">
        <v>96</v>
      </c>
      <c r="Q911">
        <v>0</v>
      </c>
      <c r="R911" s="1">
        <f>IF(AND(MonthSales[[#This Row],[Maximum]] &gt; 10, C911 &lt;&gt; "X"), COUNTIF(MonthSales[[#This Row],[6]:[1]], "=0"),0)</f>
        <v>0</v>
      </c>
      <c r="S911" s="13">
        <f>MonthSales[[#This Row],[Final Quantity in Order + Manual]]*MonthSales[[#This Row],[Weight (g)]]</f>
        <v>0</v>
      </c>
      <c r="T911" s="62">
        <f>IFERROR(((MonthSales[[#This Row],[Stock + FBA]]+MonthSales[[#This Row],[Incoming]])/MonthSales[[#This Row],[Quaterly Average]]), 0)</f>
        <v>16</v>
      </c>
      <c r="U911" s="14">
        <f>IF(AND(minMonths &gt;=  MonthSales[[#This Row],[Months Cover (current stock +Production)]], C911  &lt;&gt; "X"), _xlfn.CEILING.MATH(((orderBY -  MonthSales[[#This Row],[Months Cover (current stock +Production)]]) * MonthSales[[#This Row],[Quaterly Average]]),50),0)</f>
        <v>0</v>
      </c>
      <c r="V911" s="60">
        <f t="shared" si="14"/>
        <v>0</v>
      </c>
      <c r="W911" s="21">
        <f>MonthSales[[#This Row],[Suggested Order]]+V911</f>
        <v>0</v>
      </c>
      <c r="X911">
        <f>SUM(MonthSales[[#This Row],[Stock + FBA]:[Incoming]])+MonthSales[[#This Row],[Final Quantity in Order + Manual]]</f>
        <v>96</v>
      </c>
      <c r="Y911" s="62">
        <f>IFERROR(((MonthSales[[#This Row],[Stock + FBA]]+MonthSales[[#This Row],[Incoming]]+MonthSales[[#This Row],[Final Quantity in Order + Manual]])/MonthSales[[#This Row],[Quaterly Average]]), 0)</f>
        <v>16</v>
      </c>
    </row>
    <row r="912" spans="1:25" x14ac:dyDescent="0.25">
      <c r="A912" s="1" t="s">
        <v>919</v>
      </c>
      <c r="B912" s="1" t="s">
        <v>1317</v>
      </c>
      <c r="C912" s="1" t="s">
        <v>8</v>
      </c>
      <c r="D912">
        <v>0.96</v>
      </c>
      <c r="E912">
        <v>0</v>
      </c>
      <c r="F912">
        <v>0</v>
      </c>
      <c r="G912">
        <v>2</v>
      </c>
      <c r="H912">
        <v>15</v>
      </c>
      <c r="I912">
        <v>12</v>
      </c>
      <c r="J912">
        <v>5</v>
      </c>
      <c r="K912">
        <v>8</v>
      </c>
      <c r="L912" s="65">
        <v>11</v>
      </c>
      <c r="M912">
        <v>15</v>
      </c>
      <c r="N912">
        <v>0</v>
      </c>
      <c r="O912">
        <v>99</v>
      </c>
      <c r="P912">
        <v>99</v>
      </c>
      <c r="Q912">
        <v>0</v>
      </c>
      <c r="R912" s="1">
        <f>IF(AND(MonthSales[[#This Row],[Maximum]] &gt; 10, C912 &lt;&gt; "X"), COUNTIF(MonthSales[[#This Row],[6]:[1]], "=0"),0)</f>
        <v>2</v>
      </c>
      <c r="S912" s="13">
        <f>MonthSales[[#This Row],[Final Quantity in Order + Manual]]*MonthSales[[#This Row],[Weight (g)]]</f>
        <v>0</v>
      </c>
      <c r="T912" s="62">
        <f>IFERROR(((MonthSales[[#This Row],[Stock + FBA]]+MonthSales[[#This Row],[Incoming]])/MonthSales[[#This Row],[Quaterly Average]]), 0)</f>
        <v>9</v>
      </c>
      <c r="U912" s="14">
        <f>IF(AND(minMonths &gt;=  MonthSales[[#This Row],[Months Cover (current stock +Production)]], C912  &lt;&gt; "X"), _xlfn.CEILING.MATH(((orderBY -  MonthSales[[#This Row],[Months Cover (current stock +Production)]]) * MonthSales[[#This Row],[Quaterly Average]]),50),0)</f>
        <v>0</v>
      </c>
      <c r="V912" s="60">
        <f t="shared" si="14"/>
        <v>0</v>
      </c>
      <c r="W912" s="21">
        <f>MonthSales[[#This Row],[Suggested Order]]+V912</f>
        <v>0</v>
      </c>
      <c r="X912">
        <f>SUM(MonthSales[[#This Row],[Stock + FBA]:[Incoming]])+MonthSales[[#This Row],[Final Quantity in Order + Manual]]</f>
        <v>99</v>
      </c>
      <c r="Y912" s="62">
        <f>IFERROR(((MonthSales[[#This Row],[Stock + FBA]]+MonthSales[[#This Row],[Incoming]]+MonthSales[[#This Row],[Final Quantity in Order + Manual]])/MonthSales[[#This Row],[Quaterly Average]]), 0)</f>
        <v>9</v>
      </c>
    </row>
    <row r="913" spans="1:25" x14ac:dyDescent="0.25">
      <c r="A913" s="1" t="s">
        <v>920</v>
      </c>
      <c r="B913" s="1" t="s">
        <v>1317</v>
      </c>
      <c r="C913" s="1" t="s">
        <v>8</v>
      </c>
      <c r="D913">
        <v>1</v>
      </c>
      <c r="E913">
        <v>0</v>
      </c>
      <c r="F913">
        <v>0</v>
      </c>
      <c r="G913">
        <v>3</v>
      </c>
      <c r="H913">
        <v>21</v>
      </c>
      <c r="I913">
        <v>8</v>
      </c>
      <c r="J913">
        <v>1</v>
      </c>
      <c r="K913">
        <v>8</v>
      </c>
      <c r="L913" s="65">
        <v>10</v>
      </c>
      <c r="M913">
        <v>21</v>
      </c>
      <c r="N913">
        <v>0</v>
      </c>
      <c r="O913">
        <v>109</v>
      </c>
      <c r="P913">
        <v>109</v>
      </c>
      <c r="Q913">
        <v>0</v>
      </c>
      <c r="R913" s="1">
        <f>IF(AND(MonthSales[[#This Row],[Maximum]] &gt; 10, C913 &lt;&gt; "X"), COUNTIF(MonthSales[[#This Row],[6]:[1]], "=0"),0)</f>
        <v>2</v>
      </c>
      <c r="S913" s="13">
        <f>MonthSales[[#This Row],[Final Quantity in Order + Manual]]*MonthSales[[#This Row],[Weight (g)]]</f>
        <v>0</v>
      </c>
      <c r="T913" s="62">
        <f>IFERROR(((MonthSales[[#This Row],[Stock + FBA]]+MonthSales[[#This Row],[Incoming]])/MonthSales[[#This Row],[Quaterly Average]]), 0)</f>
        <v>10.9</v>
      </c>
      <c r="U913" s="14">
        <f>IF(AND(minMonths &gt;=  MonthSales[[#This Row],[Months Cover (current stock +Production)]], C913  &lt;&gt; "X"), _xlfn.CEILING.MATH(((orderBY -  MonthSales[[#This Row],[Months Cover (current stock +Production)]]) * MonthSales[[#This Row],[Quaterly Average]]),50),0)</f>
        <v>0</v>
      </c>
      <c r="V913" s="60">
        <f t="shared" si="14"/>
        <v>0</v>
      </c>
      <c r="W913" s="21">
        <f>MonthSales[[#This Row],[Suggested Order]]+V913</f>
        <v>0</v>
      </c>
      <c r="X913">
        <f>SUM(MonthSales[[#This Row],[Stock + FBA]:[Incoming]])+MonthSales[[#This Row],[Final Quantity in Order + Manual]]</f>
        <v>109</v>
      </c>
      <c r="Y913" s="62">
        <f>IFERROR(((MonthSales[[#This Row],[Stock + FBA]]+MonthSales[[#This Row],[Incoming]]+MonthSales[[#This Row],[Final Quantity in Order + Manual]])/MonthSales[[#This Row],[Quaterly Average]]), 0)</f>
        <v>10.9</v>
      </c>
    </row>
    <row r="914" spans="1:25" x14ac:dyDescent="0.25">
      <c r="A914" s="1" t="s">
        <v>921</v>
      </c>
      <c r="B914" s="1" t="s">
        <v>1317</v>
      </c>
      <c r="C914" s="1" t="s">
        <v>8</v>
      </c>
      <c r="D914">
        <v>0.99</v>
      </c>
      <c r="E914">
        <v>0</v>
      </c>
      <c r="F914">
        <v>0</v>
      </c>
      <c r="G914">
        <v>13</v>
      </c>
      <c r="H914">
        <v>22</v>
      </c>
      <c r="I914">
        <v>16</v>
      </c>
      <c r="J914">
        <v>4</v>
      </c>
      <c r="K914">
        <v>14</v>
      </c>
      <c r="L914" s="65">
        <v>14</v>
      </c>
      <c r="M914">
        <v>22</v>
      </c>
      <c r="N914">
        <v>0</v>
      </c>
      <c r="O914">
        <v>105</v>
      </c>
      <c r="P914">
        <v>105</v>
      </c>
      <c r="Q914">
        <v>50</v>
      </c>
      <c r="R914" s="1">
        <f>IF(AND(MonthSales[[#This Row],[Maximum]] &gt; 10, C914 &lt;&gt; "X"), COUNTIF(MonthSales[[#This Row],[6]:[1]], "=0"),0)</f>
        <v>2</v>
      </c>
      <c r="S914" s="13">
        <f>MonthSales[[#This Row],[Final Quantity in Order + Manual]]*MonthSales[[#This Row],[Weight (g)]]</f>
        <v>0</v>
      </c>
      <c r="T914" s="62">
        <f>IFERROR(((MonthSales[[#This Row],[Stock + FBA]]+MonthSales[[#This Row],[Incoming]])/MonthSales[[#This Row],[Quaterly Average]]), 0)</f>
        <v>11.071428571428571</v>
      </c>
      <c r="U914" s="14">
        <f>IF(AND(minMonths &gt;=  MonthSales[[#This Row],[Months Cover (current stock +Production)]], C914  &lt;&gt; "X"), _xlfn.CEILING.MATH(((orderBY -  MonthSales[[#This Row],[Months Cover (current stock +Production)]]) * MonthSales[[#This Row],[Quaterly Average]]),50),0)</f>
        <v>0</v>
      </c>
      <c r="V914" s="60">
        <f t="shared" si="14"/>
        <v>0</v>
      </c>
      <c r="W914" s="21">
        <f>MonthSales[[#This Row],[Suggested Order]]+V914</f>
        <v>0</v>
      </c>
      <c r="X914">
        <f>SUM(MonthSales[[#This Row],[Stock + FBA]:[Incoming]])+MonthSales[[#This Row],[Final Quantity in Order + Manual]]</f>
        <v>155</v>
      </c>
      <c r="Y914" s="62">
        <f>IFERROR(((MonthSales[[#This Row],[Stock + FBA]]+MonthSales[[#This Row],[Incoming]]+MonthSales[[#This Row],[Final Quantity in Order + Manual]])/MonthSales[[#This Row],[Quaterly Average]]), 0)</f>
        <v>11.071428571428571</v>
      </c>
    </row>
    <row r="915" spans="1:25" x14ac:dyDescent="0.25">
      <c r="A915" s="1" t="s">
        <v>922</v>
      </c>
      <c r="B915" s="1" t="s">
        <v>1317</v>
      </c>
      <c r="C915" s="1" t="s">
        <v>8</v>
      </c>
      <c r="D915">
        <v>0.88</v>
      </c>
      <c r="E915">
        <v>0</v>
      </c>
      <c r="F915">
        <v>0</v>
      </c>
      <c r="G915">
        <v>1</v>
      </c>
      <c r="H915">
        <v>10</v>
      </c>
      <c r="I915">
        <v>9</v>
      </c>
      <c r="J915">
        <v>4</v>
      </c>
      <c r="K915">
        <v>6</v>
      </c>
      <c r="L915" s="65">
        <v>8</v>
      </c>
      <c r="M915">
        <v>10</v>
      </c>
      <c r="N915">
        <v>0</v>
      </c>
      <c r="O915">
        <v>93</v>
      </c>
      <c r="P915">
        <v>93</v>
      </c>
      <c r="Q915">
        <v>0</v>
      </c>
      <c r="R915" s="1">
        <f>IF(AND(MonthSales[[#This Row],[Maximum]] &gt; 10, C915 &lt;&gt; "X"), COUNTIF(MonthSales[[#This Row],[6]:[1]], "=0"),0)</f>
        <v>0</v>
      </c>
      <c r="S915" s="13">
        <f>MonthSales[[#This Row],[Final Quantity in Order + Manual]]*MonthSales[[#This Row],[Weight (g)]]</f>
        <v>0</v>
      </c>
      <c r="T915" s="62">
        <f>IFERROR(((MonthSales[[#This Row],[Stock + FBA]]+MonthSales[[#This Row],[Incoming]])/MonthSales[[#This Row],[Quaterly Average]]), 0)</f>
        <v>11.625</v>
      </c>
      <c r="U915" s="14">
        <f>IF(AND(minMonths &gt;=  MonthSales[[#This Row],[Months Cover (current stock +Production)]], C915  &lt;&gt; "X"), _xlfn.CEILING.MATH(((orderBY -  MonthSales[[#This Row],[Months Cover (current stock +Production)]]) * MonthSales[[#This Row],[Quaterly Average]]),50),0)</f>
        <v>0</v>
      </c>
      <c r="V915" s="60">
        <f t="shared" si="14"/>
        <v>0</v>
      </c>
      <c r="W915" s="21">
        <f>MonthSales[[#This Row],[Suggested Order]]+V915</f>
        <v>0</v>
      </c>
      <c r="X915">
        <f>SUM(MonthSales[[#This Row],[Stock + FBA]:[Incoming]])+MonthSales[[#This Row],[Final Quantity in Order + Manual]]</f>
        <v>93</v>
      </c>
      <c r="Y915" s="62">
        <f>IFERROR(((MonthSales[[#This Row],[Stock + FBA]]+MonthSales[[#This Row],[Incoming]]+MonthSales[[#This Row],[Final Quantity in Order + Manual]])/MonthSales[[#This Row],[Quaterly Average]]), 0)</f>
        <v>11.625</v>
      </c>
    </row>
    <row r="916" spans="1:25" x14ac:dyDescent="0.25">
      <c r="A916" s="1" t="s">
        <v>923</v>
      </c>
      <c r="B916" s="1" t="s">
        <v>1317</v>
      </c>
      <c r="C916" s="1" t="s">
        <v>8</v>
      </c>
      <c r="D916">
        <v>1</v>
      </c>
      <c r="E916">
        <v>0</v>
      </c>
      <c r="F916">
        <v>0</v>
      </c>
      <c r="G916">
        <v>3</v>
      </c>
      <c r="H916">
        <v>14</v>
      </c>
      <c r="I916">
        <v>10</v>
      </c>
      <c r="J916">
        <v>2</v>
      </c>
      <c r="K916">
        <v>7</v>
      </c>
      <c r="L916" s="65">
        <v>9</v>
      </c>
      <c r="M916">
        <v>14</v>
      </c>
      <c r="N916">
        <v>0</v>
      </c>
      <c r="O916">
        <v>98</v>
      </c>
      <c r="P916">
        <v>98</v>
      </c>
      <c r="Q916">
        <v>0</v>
      </c>
      <c r="R916" s="1">
        <f>IF(AND(MonthSales[[#This Row],[Maximum]] &gt; 10, C916 &lt;&gt; "X"), COUNTIF(MonthSales[[#This Row],[6]:[1]], "=0"),0)</f>
        <v>2</v>
      </c>
      <c r="S916" s="13">
        <f>MonthSales[[#This Row],[Final Quantity in Order + Manual]]*MonthSales[[#This Row],[Weight (g)]]</f>
        <v>0</v>
      </c>
      <c r="T916" s="62">
        <f>IFERROR(((MonthSales[[#This Row],[Stock + FBA]]+MonthSales[[#This Row],[Incoming]])/MonthSales[[#This Row],[Quaterly Average]]), 0)</f>
        <v>10.888888888888889</v>
      </c>
      <c r="U916" s="14">
        <f>IF(AND(minMonths &gt;=  MonthSales[[#This Row],[Months Cover (current stock +Production)]], C916  &lt;&gt; "X"), _xlfn.CEILING.MATH(((orderBY -  MonthSales[[#This Row],[Months Cover (current stock +Production)]]) * MonthSales[[#This Row],[Quaterly Average]]),50),0)</f>
        <v>0</v>
      </c>
      <c r="V916" s="60">
        <f t="shared" si="14"/>
        <v>0</v>
      </c>
      <c r="W916" s="21">
        <f>MonthSales[[#This Row],[Suggested Order]]+V916</f>
        <v>0</v>
      </c>
      <c r="X916">
        <f>SUM(MonthSales[[#This Row],[Stock + FBA]:[Incoming]])+MonthSales[[#This Row],[Final Quantity in Order + Manual]]</f>
        <v>98</v>
      </c>
      <c r="Y916" s="62">
        <f>IFERROR(((MonthSales[[#This Row],[Stock + FBA]]+MonthSales[[#This Row],[Incoming]]+MonthSales[[#This Row],[Final Quantity in Order + Manual]])/MonthSales[[#This Row],[Quaterly Average]]), 0)</f>
        <v>10.888888888888889</v>
      </c>
    </row>
    <row r="917" spans="1:25" x14ac:dyDescent="0.25">
      <c r="A917" s="1" t="s">
        <v>924</v>
      </c>
      <c r="B917" s="1" t="s">
        <v>1367</v>
      </c>
      <c r="C917" s="1" t="s">
        <v>13</v>
      </c>
      <c r="D917">
        <v>0.7</v>
      </c>
      <c r="E917">
        <v>4</v>
      </c>
      <c r="F917">
        <v>2</v>
      </c>
      <c r="G917">
        <v>4</v>
      </c>
      <c r="H917">
        <v>6</v>
      </c>
      <c r="I917">
        <v>2</v>
      </c>
      <c r="J917">
        <v>0</v>
      </c>
      <c r="K917">
        <v>4</v>
      </c>
      <c r="L917" s="65">
        <v>4</v>
      </c>
      <c r="M917">
        <v>6</v>
      </c>
      <c r="N917">
        <v>3</v>
      </c>
      <c r="O917">
        <v>0</v>
      </c>
      <c r="P917">
        <v>3</v>
      </c>
      <c r="Q917">
        <v>0</v>
      </c>
      <c r="R917" s="1">
        <f>IF(AND(MonthSales[[#This Row],[Maximum]] &gt; 10, C917 &lt;&gt; "X"), COUNTIF(MonthSales[[#This Row],[6]:[1]], "=0"),0)</f>
        <v>0</v>
      </c>
      <c r="S917" s="13">
        <f>MonthSales[[#This Row],[Final Quantity in Order + Manual]]*MonthSales[[#This Row],[Weight (g)]]</f>
        <v>0</v>
      </c>
      <c r="T917" s="62">
        <f>IFERROR(((MonthSales[[#This Row],[Stock + FBA]]+MonthSales[[#This Row],[Incoming]])/MonthSales[[#This Row],[Quaterly Average]]), 0)</f>
        <v>0.75</v>
      </c>
      <c r="U917" s="14">
        <f>IF(AND(minMonths &gt;=  MonthSales[[#This Row],[Months Cover (current stock +Production)]], C917  &lt;&gt; "X"), _xlfn.CEILING.MATH(((orderBY -  MonthSales[[#This Row],[Months Cover (current stock +Production)]]) * MonthSales[[#This Row],[Quaterly Average]]),50),0)</f>
        <v>0</v>
      </c>
      <c r="V917" s="60">
        <f t="shared" si="14"/>
        <v>0</v>
      </c>
      <c r="W917" s="21">
        <f>MonthSales[[#This Row],[Suggested Order]]+V917</f>
        <v>0</v>
      </c>
      <c r="X917">
        <f>SUM(MonthSales[[#This Row],[Stock + FBA]:[Incoming]])+MonthSales[[#This Row],[Final Quantity in Order + Manual]]</f>
        <v>3</v>
      </c>
      <c r="Y917" s="62">
        <f>IFERROR(((MonthSales[[#This Row],[Stock + FBA]]+MonthSales[[#This Row],[Incoming]]+MonthSales[[#This Row],[Final Quantity in Order + Manual]])/MonthSales[[#This Row],[Quaterly Average]]), 0)</f>
        <v>0.75</v>
      </c>
    </row>
    <row r="918" spans="1:25" x14ac:dyDescent="0.25">
      <c r="A918" s="1" t="s">
        <v>925</v>
      </c>
      <c r="B918" s="1" t="s">
        <v>1367</v>
      </c>
      <c r="C918" s="1" t="s">
        <v>13</v>
      </c>
      <c r="D918">
        <v>0.7</v>
      </c>
      <c r="E918">
        <v>1</v>
      </c>
      <c r="F918">
        <v>2</v>
      </c>
      <c r="G918">
        <v>1</v>
      </c>
      <c r="H918">
        <v>2</v>
      </c>
      <c r="I918">
        <v>1</v>
      </c>
      <c r="J918">
        <v>0</v>
      </c>
      <c r="K918">
        <v>1</v>
      </c>
      <c r="L918" s="65">
        <v>2</v>
      </c>
      <c r="M918">
        <v>2</v>
      </c>
      <c r="N918">
        <v>0</v>
      </c>
      <c r="O918">
        <v>6</v>
      </c>
      <c r="P918">
        <v>6</v>
      </c>
      <c r="Q918">
        <v>0</v>
      </c>
      <c r="R918" s="1">
        <f>IF(AND(MonthSales[[#This Row],[Maximum]] &gt; 10, C918 &lt;&gt; "X"), COUNTIF(MonthSales[[#This Row],[6]:[1]], "=0"),0)</f>
        <v>0</v>
      </c>
      <c r="S918" s="13">
        <f>MonthSales[[#This Row],[Final Quantity in Order + Manual]]*MonthSales[[#This Row],[Weight (g)]]</f>
        <v>0</v>
      </c>
      <c r="T918" s="62">
        <f>IFERROR(((MonthSales[[#This Row],[Stock + FBA]]+MonthSales[[#This Row],[Incoming]])/MonthSales[[#This Row],[Quaterly Average]]), 0)</f>
        <v>3</v>
      </c>
      <c r="U918" s="14">
        <f>IF(AND(minMonths &gt;=  MonthSales[[#This Row],[Months Cover (current stock +Production)]], C918  &lt;&gt; "X"), _xlfn.CEILING.MATH(((orderBY -  MonthSales[[#This Row],[Months Cover (current stock +Production)]]) * MonthSales[[#This Row],[Quaterly Average]]),50),0)</f>
        <v>0</v>
      </c>
      <c r="V918" s="60">
        <f t="shared" si="14"/>
        <v>0</v>
      </c>
      <c r="W918" s="21">
        <f>MonthSales[[#This Row],[Suggested Order]]+V918</f>
        <v>0</v>
      </c>
      <c r="X918">
        <f>SUM(MonthSales[[#This Row],[Stock + FBA]:[Incoming]])+MonthSales[[#This Row],[Final Quantity in Order + Manual]]</f>
        <v>6</v>
      </c>
      <c r="Y918" s="62">
        <f>IFERROR(((MonthSales[[#This Row],[Stock + FBA]]+MonthSales[[#This Row],[Incoming]]+MonthSales[[#This Row],[Final Quantity in Order + Manual]])/MonthSales[[#This Row],[Quaterly Average]]), 0)</f>
        <v>3</v>
      </c>
    </row>
    <row r="919" spans="1:25" x14ac:dyDescent="0.25">
      <c r="A919" s="1" t="s">
        <v>926</v>
      </c>
      <c r="B919" s="1" t="s">
        <v>1367</v>
      </c>
      <c r="C919" s="1" t="s">
        <v>13</v>
      </c>
      <c r="D919">
        <v>0.7</v>
      </c>
      <c r="E919">
        <v>0</v>
      </c>
      <c r="F919">
        <v>0</v>
      </c>
      <c r="G919">
        <v>0</v>
      </c>
      <c r="H919">
        <v>0</v>
      </c>
      <c r="I919">
        <v>0</v>
      </c>
      <c r="J919">
        <v>0</v>
      </c>
      <c r="K919">
        <v>0</v>
      </c>
      <c r="L919" s="65">
        <v>0</v>
      </c>
      <c r="M919">
        <v>0</v>
      </c>
      <c r="N919">
        <v>0</v>
      </c>
      <c r="O919">
        <v>0</v>
      </c>
      <c r="P919">
        <v>0</v>
      </c>
      <c r="Q919">
        <v>0</v>
      </c>
      <c r="R919" s="1">
        <f>IF(AND(MonthSales[[#This Row],[Maximum]] &gt; 10, C919 &lt;&gt; "X"), COUNTIF(MonthSales[[#This Row],[6]:[1]], "=0"),0)</f>
        <v>0</v>
      </c>
      <c r="S919" s="13">
        <f>MonthSales[[#This Row],[Final Quantity in Order + Manual]]*MonthSales[[#This Row],[Weight (g)]]</f>
        <v>0</v>
      </c>
      <c r="T919" s="62">
        <f>IFERROR(((MonthSales[[#This Row],[Stock + FBA]]+MonthSales[[#This Row],[Incoming]])/MonthSales[[#This Row],[Quaterly Average]]), 0)</f>
        <v>0</v>
      </c>
      <c r="U919" s="14">
        <f>IF(AND(minMonths &gt;=  MonthSales[[#This Row],[Months Cover (current stock +Production)]], C919  &lt;&gt; "X"), _xlfn.CEILING.MATH(((orderBY -  MonthSales[[#This Row],[Months Cover (current stock +Production)]]) * MonthSales[[#This Row],[Quaterly Average]]),50),0)</f>
        <v>0</v>
      </c>
      <c r="V919" s="60">
        <f t="shared" si="14"/>
        <v>0</v>
      </c>
      <c r="W919" s="21">
        <f>MonthSales[[#This Row],[Suggested Order]]+V919</f>
        <v>0</v>
      </c>
      <c r="X919">
        <f>SUM(MonthSales[[#This Row],[Stock + FBA]:[Incoming]])+MonthSales[[#This Row],[Final Quantity in Order + Manual]]</f>
        <v>0</v>
      </c>
      <c r="Y919" s="62">
        <f>IFERROR(((MonthSales[[#This Row],[Stock + FBA]]+MonthSales[[#This Row],[Incoming]]+MonthSales[[#This Row],[Final Quantity in Order + Manual]])/MonthSales[[#This Row],[Quaterly Average]]), 0)</f>
        <v>0</v>
      </c>
    </row>
    <row r="920" spans="1:25" x14ac:dyDescent="0.25">
      <c r="A920" s="1" t="s">
        <v>927</v>
      </c>
      <c r="B920" s="1" t="s">
        <v>1367</v>
      </c>
      <c r="C920" s="1" t="s">
        <v>13</v>
      </c>
      <c r="D920">
        <v>0.7</v>
      </c>
      <c r="E920">
        <v>3</v>
      </c>
      <c r="F920">
        <v>1</v>
      </c>
      <c r="G920">
        <v>0</v>
      </c>
      <c r="H920">
        <v>0</v>
      </c>
      <c r="I920">
        <v>0</v>
      </c>
      <c r="J920">
        <v>0</v>
      </c>
      <c r="K920">
        <v>2</v>
      </c>
      <c r="L920" s="65">
        <v>0</v>
      </c>
      <c r="M920">
        <v>3</v>
      </c>
      <c r="N920">
        <v>0</v>
      </c>
      <c r="O920">
        <v>0</v>
      </c>
      <c r="P920">
        <v>0</v>
      </c>
      <c r="Q920">
        <v>0</v>
      </c>
      <c r="R920" s="1">
        <f>IF(AND(MonthSales[[#This Row],[Maximum]] &gt; 10, C920 &lt;&gt; "X"), COUNTIF(MonthSales[[#This Row],[6]:[1]], "=0"),0)</f>
        <v>0</v>
      </c>
      <c r="S920" s="13">
        <f>MonthSales[[#This Row],[Final Quantity in Order + Manual]]*MonthSales[[#This Row],[Weight (g)]]</f>
        <v>0</v>
      </c>
      <c r="T920" s="62">
        <f>IFERROR(((MonthSales[[#This Row],[Stock + FBA]]+MonthSales[[#This Row],[Incoming]])/MonthSales[[#This Row],[Quaterly Average]]), 0)</f>
        <v>0</v>
      </c>
      <c r="U920" s="14">
        <f>IF(AND(minMonths &gt;=  MonthSales[[#This Row],[Months Cover (current stock +Production)]], C920  &lt;&gt; "X"), _xlfn.CEILING.MATH(((orderBY -  MonthSales[[#This Row],[Months Cover (current stock +Production)]]) * MonthSales[[#This Row],[Quaterly Average]]),50),0)</f>
        <v>0</v>
      </c>
      <c r="V920" s="60">
        <f t="shared" si="14"/>
        <v>0</v>
      </c>
      <c r="W920" s="21">
        <f>MonthSales[[#This Row],[Suggested Order]]+V920</f>
        <v>0</v>
      </c>
      <c r="X920">
        <f>SUM(MonthSales[[#This Row],[Stock + FBA]:[Incoming]])+MonthSales[[#This Row],[Final Quantity in Order + Manual]]</f>
        <v>0</v>
      </c>
      <c r="Y920" s="62">
        <f>IFERROR(((MonthSales[[#This Row],[Stock + FBA]]+MonthSales[[#This Row],[Incoming]]+MonthSales[[#This Row],[Final Quantity in Order + Manual]])/MonthSales[[#This Row],[Quaterly Average]]), 0)</f>
        <v>0</v>
      </c>
    </row>
    <row r="921" spans="1:25" x14ac:dyDescent="0.25">
      <c r="A921" s="1" t="s">
        <v>928</v>
      </c>
      <c r="B921" s="1" t="s">
        <v>1367</v>
      </c>
      <c r="C921" s="1" t="s">
        <v>13</v>
      </c>
      <c r="D921">
        <v>0.7</v>
      </c>
      <c r="E921">
        <v>0</v>
      </c>
      <c r="F921">
        <v>0</v>
      </c>
      <c r="G921">
        <v>0</v>
      </c>
      <c r="H921">
        <v>0</v>
      </c>
      <c r="I921">
        <v>0</v>
      </c>
      <c r="J921">
        <v>0</v>
      </c>
      <c r="K921">
        <v>0</v>
      </c>
      <c r="L921" s="65">
        <v>0</v>
      </c>
      <c r="M921">
        <v>0</v>
      </c>
      <c r="N921">
        <v>0</v>
      </c>
      <c r="O921">
        <v>0</v>
      </c>
      <c r="P921">
        <v>0</v>
      </c>
      <c r="Q921">
        <v>0</v>
      </c>
      <c r="R921" s="1">
        <f>IF(AND(MonthSales[[#This Row],[Maximum]] &gt; 10, C921 &lt;&gt; "X"), COUNTIF(MonthSales[[#This Row],[6]:[1]], "=0"),0)</f>
        <v>0</v>
      </c>
      <c r="S921" s="13">
        <f>MonthSales[[#This Row],[Final Quantity in Order + Manual]]*MonthSales[[#This Row],[Weight (g)]]</f>
        <v>0</v>
      </c>
      <c r="T921" s="62">
        <f>IFERROR(((MonthSales[[#This Row],[Stock + FBA]]+MonthSales[[#This Row],[Incoming]])/MonthSales[[#This Row],[Quaterly Average]]), 0)</f>
        <v>0</v>
      </c>
      <c r="U921" s="14">
        <f>IF(AND(minMonths &gt;=  MonthSales[[#This Row],[Months Cover (current stock +Production)]], C921  &lt;&gt; "X"), _xlfn.CEILING.MATH(((orderBY -  MonthSales[[#This Row],[Months Cover (current stock +Production)]]) * MonthSales[[#This Row],[Quaterly Average]]),50),0)</f>
        <v>0</v>
      </c>
      <c r="V921" s="60">
        <f t="shared" si="14"/>
        <v>0</v>
      </c>
      <c r="W921" s="21">
        <f>MonthSales[[#This Row],[Suggested Order]]+V921</f>
        <v>0</v>
      </c>
      <c r="X921">
        <f>SUM(MonthSales[[#This Row],[Stock + FBA]:[Incoming]])+MonthSales[[#This Row],[Final Quantity in Order + Manual]]</f>
        <v>0</v>
      </c>
      <c r="Y921" s="62">
        <f>IFERROR(((MonthSales[[#This Row],[Stock + FBA]]+MonthSales[[#This Row],[Incoming]]+MonthSales[[#This Row],[Final Quantity in Order + Manual]])/MonthSales[[#This Row],[Quaterly Average]]), 0)</f>
        <v>0</v>
      </c>
    </row>
    <row r="922" spans="1:25" x14ac:dyDescent="0.25">
      <c r="A922" s="1" t="s">
        <v>929</v>
      </c>
      <c r="B922" s="1" t="s">
        <v>1367</v>
      </c>
      <c r="C922" s="1" t="s">
        <v>13</v>
      </c>
      <c r="D922">
        <v>0.7</v>
      </c>
      <c r="E922">
        <v>4</v>
      </c>
      <c r="F922">
        <v>6</v>
      </c>
      <c r="G922">
        <v>0</v>
      </c>
      <c r="H922">
        <v>6</v>
      </c>
      <c r="I922">
        <v>5</v>
      </c>
      <c r="J922">
        <v>2</v>
      </c>
      <c r="K922">
        <v>5</v>
      </c>
      <c r="L922" s="65">
        <v>4</v>
      </c>
      <c r="M922">
        <v>6</v>
      </c>
      <c r="N922">
        <v>3</v>
      </c>
      <c r="O922">
        <v>0</v>
      </c>
      <c r="P922">
        <v>3</v>
      </c>
      <c r="Q922">
        <v>0</v>
      </c>
      <c r="R922" s="1">
        <f>IF(AND(MonthSales[[#This Row],[Maximum]] &gt; 10, C922 &lt;&gt; "X"), COUNTIF(MonthSales[[#This Row],[6]:[1]], "=0"),0)</f>
        <v>0</v>
      </c>
      <c r="S922" s="13">
        <f>MonthSales[[#This Row],[Final Quantity in Order + Manual]]*MonthSales[[#This Row],[Weight (g)]]</f>
        <v>0</v>
      </c>
      <c r="T922" s="62">
        <f>IFERROR(((MonthSales[[#This Row],[Stock + FBA]]+MonthSales[[#This Row],[Incoming]])/MonthSales[[#This Row],[Quaterly Average]]), 0)</f>
        <v>0.75</v>
      </c>
      <c r="U922" s="14">
        <f>IF(AND(minMonths &gt;=  MonthSales[[#This Row],[Months Cover (current stock +Production)]], C922  &lt;&gt; "X"), _xlfn.CEILING.MATH(((orderBY -  MonthSales[[#This Row],[Months Cover (current stock +Production)]]) * MonthSales[[#This Row],[Quaterly Average]]),50),0)</f>
        <v>0</v>
      </c>
      <c r="V922" s="60">
        <f t="shared" si="14"/>
        <v>0</v>
      </c>
      <c r="W922" s="21">
        <f>MonthSales[[#This Row],[Suggested Order]]+V922</f>
        <v>0</v>
      </c>
      <c r="X922">
        <f>SUM(MonthSales[[#This Row],[Stock + FBA]:[Incoming]])+MonthSales[[#This Row],[Final Quantity in Order + Manual]]</f>
        <v>3</v>
      </c>
      <c r="Y922" s="62">
        <f>IFERROR(((MonthSales[[#This Row],[Stock + FBA]]+MonthSales[[#This Row],[Incoming]]+MonthSales[[#This Row],[Final Quantity in Order + Manual]])/MonthSales[[#This Row],[Quaterly Average]]), 0)</f>
        <v>0.75</v>
      </c>
    </row>
    <row r="923" spans="1:25" x14ac:dyDescent="0.25">
      <c r="A923" s="1" t="s">
        <v>930</v>
      </c>
      <c r="B923" s="1" t="s">
        <v>1367</v>
      </c>
      <c r="C923" s="1" t="s">
        <v>13</v>
      </c>
      <c r="D923">
        <v>0.7</v>
      </c>
      <c r="E923">
        <v>1</v>
      </c>
      <c r="F923">
        <v>2</v>
      </c>
      <c r="G923">
        <v>0</v>
      </c>
      <c r="H923">
        <v>0</v>
      </c>
      <c r="I923">
        <v>0</v>
      </c>
      <c r="J923">
        <v>0</v>
      </c>
      <c r="K923">
        <v>2</v>
      </c>
      <c r="L923" s="65">
        <v>0</v>
      </c>
      <c r="M923">
        <v>2</v>
      </c>
      <c r="N923">
        <v>0</v>
      </c>
      <c r="O923">
        <v>0</v>
      </c>
      <c r="P923">
        <v>0</v>
      </c>
      <c r="Q923">
        <v>0</v>
      </c>
      <c r="R923" s="1">
        <f>IF(AND(MonthSales[[#This Row],[Maximum]] &gt; 10, C923 &lt;&gt; "X"), COUNTIF(MonthSales[[#This Row],[6]:[1]], "=0"),0)</f>
        <v>0</v>
      </c>
      <c r="S923" s="13">
        <f>MonthSales[[#This Row],[Final Quantity in Order + Manual]]*MonthSales[[#This Row],[Weight (g)]]</f>
        <v>0</v>
      </c>
      <c r="T923" s="62">
        <f>IFERROR(((MonthSales[[#This Row],[Stock + FBA]]+MonthSales[[#This Row],[Incoming]])/MonthSales[[#This Row],[Quaterly Average]]), 0)</f>
        <v>0</v>
      </c>
      <c r="U923" s="14">
        <f>IF(AND(minMonths &gt;=  MonthSales[[#This Row],[Months Cover (current stock +Production)]], C923  &lt;&gt; "X"), _xlfn.CEILING.MATH(((orderBY -  MonthSales[[#This Row],[Months Cover (current stock +Production)]]) * MonthSales[[#This Row],[Quaterly Average]]),50),0)</f>
        <v>0</v>
      </c>
      <c r="V923" s="60">
        <f t="shared" si="14"/>
        <v>0</v>
      </c>
      <c r="W923" s="21">
        <f>MonthSales[[#This Row],[Suggested Order]]+V923</f>
        <v>0</v>
      </c>
      <c r="X923">
        <f>SUM(MonthSales[[#This Row],[Stock + FBA]:[Incoming]])+MonthSales[[#This Row],[Final Quantity in Order + Manual]]</f>
        <v>0</v>
      </c>
      <c r="Y923" s="62">
        <f>IFERROR(((MonthSales[[#This Row],[Stock + FBA]]+MonthSales[[#This Row],[Incoming]]+MonthSales[[#This Row],[Final Quantity in Order + Manual]])/MonthSales[[#This Row],[Quaterly Average]]), 0)</f>
        <v>0</v>
      </c>
    </row>
    <row r="924" spans="1:25" x14ac:dyDescent="0.25">
      <c r="A924" s="1" t="s">
        <v>931</v>
      </c>
      <c r="B924" s="1" t="s">
        <v>1367</v>
      </c>
      <c r="C924" s="1" t="s">
        <v>13</v>
      </c>
      <c r="D924">
        <v>0.7</v>
      </c>
      <c r="E924">
        <v>1</v>
      </c>
      <c r="F924">
        <v>0</v>
      </c>
      <c r="G924">
        <v>0</v>
      </c>
      <c r="H924">
        <v>0</v>
      </c>
      <c r="I924">
        <v>1</v>
      </c>
      <c r="J924">
        <v>0</v>
      </c>
      <c r="K924">
        <v>1</v>
      </c>
      <c r="L924" s="65">
        <v>1</v>
      </c>
      <c r="M924">
        <v>1</v>
      </c>
      <c r="N924">
        <v>0</v>
      </c>
      <c r="O924">
        <v>0</v>
      </c>
      <c r="P924">
        <v>0</v>
      </c>
      <c r="Q924">
        <v>0</v>
      </c>
      <c r="R924" s="1">
        <f>IF(AND(MonthSales[[#This Row],[Maximum]] &gt; 10, C924 &lt;&gt; "X"), COUNTIF(MonthSales[[#This Row],[6]:[1]], "=0"),0)</f>
        <v>0</v>
      </c>
      <c r="S924" s="13">
        <f>MonthSales[[#This Row],[Final Quantity in Order + Manual]]*MonthSales[[#This Row],[Weight (g)]]</f>
        <v>0</v>
      </c>
      <c r="T924" s="62">
        <f>IFERROR(((MonthSales[[#This Row],[Stock + FBA]]+MonthSales[[#This Row],[Incoming]])/MonthSales[[#This Row],[Quaterly Average]]), 0)</f>
        <v>0</v>
      </c>
      <c r="U924" s="14">
        <f>IF(AND(minMonths &gt;=  MonthSales[[#This Row],[Months Cover (current stock +Production)]], C924  &lt;&gt; "X"), _xlfn.CEILING.MATH(((orderBY -  MonthSales[[#This Row],[Months Cover (current stock +Production)]]) * MonthSales[[#This Row],[Quaterly Average]]),50),0)</f>
        <v>0</v>
      </c>
      <c r="V924" s="60">
        <f t="shared" si="14"/>
        <v>0</v>
      </c>
      <c r="W924" s="21">
        <f>MonthSales[[#This Row],[Suggested Order]]+V924</f>
        <v>0</v>
      </c>
      <c r="X924">
        <f>SUM(MonthSales[[#This Row],[Stock + FBA]:[Incoming]])+MonthSales[[#This Row],[Final Quantity in Order + Manual]]</f>
        <v>0</v>
      </c>
      <c r="Y924" s="62">
        <f>IFERROR(((MonthSales[[#This Row],[Stock + FBA]]+MonthSales[[#This Row],[Incoming]]+MonthSales[[#This Row],[Final Quantity in Order + Manual]])/MonthSales[[#This Row],[Quaterly Average]]), 0)</f>
        <v>0</v>
      </c>
    </row>
    <row r="925" spans="1:25" x14ac:dyDescent="0.25">
      <c r="A925" s="1" t="s">
        <v>932</v>
      </c>
      <c r="B925" s="1" t="s">
        <v>1367</v>
      </c>
      <c r="C925" s="1" t="s">
        <v>13</v>
      </c>
      <c r="D925">
        <v>0.7</v>
      </c>
      <c r="E925">
        <v>1</v>
      </c>
      <c r="F925">
        <v>7</v>
      </c>
      <c r="G925">
        <v>2</v>
      </c>
      <c r="H925">
        <v>1</v>
      </c>
      <c r="I925">
        <v>0</v>
      </c>
      <c r="J925">
        <v>1</v>
      </c>
      <c r="K925">
        <v>2</v>
      </c>
      <c r="L925" s="65">
        <v>1</v>
      </c>
      <c r="M925">
        <v>7</v>
      </c>
      <c r="N925">
        <v>0</v>
      </c>
      <c r="O925">
        <v>5</v>
      </c>
      <c r="P925">
        <v>5</v>
      </c>
      <c r="Q925">
        <v>0</v>
      </c>
      <c r="R925" s="1">
        <f>IF(AND(MonthSales[[#This Row],[Maximum]] &gt; 10, C925 &lt;&gt; "X"), COUNTIF(MonthSales[[#This Row],[6]:[1]], "=0"),0)</f>
        <v>0</v>
      </c>
      <c r="S925" s="13">
        <f>MonthSales[[#This Row],[Final Quantity in Order + Manual]]*MonthSales[[#This Row],[Weight (g)]]</f>
        <v>0</v>
      </c>
      <c r="T925" s="62">
        <f>IFERROR(((MonthSales[[#This Row],[Stock + FBA]]+MonthSales[[#This Row],[Incoming]])/MonthSales[[#This Row],[Quaterly Average]]), 0)</f>
        <v>5</v>
      </c>
      <c r="U925" s="14">
        <f>IF(AND(minMonths &gt;=  MonthSales[[#This Row],[Months Cover (current stock +Production)]], C925  &lt;&gt; "X"), _xlfn.CEILING.MATH(((orderBY -  MonthSales[[#This Row],[Months Cover (current stock +Production)]]) * MonthSales[[#This Row],[Quaterly Average]]),50),0)</f>
        <v>0</v>
      </c>
      <c r="V925" s="60">
        <f t="shared" si="14"/>
        <v>0</v>
      </c>
      <c r="W925" s="21">
        <f>MonthSales[[#This Row],[Suggested Order]]+V925</f>
        <v>0</v>
      </c>
      <c r="X925">
        <f>SUM(MonthSales[[#This Row],[Stock + FBA]:[Incoming]])+MonthSales[[#This Row],[Final Quantity in Order + Manual]]</f>
        <v>5</v>
      </c>
      <c r="Y925" s="62">
        <f>IFERROR(((MonthSales[[#This Row],[Stock + FBA]]+MonthSales[[#This Row],[Incoming]]+MonthSales[[#This Row],[Final Quantity in Order + Manual]])/MonthSales[[#This Row],[Quaterly Average]]), 0)</f>
        <v>5</v>
      </c>
    </row>
    <row r="926" spans="1:25" x14ac:dyDescent="0.25">
      <c r="A926" s="1" t="s">
        <v>933</v>
      </c>
      <c r="B926" s="1" t="s">
        <v>1367</v>
      </c>
      <c r="C926" s="1" t="s">
        <v>13</v>
      </c>
      <c r="D926">
        <v>0.7</v>
      </c>
      <c r="E926">
        <v>0</v>
      </c>
      <c r="F926">
        <v>2</v>
      </c>
      <c r="G926">
        <v>0</v>
      </c>
      <c r="H926">
        <v>0</v>
      </c>
      <c r="I926">
        <v>0</v>
      </c>
      <c r="J926">
        <v>0</v>
      </c>
      <c r="K926">
        <v>2</v>
      </c>
      <c r="L926" s="65">
        <v>0</v>
      </c>
      <c r="M926">
        <v>2</v>
      </c>
      <c r="N926">
        <v>0</v>
      </c>
      <c r="O926">
        <v>0</v>
      </c>
      <c r="P926">
        <v>0</v>
      </c>
      <c r="Q926">
        <v>0</v>
      </c>
      <c r="R926" s="1">
        <f>IF(AND(MonthSales[[#This Row],[Maximum]] &gt; 10, C926 &lt;&gt; "X"), COUNTIF(MonthSales[[#This Row],[6]:[1]], "=0"),0)</f>
        <v>0</v>
      </c>
      <c r="S926" s="13">
        <f>MonthSales[[#This Row],[Final Quantity in Order + Manual]]*MonthSales[[#This Row],[Weight (g)]]</f>
        <v>0</v>
      </c>
      <c r="T926" s="62">
        <f>IFERROR(((MonthSales[[#This Row],[Stock + FBA]]+MonthSales[[#This Row],[Incoming]])/MonthSales[[#This Row],[Quaterly Average]]), 0)</f>
        <v>0</v>
      </c>
      <c r="U926" s="14">
        <f>IF(AND(minMonths &gt;=  MonthSales[[#This Row],[Months Cover (current stock +Production)]], C926  &lt;&gt; "X"), _xlfn.CEILING.MATH(((orderBY -  MonthSales[[#This Row],[Months Cover (current stock +Production)]]) * MonthSales[[#This Row],[Quaterly Average]]),50),0)</f>
        <v>0</v>
      </c>
      <c r="V926" s="60">
        <f t="shared" si="14"/>
        <v>0</v>
      </c>
      <c r="W926" s="21">
        <f>MonthSales[[#This Row],[Suggested Order]]+V926</f>
        <v>0</v>
      </c>
      <c r="X926">
        <f>SUM(MonthSales[[#This Row],[Stock + FBA]:[Incoming]])+MonthSales[[#This Row],[Final Quantity in Order + Manual]]</f>
        <v>0</v>
      </c>
      <c r="Y926" s="62">
        <f>IFERROR(((MonthSales[[#This Row],[Stock + FBA]]+MonthSales[[#This Row],[Incoming]]+MonthSales[[#This Row],[Final Quantity in Order + Manual]])/MonthSales[[#This Row],[Quaterly Average]]), 0)</f>
        <v>0</v>
      </c>
    </row>
    <row r="927" spans="1:25" x14ac:dyDescent="0.25">
      <c r="A927" s="1" t="s">
        <v>934</v>
      </c>
      <c r="B927" s="1" t="s">
        <v>1367</v>
      </c>
      <c r="C927" s="1" t="s">
        <v>13</v>
      </c>
      <c r="D927">
        <v>0.7</v>
      </c>
      <c r="E927">
        <v>1</v>
      </c>
      <c r="F927">
        <v>1</v>
      </c>
      <c r="G927">
        <v>0</v>
      </c>
      <c r="H927">
        <v>2</v>
      </c>
      <c r="I927">
        <v>0</v>
      </c>
      <c r="J927">
        <v>0</v>
      </c>
      <c r="K927">
        <v>1</v>
      </c>
      <c r="L927" s="65">
        <v>2</v>
      </c>
      <c r="M927">
        <v>2</v>
      </c>
      <c r="N927">
        <v>1</v>
      </c>
      <c r="O927">
        <v>0</v>
      </c>
      <c r="P927">
        <v>1</v>
      </c>
      <c r="Q927">
        <v>0</v>
      </c>
      <c r="R927" s="1">
        <f>IF(AND(MonthSales[[#This Row],[Maximum]] &gt; 10, C927 &lt;&gt; "X"), COUNTIF(MonthSales[[#This Row],[6]:[1]], "=0"),0)</f>
        <v>0</v>
      </c>
      <c r="S927" s="13">
        <f>MonthSales[[#This Row],[Final Quantity in Order + Manual]]*MonthSales[[#This Row],[Weight (g)]]</f>
        <v>0</v>
      </c>
      <c r="T927" s="62">
        <f>IFERROR(((MonthSales[[#This Row],[Stock + FBA]]+MonthSales[[#This Row],[Incoming]])/MonthSales[[#This Row],[Quaterly Average]]), 0)</f>
        <v>0.5</v>
      </c>
      <c r="U927" s="14">
        <f>IF(AND(minMonths &gt;=  MonthSales[[#This Row],[Months Cover (current stock +Production)]], C927  &lt;&gt; "X"), _xlfn.CEILING.MATH(((orderBY -  MonthSales[[#This Row],[Months Cover (current stock +Production)]]) * MonthSales[[#This Row],[Quaterly Average]]),50),0)</f>
        <v>0</v>
      </c>
      <c r="V927" s="60">
        <f t="shared" si="14"/>
        <v>0</v>
      </c>
      <c r="W927" s="21">
        <f>MonthSales[[#This Row],[Suggested Order]]+V927</f>
        <v>0</v>
      </c>
      <c r="X927">
        <f>SUM(MonthSales[[#This Row],[Stock + FBA]:[Incoming]])+MonthSales[[#This Row],[Final Quantity in Order + Manual]]</f>
        <v>1</v>
      </c>
      <c r="Y927" s="62">
        <f>IFERROR(((MonthSales[[#This Row],[Stock + FBA]]+MonthSales[[#This Row],[Incoming]]+MonthSales[[#This Row],[Final Quantity in Order + Manual]])/MonthSales[[#This Row],[Quaterly Average]]), 0)</f>
        <v>0.5</v>
      </c>
    </row>
    <row r="928" spans="1:25" x14ac:dyDescent="0.25">
      <c r="A928" s="1" t="s">
        <v>935</v>
      </c>
      <c r="B928" s="1" t="s">
        <v>1367</v>
      </c>
      <c r="C928" s="1" t="s">
        <v>13</v>
      </c>
      <c r="D928">
        <v>0.7</v>
      </c>
      <c r="E928">
        <v>0</v>
      </c>
      <c r="F928">
        <v>0</v>
      </c>
      <c r="G928">
        <v>0</v>
      </c>
      <c r="H928">
        <v>0</v>
      </c>
      <c r="I928">
        <v>0</v>
      </c>
      <c r="J928">
        <v>0</v>
      </c>
      <c r="K928">
        <v>0</v>
      </c>
      <c r="L928" s="65">
        <v>0</v>
      </c>
      <c r="M928">
        <v>0</v>
      </c>
      <c r="N928">
        <v>0</v>
      </c>
      <c r="O928">
        <v>0</v>
      </c>
      <c r="P928">
        <v>0</v>
      </c>
      <c r="Q928">
        <v>0</v>
      </c>
      <c r="R928" s="1">
        <f>IF(AND(MonthSales[[#This Row],[Maximum]] &gt; 10, C928 &lt;&gt; "X"), COUNTIF(MonthSales[[#This Row],[6]:[1]], "=0"),0)</f>
        <v>0</v>
      </c>
      <c r="S928" s="13">
        <f>MonthSales[[#This Row],[Final Quantity in Order + Manual]]*MonthSales[[#This Row],[Weight (g)]]</f>
        <v>0</v>
      </c>
      <c r="T928" s="62">
        <f>IFERROR(((MonthSales[[#This Row],[Stock + FBA]]+MonthSales[[#This Row],[Incoming]])/MonthSales[[#This Row],[Quaterly Average]]), 0)</f>
        <v>0</v>
      </c>
      <c r="U928" s="14">
        <f>IF(AND(minMonths &gt;=  MonthSales[[#This Row],[Months Cover (current stock +Production)]], C928  &lt;&gt; "X"), _xlfn.CEILING.MATH(((orderBY -  MonthSales[[#This Row],[Months Cover (current stock +Production)]]) * MonthSales[[#This Row],[Quaterly Average]]),50),0)</f>
        <v>0</v>
      </c>
      <c r="V928" s="60">
        <f t="shared" si="14"/>
        <v>0</v>
      </c>
      <c r="W928" s="21">
        <f>MonthSales[[#This Row],[Suggested Order]]+V928</f>
        <v>0</v>
      </c>
      <c r="X928">
        <f>SUM(MonthSales[[#This Row],[Stock + FBA]:[Incoming]])+MonthSales[[#This Row],[Final Quantity in Order + Manual]]</f>
        <v>0</v>
      </c>
      <c r="Y928" s="62">
        <f>IFERROR(((MonthSales[[#This Row],[Stock + FBA]]+MonthSales[[#This Row],[Incoming]]+MonthSales[[#This Row],[Final Quantity in Order + Manual]])/MonthSales[[#This Row],[Quaterly Average]]), 0)</f>
        <v>0</v>
      </c>
    </row>
    <row r="929" spans="1:25" x14ac:dyDescent="0.25">
      <c r="A929" s="1" t="s">
        <v>936</v>
      </c>
      <c r="B929" s="1" t="s">
        <v>1367</v>
      </c>
      <c r="C929" s="1" t="s">
        <v>13</v>
      </c>
      <c r="D929">
        <v>0.86</v>
      </c>
      <c r="E929">
        <v>0</v>
      </c>
      <c r="F929">
        <v>0</v>
      </c>
      <c r="G929">
        <v>0</v>
      </c>
      <c r="H929">
        <v>0</v>
      </c>
      <c r="I929">
        <v>0</v>
      </c>
      <c r="J929">
        <v>0</v>
      </c>
      <c r="K929">
        <v>0</v>
      </c>
      <c r="L929" s="65">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62">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60">
        <f t="shared" si="14"/>
        <v>0</v>
      </c>
      <c r="W929" s="21">
        <f>MonthSales[[#This Row],[Suggested Order]]+V929</f>
        <v>0</v>
      </c>
      <c r="X929">
        <f>SUM(MonthSales[[#This Row],[Stock + FBA]:[Incoming]])+MonthSales[[#This Row],[Final Quantity in Order + Manual]]</f>
        <v>0</v>
      </c>
      <c r="Y929" s="62">
        <f>IFERROR(((MonthSales[[#This Row],[Stock + FBA]]+MonthSales[[#This Row],[Incoming]]+MonthSales[[#This Row],[Final Quantity in Order + Manual]])/MonthSales[[#This Row],[Quaterly Average]]), 0)</f>
        <v>0</v>
      </c>
    </row>
    <row r="930" spans="1:25" x14ac:dyDescent="0.25">
      <c r="A930" s="1" t="s">
        <v>937</v>
      </c>
      <c r="B930" s="1" t="s">
        <v>1367</v>
      </c>
      <c r="C930" s="1" t="s">
        <v>13</v>
      </c>
      <c r="D930">
        <v>0.96</v>
      </c>
      <c r="E930">
        <v>1</v>
      </c>
      <c r="F930">
        <v>1</v>
      </c>
      <c r="G930">
        <v>3</v>
      </c>
      <c r="H930">
        <v>4</v>
      </c>
      <c r="I930">
        <v>0</v>
      </c>
      <c r="J930">
        <v>0</v>
      </c>
      <c r="K930">
        <v>2</v>
      </c>
      <c r="L930" s="65">
        <v>4</v>
      </c>
      <c r="M930">
        <v>4</v>
      </c>
      <c r="N930">
        <v>0</v>
      </c>
      <c r="O930">
        <v>0</v>
      </c>
      <c r="P930">
        <v>0</v>
      </c>
      <c r="Q930">
        <v>0</v>
      </c>
      <c r="R930" s="1">
        <f>IF(AND(MonthSales[[#This Row],[Maximum]] &gt; 10, C930 &lt;&gt; "X"), COUNTIF(MonthSales[[#This Row],[6]:[1]], "=0"),0)</f>
        <v>0</v>
      </c>
      <c r="S930" s="13">
        <f>MonthSales[[#This Row],[Final Quantity in Order + Manual]]*MonthSales[[#This Row],[Weight (g)]]</f>
        <v>0</v>
      </c>
      <c r="T930" s="62">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60">
        <f t="shared" si="14"/>
        <v>0</v>
      </c>
      <c r="W930" s="21">
        <f>MonthSales[[#This Row],[Suggested Order]]+V930</f>
        <v>0</v>
      </c>
      <c r="X930">
        <f>SUM(MonthSales[[#This Row],[Stock + FBA]:[Incoming]])+MonthSales[[#This Row],[Final Quantity in Order + Manual]]</f>
        <v>0</v>
      </c>
      <c r="Y930" s="62">
        <f>IFERROR(((MonthSales[[#This Row],[Stock + FBA]]+MonthSales[[#This Row],[Incoming]]+MonthSales[[#This Row],[Final Quantity in Order + Manual]])/MonthSales[[#This Row],[Quaterly Average]]), 0)</f>
        <v>0</v>
      </c>
    </row>
    <row r="931" spans="1:25" x14ac:dyDescent="0.25">
      <c r="A931" s="1" t="s">
        <v>938</v>
      </c>
      <c r="B931" s="1" t="s">
        <v>1367</v>
      </c>
      <c r="C931" s="1" t="s">
        <v>13</v>
      </c>
      <c r="D931">
        <v>0.96</v>
      </c>
      <c r="E931">
        <v>1</v>
      </c>
      <c r="F931">
        <v>0</v>
      </c>
      <c r="G931">
        <v>0</v>
      </c>
      <c r="H931">
        <v>2</v>
      </c>
      <c r="I931">
        <v>1</v>
      </c>
      <c r="J931">
        <v>7</v>
      </c>
      <c r="K931">
        <v>3</v>
      </c>
      <c r="L931" s="65">
        <v>3</v>
      </c>
      <c r="M931">
        <v>7</v>
      </c>
      <c r="N931">
        <v>35</v>
      </c>
      <c r="O931">
        <v>3</v>
      </c>
      <c r="P931">
        <v>38</v>
      </c>
      <c r="Q931">
        <v>0</v>
      </c>
      <c r="R931" s="1">
        <f>IF(AND(MonthSales[[#This Row],[Maximum]] &gt; 10, C931 &lt;&gt; "X"), COUNTIF(MonthSales[[#This Row],[6]:[1]], "=0"),0)</f>
        <v>0</v>
      </c>
      <c r="S931" s="13">
        <f>MonthSales[[#This Row],[Final Quantity in Order + Manual]]*MonthSales[[#This Row],[Weight (g)]]</f>
        <v>0</v>
      </c>
      <c r="T931" s="62">
        <f>IFERROR(((MonthSales[[#This Row],[Stock + FBA]]+MonthSales[[#This Row],[Incoming]])/MonthSales[[#This Row],[Quaterly Average]]), 0)</f>
        <v>12.666666666666666</v>
      </c>
      <c r="U931" s="14">
        <f>IF(AND(minMonths &gt;=  MonthSales[[#This Row],[Months Cover (current stock +Production)]], C931  &lt;&gt; "X"), _xlfn.CEILING.MATH(((orderBY -  MonthSales[[#This Row],[Months Cover (current stock +Production)]]) * MonthSales[[#This Row],[Quaterly Average]]),50),0)</f>
        <v>0</v>
      </c>
      <c r="V931" s="60">
        <f t="shared" si="14"/>
        <v>0</v>
      </c>
      <c r="W931" s="21">
        <f>MonthSales[[#This Row],[Suggested Order]]+V931</f>
        <v>0</v>
      </c>
      <c r="X931">
        <f>SUM(MonthSales[[#This Row],[Stock + FBA]:[Incoming]])+MonthSales[[#This Row],[Final Quantity in Order + Manual]]</f>
        <v>38</v>
      </c>
      <c r="Y931" s="62">
        <f>IFERROR(((MonthSales[[#This Row],[Stock + FBA]]+MonthSales[[#This Row],[Incoming]]+MonthSales[[#This Row],[Final Quantity in Order + Manual]])/MonthSales[[#This Row],[Quaterly Average]]), 0)</f>
        <v>12.666666666666666</v>
      </c>
    </row>
    <row r="932" spans="1:25" x14ac:dyDescent="0.25">
      <c r="A932" s="1" t="s">
        <v>939</v>
      </c>
      <c r="B932" s="1" t="s">
        <v>1367</v>
      </c>
      <c r="C932" s="1" t="s">
        <v>13</v>
      </c>
      <c r="D932">
        <v>0.96</v>
      </c>
      <c r="E932">
        <v>1</v>
      </c>
      <c r="F932">
        <v>1</v>
      </c>
      <c r="G932">
        <v>4</v>
      </c>
      <c r="H932">
        <v>5</v>
      </c>
      <c r="I932">
        <v>1</v>
      </c>
      <c r="J932">
        <v>1</v>
      </c>
      <c r="K932">
        <v>2</v>
      </c>
      <c r="L932" s="65">
        <v>2</v>
      </c>
      <c r="M932">
        <v>5</v>
      </c>
      <c r="N932">
        <v>0</v>
      </c>
      <c r="O932">
        <v>6</v>
      </c>
      <c r="P932">
        <v>6</v>
      </c>
      <c r="Q932">
        <v>0</v>
      </c>
      <c r="R932" s="1">
        <f>IF(AND(MonthSales[[#This Row],[Maximum]] &gt; 10, C932 &lt;&gt; "X"), COUNTIF(MonthSales[[#This Row],[6]:[1]], "=0"),0)</f>
        <v>0</v>
      </c>
      <c r="S932" s="13">
        <f>MonthSales[[#This Row],[Final Quantity in Order + Manual]]*MonthSales[[#This Row],[Weight (g)]]</f>
        <v>0</v>
      </c>
      <c r="T932" s="62">
        <f>IFERROR(((MonthSales[[#This Row],[Stock + FBA]]+MonthSales[[#This Row],[Incoming]])/MonthSales[[#This Row],[Quaterly Average]]), 0)</f>
        <v>3</v>
      </c>
      <c r="U932" s="14">
        <f>IF(AND(minMonths &gt;=  MonthSales[[#This Row],[Months Cover (current stock +Production)]], C932  &lt;&gt; "X"), _xlfn.CEILING.MATH(((orderBY -  MonthSales[[#This Row],[Months Cover (current stock +Production)]]) * MonthSales[[#This Row],[Quaterly Average]]),50),0)</f>
        <v>0</v>
      </c>
      <c r="V932" s="60">
        <f t="shared" si="14"/>
        <v>0</v>
      </c>
      <c r="W932" s="21">
        <f>MonthSales[[#This Row],[Suggested Order]]+V932</f>
        <v>0</v>
      </c>
      <c r="X932">
        <f>SUM(MonthSales[[#This Row],[Stock + FBA]:[Incoming]])+MonthSales[[#This Row],[Final Quantity in Order + Manual]]</f>
        <v>6</v>
      </c>
      <c r="Y932" s="62">
        <f>IFERROR(((MonthSales[[#This Row],[Stock + FBA]]+MonthSales[[#This Row],[Incoming]]+MonthSales[[#This Row],[Final Quantity in Order + Manual]])/MonthSales[[#This Row],[Quaterly Average]]), 0)</f>
        <v>3</v>
      </c>
    </row>
    <row r="933" spans="1:25" x14ac:dyDescent="0.25">
      <c r="A933" s="1" t="s">
        <v>940</v>
      </c>
      <c r="B933" s="1" t="s">
        <v>1367</v>
      </c>
      <c r="C933" s="1" t="s">
        <v>13</v>
      </c>
      <c r="D933">
        <v>0.96</v>
      </c>
      <c r="E933">
        <v>0</v>
      </c>
      <c r="F933">
        <v>1</v>
      </c>
      <c r="G933">
        <v>1</v>
      </c>
      <c r="H933">
        <v>5</v>
      </c>
      <c r="I933">
        <v>0</v>
      </c>
      <c r="J933">
        <v>0</v>
      </c>
      <c r="K933">
        <v>2</v>
      </c>
      <c r="L933" s="65">
        <v>5</v>
      </c>
      <c r="M933">
        <v>5</v>
      </c>
      <c r="N933">
        <v>0</v>
      </c>
      <c r="O933">
        <v>0</v>
      </c>
      <c r="P933">
        <v>0</v>
      </c>
      <c r="Q933">
        <v>0</v>
      </c>
      <c r="R933" s="1">
        <f>IF(AND(MonthSales[[#This Row],[Maximum]] &gt; 10, C933 &lt;&gt; "X"), COUNTIF(MonthSales[[#This Row],[6]:[1]], "=0"),0)</f>
        <v>0</v>
      </c>
      <c r="S933" s="13">
        <f>MonthSales[[#This Row],[Final Quantity in Order + Manual]]*MonthSales[[#This Row],[Weight (g)]]</f>
        <v>0</v>
      </c>
      <c r="T933" s="62">
        <f>IFERROR(((MonthSales[[#This Row],[Stock + FBA]]+MonthSales[[#This Row],[Incoming]])/MonthSales[[#This Row],[Quaterly Average]]), 0)</f>
        <v>0</v>
      </c>
      <c r="U933" s="14">
        <f>IF(AND(minMonths &gt;=  MonthSales[[#This Row],[Months Cover (current stock +Production)]], C933  &lt;&gt; "X"), _xlfn.CEILING.MATH(((orderBY -  MonthSales[[#This Row],[Months Cover (current stock +Production)]]) * MonthSales[[#This Row],[Quaterly Average]]),50),0)</f>
        <v>0</v>
      </c>
      <c r="V933" s="60">
        <f t="shared" si="14"/>
        <v>0</v>
      </c>
      <c r="W933" s="21">
        <f>MonthSales[[#This Row],[Suggested Order]]+V933</f>
        <v>0</v>
      </c>
      <c r="X933">
        <f>SUM(MonthSales[[#This Row],[Stock + FBA]:[Incoming]])+MonthSales[[#This Row],[Final Quantity in Order + Manual]]</f>
        <v>0</v>
      </c>
      <c r="Y933" s="62">
        <f>IFERROR(((MonthSales[[#This Row],[Stock + FBA]]+MonthSales[[#This Row],[Incoming]]+MonthSales[[#This Row],[Final Quantity in Order + Manual]])/MonthSales[[#This Row],[Quaterly Average]]), 0)</f>
        <v>0</v>
      </c>
    </row>
    <row r="934" spans="1:25" x14ac:dyDescent="0.25">
      <c r="A934" s="1" t="s">
        <v>941</v>
      </c>
      <c r="B934" s="1" t="s">
        <v>1367</v>
      </c>
      <c r="C934" s="1" t="s">
        <v>13</v>
      </c>
      <c r="D934">
        <v>0.96</v>
      </c>
      <c r="E934">
        <v>6</v>
      </c>
      <c r="F934">
        <v>1</v>
      </c>
      <c r="G934">
        <v>1</v>
      </c>
      <c r="H934">
        <v>1</v>
      </c>
      <c r="I934">
        <v>1</v>
      </c>
      <c r="J934">
        <v>0</v>
      </c>
      <c r="K934">
        <v>2</v>
      </c>
      <c r="L934" s="65">
        <v>1</v>
      </c>
      <c r="M934">
        <v>6</v>
      </c>
      <c r="N934">
        <v>1</v>
      </c>
      <c r="O934">
        <v>1</v>
      </c>
      <c r="P934">
        <v>2</v>
      </c>
      <c r="Q934">
        <v>0</v>
      </c>
      <c r="R934" s="1">
        <f>IF(AND(MonthSales[[#This Row],[Maximum]] &gt; 10, C934 &lt;&gt; "X"), COUNTIF(MonthSales[[#This Row],[6]:[1]], "=0"),0)</f>
        <v>0</v>
      </c>
      <c r="S934" s="13">
        <f>MonthSales[[#This Row],[Final Quantity in Order + Manual]]*MonthSales[[#This Row],[Weight (g)]]</f>
        <v>0</v>
      </c>
      <c r="T934" s="62">
        <f>IFERROR(((MonthSales[[#This Row],[Stock + FBA]]+MonthSales[[#This Row],[Incoming]])/MonthSales[[#This Row],[Quaterly Average]]), 0)</f>
        <v>2</v>
      </c>
      <c r="U934" s="14">
        <f>IF(AND(minMonths &gt;=  MonthSales[[#This Row],[Months Cover (current stock +Production)]], C934  &lt;&gt; "X"), _xlfn.CEILING.MATH(((orderBY -  MonthSales[[#This Row],[Months Cover (current stock +Production)]]) * MonthSales[[#This Row],[Quaterly Average]]),50),0)</f>
        <v>0</v>
      </c>
      <c r="V934" s="60">
        <f t="shared" si="14"/>
        <v>0</v>
      </c>
      <c r="W934" s="21">
        <f>MonthSales[[#This Row],[Suggested Order]]+V934</f>
        <v>0</v>
      </c>
      <c r="X934">
        <f>SUM(MonthSales[[#This Row],[Stock + FBA]:[Incoming]])+MonthSales[[#This Row],[Final Quantity in Order + Manual]]</f>
        <v>2</v>
      </c>
      <c r="Y934" s="62">
        <f>IFERROR(((MonthSales[[#This Row],[Stock + FBA]]+MonthSales[[#This Row],[Incoming]]+MonthSales[[#This Row],[Final Quantity in Order + Manual]])/MonthSales[[#This Row],[Quaterly Average]]), 0)</f>
        <v>2</v>
      </c>
    </row>
    <row r="935" spans="1:25" x14ac:dyDescent="0.25">
      <c r="A935" s="1" t="s">
        <v>942</v>
      </c>
      <c r="B935" s="1" t="s">
        <v>1367</v>
      </c>
      <c r="C935" s="1" t="s">
        <v>13</v>
      </c>
      <c r="D935">
        <v>0.96</v>
      </c>
      <c r="E935">
        <v>1</v>
      </c>
      <c r="F935">
        <v>2</v>
      </c>
      <c r="G935">
        <v>6</v>
      </c>
      <c r="H935">
        <v>4</v>
      </c>
      <c r="I935">
        <v>5</v>
      </c>
      <c r="J935">
        <v>5</v>
      </c>
      <c r="K935">
        <v>4</v>
      </c>
      <c r="L935" s="65">
        <v>5</v>
      </c>
      <c r="M935">
        <v>6</v>
      </c>
      <c r="N935">
        <v>5</v>
      </c>
      <c r="O935">
        <v>10</v>
      </c>
      <c r="P935">
        <v>15</v>
      </c>
      <c r="Q935">
        <v>0</v>
      </c>
      <c r="R935" s="1">
        <f>IF(AND(MonthSales[[#This Row],[Maximum]] &gt; 10, C935 &lt;&gt; "X"), COUNTIF(MonthSales[[#This Row],[6]:[1]], "=0"),0)</f>
        <v>0</v>
      </c>
      <c r="S935" s="13">
        <f>MonthSales[[#This Row],[Final Quantity in Order + Manual]]*MonthSales[[#This Row],[Weight (g)]]</f>
        <v>0</v>
      </c>
      <c r="T935" s="62">
        <f>IFERROR(((MonthSales[[#This Row],[Stock + FBA]]+MonthSales[[#This Row],[Incoming]])/MonthSales[[#This Row],[Quaterly Average]]), 0)</f>
        <v>3</v>
      </c>
      <c r="U935" s="14">
        <f>IF(AND(minMonths &gt;=  MonthSales[[#This Row],[Months Cover (current stock +Production)]], C935  &lt;&gt; "X"), _xlfn.CEILING.MATH(((orderBY -  MonthSales[[#This Row],[Months Cover (current stock +Production)]]) * MonthSales[[#This Row],[Quaterly Average]]),50),0)</f>
        <v>0</v>
      </c>
      <c r="V935" s="60">
        <f t="shared" si="14"/>
        <v>0</v>
      </c>
      <c r="W935" s="21">
        <f>MonthSales[[#This Row],[Suggested Order]]+V935</f>
        <v>0</v>
      </c>
      <c r="X935">
        <f>SUM(MonthSales[[#This Row],[Stock + FBA]:[Incoming]])+MonthSales[[#This Row],[Final Quantity in Order + Manual]]</f>
        <v>15</v>
      </c>
      <c r="Y935" s="62">
        <f>IFERROR(((MonthSales[[#This Row],[Stock + FBA]]+MonthSales[[#This Row],[Incoming]]+MonthSales[[#This Row],[Final Quantity in Order + Manual]])/MonthSales[[#This Row],[Quaterly Average]]), 0)</f>
        <v>3</v>
      </c>
    </row>
    <row r="936" spans="1:25" x14ac:dyDescent="0.25">
      <c r="A936" s="1" t="s">
        <v>943</v>
      </c>
      <c r="B936" s="1" t="s">
        <v>1367</v>
      </c>
      <c r="C936" s="1" t="s">
        <v>13</v>
      </c>
      <c r="D936">
        <v>1.21</v>
      </c>
      <c r="E936">
        <v>5</v>
      </c>
      <c r="F936">
        <v>7</v>
      </c>
      <c r="G936">
        <v>3</v>
      </c>
      <c r="H936">
        <v>8</v>
      </c>
      <c r="I936">
        <v>2</v>
      </c>
      <c r="J936">
        <v>4</v>
      </c>
      <c r="K936">
        <v>5</v>
      </c>
      <c r="L936" s="65">
        <v>5</v>
      </c>
      <c r="M936">
        <v>8</v>
      </c>
      <c r="N936">
        <v>230</v>
      </c>
      <c r="O936">
        <v>23</v>
      </c>
      <c r="P936">
        <v>253</v>
      </c>
      <c r="Q936">
        <v>0</v>
      </c>
      <c r="R936" s="1">
        <f>IF(AND(MonthSales[[#This Row],[Maximum]] &gt; 10, C936 &lt;&gt; "X"), COUNTIF(MonthSales[[#This Row],[6]:[1]], "=0"),0)</f>
        <v>0</v>
      </c>
      <c r="S936" s="13">
        <f>MonthSales[[#This Row],[Final Quantity in Order + Manual]]*MonthSales[[#This Row],[Weight (g)]]</f>
        <v>0</v>
      </c>
      <c r="T936" s="62">
        <f>IFERROR(((MonthSales[[#This Row],[Stock + FBA]]+MonthSales[[#This Row],[Incoming]])/MonthSales[[#This Row],[Quaterly Average]]), 0)</f>
        <v>50.6</v>
      </c>
      <c r="U936" s="14">
        <f>IF(AND(minMonths &gt;=  MonthSales[[#This Row],[Months Cover (current stock +Production)]], C936  &lt;&gt; "X"), _xlfn.CEILING.MATH(((orderBY -  MonthSales[[#This Row],[Months Cover (current stock +Production)]]) * MonthSales[[#This Row],[Quaterly Average]]),50),0)</f>
        <v>0</v>
      </c>
      <c r="V936" s="60">
        <f t="shared" si="14"/>
        <v>0</v>
      </c>
      <c r="W936" s="21">
        <f>MonthSales[[#This Row],[Suggested Order]]+V936</f>
        <v>0</v>
      </c>
      <c r="X936">
        <f>SUM(MonthSales[[#This Row],[Stock + FBA]:[Incoming]])+MonthSales[[#This Row],[Final Quantity in Order + Manual]]</f>
        <v>253</v>
      </c>
      <c r="Y936" s="62">
        <f>IFERROR(((MonthSales[[#This Row],[Stock + FBA]]+MonthSales[[#This Row],[Incoming]]+MonthSales[[#This Row],[Final Quantity in Order + Manual]])/MonthSales[[#This Row],[Quaterly Average]]), 0)</f>
        <v>50.6</v>
      </c>
    </row>
    <row r="937" spans="1:25" x14ac:dyDescent="0.25">
      <c r="A937" s="1" t="s">
        <v>944</v>
      </c>
      <c r="B937" s="1" t="s">
        <v>1367</v>
      </c>
      <c r="C937" s="1" t="s">
        <v>13</v>
      </c>
      <c r="D937">
        <v>1.21</v>
      </c>
      <c r="E937">
        <v>3</v>
      </c>
      <c r="F937">
        <v>3</v>
      </c>
      <c r="G937">
        <v>3</v>
      </c>
      <c r="H937">
        <v>3</v>
      </c>
      <c r="I937">
        <v>1</v>
      </c>
      <c r="J937">
        <v>0</v>
      </c>
      <c r="K937">
        <v>3</v>
      </c>
      <c r="L937" s="65">
        <v>2</v>
      </c>
      <c r="M937">
        <v>3</v>
      </c>
      <c r="N937">
        <v>1</v>
      </c>
      <c r="O937">
        <v>6</v>
      </c>
      <c r="P937">
        <v>7</v>
      </c>
      <c r="Q937">
        <v>0</v>
      </c>
      <c r="R937" s="1">
        <f>IF(AND(MonthSales[[#This Row],[Maximum]] &gt; 10, C937 &lt;&gt; "X"), COUNTIF(MonthSales[[#This Row],[6]:[1]], "=0"),0)</f>
        <v>0</v>
      </c>
      <c r="S937" s="13">
        <f>MonthSales[[#This Row],[Final Quantity in Order + Manual]]*MonthSales[[#This Row],[Weight (g)]]</f>
        <v>0</v>
      </c>
      <c r="T937" s="62">
        <f>IFERROR(((MonthSales[[#This Row],[Stock + FBA]]+MonthSales[[#This Row],[Incoming]])/MonthSales[[#This Row],[Quaterly Average]]), 0)</f>
        <v>3.5</v>
      </c>
      <c r="U937" s="14">
        <f>IF(AND(minMonths &gt;=  MonthSales[[#This Row],[Months Cover (current stock +Production)]], C937  &lt;&gt; "X"), _xlfn.CEILING.MATH(((orderBY -  MonthSales[[#This Row],[Months Cover (current stock +Production)]]) * MonthSales[[#This Row],[Quaterly Average]]),50),0)</f>
        <v>0</v>
      </c>
      <c r="V937" s="60">
        <f t="shared" si="14"/>
        <v>0</v>
      </c>
      <c r="W937" s="21">
        <f>MonthSales[[#This Row],[Suggested Order]]+V937</f>
        <v>0</v>
      </c>
      <c r="X937">
        <f>SUM(MonthSales[[#This Row],[Stock + FBA]:[Incoming]])+MonthSales[[#This Row],[Final Quantity in Order + Manual]]</f>
        <v>7</v>
      </c>
      <c r="Y937" s="62">
        <f>IFERROR(((MonthSales[[#This Row],[Stock + FBA]]+MonthSales[[#This Row],[Incoming]]+MonthSales[[#This Row],[Final Quantity in Order + Manual]])/MonthSales[[#This Row],[Quaterly Average]]), 0)</f>
        <v>3.5</v>
      </c>
    </row>
    <row r="938" spans="1:25" x14ac:dyDescent="0.25">
      <c r="A938" s="1" t="s">
        <v>945</v>
      </c>
      <c r="B938" s="1" t="s">
        <v>1367</v>
      </c>
      <c r="C938" s="1" t="s">
        <v>13</v>
      </c>
      <c r="D938">
        <v>1.21</v>
      </c>
      <c r="E938">
        <v>2</v>
      </c>
      <c r="F938">
        <v>1</v>
      </c>
      <c r="G938">
        <v>0</v>
      </c>
      <c r="H938">
        <v>1</v>
      </c>
      <c r="I938">
        <v>1</v>
      </c>
      <c r="J938">
        <v>6</v>
      </c>
      <c r="K938">
        <v>2</v>
      </c>
      <c r="L938" s="65">
        <v>3</v>
      </c>
      <c r="M938">
        <v>6</v>
      </c>
      <c r="N938">
        <v>20</v>
      </c>
      <c r="O938">
        <v>20</v>
      </c>
      <c r="P938">
        <v>40</v>
      </c>
      <c r="Q938">
        <v>0</v>
      </c>
      <c r="R938" s="1">
        <f>IF(AND(MonthSales[[#This Row],[Maximum]] &gt; 10, C938 &lt;&gt; "X"), COUNTIF(MonthSales[[#This Row],[6]:[1]], "=0"),0)</f>
        <v>0</v>
      </c>
      <c r="S938" s="13">
        <f>MonthSales[[#This Row],[Final Quantity in Order + Manual]]*MonthSales[[#This Row],[Weight (g)]]</f>
        <v>0</v>
      </c>
      <c r="T938" s="62">
        <f>IFERROR(((MonthSales[[#This Row],[Stock + FBA]]+MonthSales[[#This Row],[Incoming]])/MonthSales[[#This Row],[Quaterly Average]]), 0)</f>
        <v>13.333333333333334</v>
      </c>
      <c r="U938" s="14">
        <f>IF(AND(minMonths &gt;=  MonthSales[[#This Row],[Months Cover (current stock +Production)]], C938  &lt;&gt; "X"), _xlfn.CEILING.MATH(((orderBY -  MonthSales[[#This Row],[Months Cover (current stock +Production)]]) * MonthSales[[#This Row],[Quaterly Average]]),50),0)</f>
        <v>0</v>
      </c>
      <c r="V938" s="60">
        <f t="shared" si="14"/>
        <v>0</v>
      </c>
      <c r="W938" s="21">
        <f>MonthSales[[#This Row],[Suggested Order]]+V938</f>
        <v>0</v>
      </c>
      <c r="X938">
        <f>SUM(MonthSales[[#This Row],[Stock + FBA]:[Incoming]])+MonthSales[[#This Row],[Final Quantity in Order + Manual]]</f>
        <v>40</v>
      </c>
      <c r="Y938" s="62">
        <f>IFERROR(((MonthSales[[#This Row],[Stock + FBA]]+MonthSales[[#This Row],[Incoming]]+MonthSales[[#This Row],[Final Quantity in Order + Manual]])/MonthSales[[#This Row],[Quaterly Average]]), 0)</f>
        <v>13.333333333333334</v>
      </c>
    </row>
    <row r="939" spans="1:25" x14ac:dyDescent="0.25">
      <c r="A939" s="1" t="s">
        <v>946</v>
      </c>
      <c r="B939" s="1" t="s">
        <v>1367</v>
      </c>
      <c r="C939" s="1" t="s">
        <v>13</v>
      </c>
      <c r="D939">
        <v>1.21</v>
      </c>
      <c r="E939">
        <v>1</v>
      </c>
      <c r="F939">
        <v>6</v>
      </c>
      <c r="G939">
        <v>8</v>
      </c>
      <c r="H939">
        <v>11</v>
      </c>
      <c r="I939">
        <v>12</v>
      </c>
      <c r="J939">
        <v>19</v>
      </c>
      <c r="K939">
        <v>10</v>
      </c>
      <c r="L939" s="65">
        <v>14</v>
      </c>
      <c r="M939">
        <v>19</v>
      </c>
      <c r="N939">
        <v>17</v>
      </c>
      <c r="O939">
        <v>31</v>
      </c>
      <c r="P939">
        <v>48</v>
      </c>
      <c r="Q939">
        <v>0</v>
      </c>
      <c r="R939" s="1">
        <f>IF(AND(MonthSales[[#This Row],[Maximum]] &gt; 10, C939 &lt;&gt; "X"), COUNTIF(MonthSales[[#This Row],[6]:[1]], "=0"),0)</f>
        <v>0</v>
      </c>
      <c r="S939" s="13">
        <f>MonthSales[[#This Row],[Final Quantity in Order + Manual]]*MonthSales[[#This Row],[Weight (g)]]</f>
        <v>0</v>
      </c>
      <c r="T939" s="62">
        <f>IFERROR(((MonthSales[[#This Row],[Stock + FBA]]+MonthSales[[#This Row],[Incoming]])/MonthSales[[#This Row],[Quaterly Average]]), 0)</f>
        <v>3.4285714285714284</v>
      </c>
      <c r="U939" s="14">
        <f>IF(AND(minMonths &gt;=  MonthSales[[#This Row],[Months Cover (current stock +Production)]], C939  &lt;&gt; "X"), _xlfn.CEILING.MATH(((orderBY -  MonthSales[[#This Row],[Months Cover (current stock +Production)]]) * MonthSales[[#This Row],[Quaterly Average]]),50),0)</f>
        <v>0</v>
      </c>
      <c r="V939" s="60">
        <f t="shared" si="14"/>
        <v>0</v>
      </c>
      <c r="W939" s="21">
        <f>MonthSales[[#This Row],[Suggested Order]]+V939</f>
        <v>0</v>
      </c>
      <c r="X939">
        <f>SUM(MonthSales[[#This Row],[Stock + FBA]:[Incoming]])+MonthSales[[#This Row],[Final Quantity in Order + Manual]]</f>
        <v>48</v>
      </c>
      <c r="Y939" s="62">
        <f>IFERROR(((MonthSales[[#This Row],[Stock + FBA]]+MonthSales[[#This Row],[Incoming]]+MonthSales[[#This Row],[Final Quantity in Order + Manual]])/MonthSales[[#This Row],[Quaterly Average]]), 0)</f>
        <v>3.4285714285714284</v>
      </c>
    </row>
    <row r="940" spans="1:25" x14ac:dyDescent="0.25">
      <c r="A940" s="1" t="s">
        <v>947</v>
      </c>
      <c r="B940" s="1" t="s">
        <v>1367</v>
      </c>
      <c r="C940" s="1" t="s">
        <v>13</v>
      </c>
      <c r="D940">
        <v>1.21</v>
      </c>
      <c r="E940">
        <v>0</v>
      </c>
      <c r="F940">
        <v>1</v>
      </c>
      <c r="G940">
        <v>3</v>
      </c>
      <c r="H940">
        <v>4</v>
      </c>
      <c r="I940">
        <v>2</v>
      </c>
      <c r="J940">
        <v>2</v>
      </c>
      <c r="K940">
        <v>2</v>
      </c>
      <c r="L940" s="65">
        <v>3</v>
      </c>
      <c r="M940">
        <v>4</v>
      </c>
      <c r="N940">
        <v>58</v>
      </c>
      <c r="O940">
        <v>20</v>
      </c>
      <c r="P940">
        <v>78</v>
      </c>
      <c r="Q940">
        <v>0</v>
      </c>
      <c r="R940" s="1">
        <f>IF(AND(MonthSales[[#This Row],[Maximum]] &gt; 10, C940 &lt;&gt; "X"), COUNTIF(MonthSales[[#This Row],[6]:[1]], "=0"),0)</f>
        <v>0</v>
      </c>
      <c r="S940" s="13">
        <f>MonthSales[[#This Row],[Final Quantity in Order + Manual]]*MonthSales[[#This Row],[Weight (g)]]</f>
        <v>0</v>
      </c>
      <c r="T940" s="62">
        <f>IFERROR(((MonthSales[[#This Row],[Stock + FBA]]+MonthSales[[#This Row],[Incoming]])/MonthSales[[#This Row],[Quaterly Average]]), 0)</f>
        <v>26</v>
      </c>
      <c r="U940" s="14">
        <f>IF(AND(minMonths &gt;=  MonthSales[[#This Row],[Months Cover (current stock +Production)]], C940  &lt;&gt; "X"), _xlfn.CEILING.MATH(((orderBY -  MonthSales[[#This Row],[Months Cover (current stock +Production)]]) * MonthSales[[#This Row],[Quaterly Average]]),50),0)</f>
        <v>0</v>
      </c>
      <c r="V940" s="60">
        <f t="shared" si="14"/>
        <v>0</v>
      </c>
      <c r="W940" s="21">
        <f>MonthSales[[#This Row],[Suggested Order]]+V940</f>
        <v>0</v>
      </c>
      <c r="X940">
        <f>SUM(MonthSales[[#This Row],[Stock + FBA]:[Incoming]])+MonthSales[[#This Row],[Final Quantity in Order + Manual]]</f>
        <v>78</v>
      </c>
      <c r="Y940" s="62">
        <f>IFERROR(((MonthSales[[#This Row],[Stock + FBA]]+MonthSales[[#This Row],[Incoming]]+MonthSales[[#This Row],[Final Quantity in Order + Manual]])/MonthSales[[#This Row],[Quaterly Average]]), 0)</f>
        <v>26</v>
      </c>
    </row>
    <row r="941" spans="1:25" x14ac:dyDescent="0.25">
      <c r="A941" s="1" t="s">
        <v>948</v>
      </c>
      <c r="B941" s="1" t="s">
        <v>1367</v>
      </c>
      <c r="C941" s="1" t="s">
        <v>13</v>
      </c>
      <c r="D941">
        <v>1.21</v>
      </c>
      <c r="E941">
        <v>3</v>
      </c>
      <c r="F941">
        <v>3</v>
      </c>
      <c r="G941">
        <v>2</v>
      </c>
      <c r="H941">
        <v>8</v>
      </c>
      <c r="I941">
        <v>5</v>
      </c>
      <c r="J941">
        <v>9</v>
      </c>
      <c r="K941">
        <v>5</v>
      </c>
      <c r="L941" s="65">
        <v>7</v>
      </c>
      <c r="M941">
        <v>9</v>
      </c>
      <c r="N941">
        <v>111</v>
      </c>
      <c r="O941">
        <v>24</v>
      </c>
      <c r="P941">
        <v>135</v>
      </c>
      <c r="Q941">
        <v>0</v>
      </c>
      <c r="R941" s="1">
        <f>IF(AND(MonthSales[[#This Row],[Maximum]] &gt; 10, C941 &lt;&gt; "X"), COUNTIF(MonthSales[[#This Row],[6]:[1]], "=0"),0)</f>
        <v>0</v>
      </c>
      <c r="S941" s="13">
        <f>MonthSales[[#This Row],[Final Quantity in Order + Manual]]*MonthSales[[#This Row],[Weight (g)]]</f>
        <v>0</v>
      </c>
      <c r="T941" s="62">
        <f>IFERROR(((MonthSales[[#This Row],[Stock + FBA]]+MonthSales[[#This Row],[Incoming]])/MonthSales[[#This Row],[Quaterly Average]]), 0)</f>
        <v>19.285714285714285</v>
      </c>
      <c r="U941" s="14">
        <f>IF(AND(minMonths &gt;=  MonthSales[[#This Row],[Months Cover (current stock +Production)]], C941  &lt;&gt; "X"), _xlfn.CEILING.MATH(((orderBY -  MonthSales[[#This Row],[Months Cover (current stock +Production)]]) * MonthSales[[#This Row],[Quaterly Average]]),50),0)</f>
        <v>0</v>
      </c>
      <c r="V941" s="60">
        <f t="shared" si="14"/>
        <v>0</v>
      </c>
      <c r="W941" s="21">
        <f>MonthSales[[#This Row],[Suggested Order]]+V941</f>
        <v>0</v>
      </c>
      <c r="X941">
        <f>SUM(MonthSales[[#This Row],[Stock + FBA]:[Incoming]])+MonthSales[[#This Row],[Final Quantity in Order + Manual]]</f>
        <v>135</v>
      </c>
      <c r="Y941" s="62">
        <f>IFERROR(((MonthSales[[#This Row],[Stock + FBA]]+MonthSales[[#This Row],[Incoming]]+MonthSales[[#This Row],[Final Quantity in Order + Manual]])/MonthSales[[#This Row],[Quaterly Average]]), 0)</f>
        <v>19.285714285714285</v>
      </c>
    </row>
    <row r="942" spans="1:25" x14ac:dyDescent="0.25">
      <c r="A942" s="1" t="s">
        <v>949</v>
      </c>
      <c r="B942" s="1" t="s">
        <v>1315</v>
      </c>
      <c r="C942" s="1"/>
      <c r="D942">
        <v>6.47</v>
      </c>
      <c r="E942">
        <v>0</v>
      </c>
      <c r="F942">
        <v>0</v>
      </c>
      <c r="G942">
        <v>0</v>
      </c>
      <c r="H942">
        <v>0</v>
      </c>
      <c r="I942">
        <v>0</v>
      </c>
      <c r="J942">
        <v>0</v>
      </c>
      <c r="K942">
        <v>0</v>
      </c>
      <c r="L942" s="65">
        <v>0</v>
      </c>
      <c r="M942">
        <v>0</v>
      </c>
      <c r="N942">
        <v>104</v>
      </c>
      <c r="O942">
        <v>0</v>
      </c>
      <c r="P942">
        <v>104</v>
      </c>
      <c r="Q942">
        <v>0</v>
      </c>
      <c r="R942" s="1">
        <f>IF(AND(MonthSales[[#This Row],[Maximum]] &gt; 10, C942 &lt;&gt; "X"), COUNTIF(MonthSales[[#This Row],[6]:[1]], "=0"),0)</f>
        <v>0</v>
      </c>
      <c r="S942" s="13">
        <f>MonthSales[[#This Row],[Final Quantity in Order + Manual]]*MonthSales[[#This Row],[Weight (g)]]</f>
        <v>0</v>
      </c>
      <c r="T942" s="62">
        <f>IFERROR(((MonthSales[[#This Row],[Stock + FBA]]+MonthSales[[#This Row],[Incoming]])/MonthSales[[#This Row],[Quaterly Average]]), 0)</f>
        <v>0</v>
      </c>
      <c r="U942" s="14">
        <f>IF(AND(minMonths &gt;=  MonthSales[[#This Row],[Months Cover (current stock +Production)]], C942  &lt;&gt; "X"), _xlfn.CEILING.MATH(((orderBY -  MonthSales[[#This Row],[Months Cover (current stock +Production)]]) * MonthSales[[#This Row],[Quaterly Average]]),50),0)</f>
        <v>0</v>
      </c>
      <c r="V942" s="60">
        <f t="shared" si="14"/>
        <v>0</v>
      </c>
      <c r="W942" s="21">
        <f>MonthSales[[#This Row],[Suggested Order]]+V942</f>
        <v>0</v>
      </c>
      <c r="X942">
        <f>SUM(MonthSales[[#This Row],[Stock + FBA]:[Incoming]])+MonthSales[[#This Row],[Final Quantity in Order + Manual]]</f>
        <v>104</v>
      </c>
      <c r="Y942" s="62">
        <f>IFERROR(((MonthSales[[#This Row],[Stock + FBA]]+MonthSales[[#This Row],[Incoming]]+MonthSales[[#This Row],[Final Quantity in Order + Manual]])/MonthSales[[#This Row],[Quaterly Average]]), 0)</f>
        <v>0</v>
      </c>
    </row>
    <row r="943" spans="1:25" x14ac:dyDescent="0.25">
      <c r="A943" s="1" t="s">
        <v>950</v>
      </c>
      <c r="B943" s="1" t="s">
        <v>1315</v>
      </c>
      <c r="C943" s="1"/>
      <c r="D943">
        <v>7.13</v>
      </c>
      <c r="E943">
        <v>0</v>
      </c>
      <c r="F943">
        <v>0</v>
      </c>
      <c r="G943">
        <v>0</v>
      </c>
      <c r="H943">
        <v>0</v>
      </c>
      <c r="I943">
        <v>0</v>
      </c>
      <c r="J943">
        <v>0</v>
      </c>
      <c r="K943">
        <v>0</v>
      </c>
      <c r="L943" s="65">
        <v>0</v>
      </c>
      <c r="M943">
        <v>0</v>
      </c>
      <c r="N943">
        <v>104</v>
      </c>
      <c r="O943">
        <v>0</v>
      </c>
      <c r="P943">
        <v>104</v>
      </c>
      <c r="Q943">
        <v>0</v>
      </c>
      <c r="R943" s="1">
        <f>IF(AND(MonthSales[[#This Row],[Maximum]] &gt; 10, C943 &lt;&gt; "X"), COUNTIF(MonthSales[[#This Row],[6]:[1]], "=0"),0)</f>
        <v>0</v>
      </c>
      <c r="S943" s="13">
        <f>MonthSales[[#This Row],[Final Quantity in Order + Manual]]*MonthSales[[#This Row],[Weight (g)]]</f>
        <v>0</v>
      </c>
      <c r="T943" s="62">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60">
        <f t="shared" si="14"/>
        <v>0</v>
      </c>
      <c r="W943" s="21">
        <f>MonthSales[[#This Row],[Suggested Order]]+V943</f>
        <v>0</v>
      </c>
      <c r="X943">
        <f>SUM(MonthSales[[#This Row],[Stock + FBA]:[Incoming]])+MonthSales[[#This Row],[Final Quantity in Order + Manual]]</f>
        <v>104</v>
      </c>
      <c r="Y943" s="62">
        <f>IFERROR(((MonthSales[[#This Row],[Stock + FBA]]+MonthSales[[#This Row],[Incoming]]+MonthSales[[#This Row],[Final Quantity in Order + Manual]])/MonthSales[[#This Row],[Quaterly Average]]), 0)</f>
        <v>0</v>
      </c>
    </row>
    <row r="944" spans="1:25" x14ac:dyDescent="0.25">
      <c r="A944" s="1" t="s">
        <v>951</v>
      </c>
      <c r="B944" s="1" t="s">
        <v>1315</v>
      </c>
      <c r="C944" s="1"/>
      <c r="D944">
        <v>7.78</v>
      </c>
      <c r="E944">
        <v>0</v>
      </c>
      <c r="F944">
        <v>0</v>
      </c>
      <c r="G944">
        <v>0</v>
      </c>
      <c r="H944">
        <v>0</v>
      </c>
      <c r="I944">
        <v>0</v>
      </c>
      <c r="J944">
        <v>0</v>
      </c>
      <c r="K944">
        <v>0</v>
      </c>
      <c r="L944" s="65">
        <v>0</v>
      </c>
      <c r="M944">
        <v>0</v>
      </c>
      <c r="N944">
        <v>104</v>
      </c>
      <c r="O944">
        <v>0</v>
      </c>
      <c r="P944">
        <v>104</v>
      </c>
      <c r="Q944">
        <v>0</v>
      </c>
      <c r="R944" s="1">
        <f>IF(AND(MonthSales[[#This Row],[Maximum]] &gt; 10, C944 &lt;&gt; "X"), COUNTIF(MonthSales[[#This Row],[6]:[1]], "=0"),0)</f>
        <v>0</v>
      </c>
      <c r="S944" s="13">
        <f>MonthSales[[#This Row],[Final Quantity in Order + Manual]]*MonthSales[[#This Row],[Weight (g)]]</f>
        <v>0</v>
      </c>
      <c r="T944" s="62">
        <f>IFERROR(((MonthSales[[#This Row],[Stock + FBA]]+MonthSales[[#This Row],[Incoming]])/MonthSales[[#This Row],[Quaterly Average]]), 0)</f>
        <v>0</v>
      </c>
      <c r="U944" s="14">
        <f>IF(AND(minMonths &gt;=  MonthSales[[#This Row],[Months Cover (current stock +Production)]], C944  &lt;&gt; "X"), _xlfn.CEILING.MATH(((orderBY -  MonthSales[[#This Row],[Months Cover (current stock +Production)]]) * MonthSales[[#This Row],[Quaterly Average]]),50),0)</f>
        <v>0</v>
      </c>
      <c r="V944" s="60">
        <f t="shared" si="14"/>
        <v>0</v>
      </c>
      <c r="W944" s="21">
        <f>MonthSales[[#This Row],[Suggested Order]]+V944</f>
        <v>0</v>
      </c>
      <c r="X944">
        <f>SUM(MonthSales[[#This Row],[Stock + FBA]:[Incoming]])+MonthSales[[#This Row],[Final Quantity in Order + Manual]]</f>
        <v>104</v>
      </c>
      <c r="Y944" s="62">
        <f>IFERROR(((MonthSales[[#This Row],[Stock + FBA]]+MonthSales[[#This Row],[Incoming]]+MonthSales[[#This Row],[Final Quantity in Order + Manual]])/MonthSales[[#This Row],[Quaterly Average]]), 0)</f>
        <v>0</v>
      </c>
    </row>
    <row r="945" spans="1:25" x14ac:dyDescent="0.25">
      <c r="A945" s="1" t="s">
        <v>952</v>
      </c>
      <c r="B945" s="1" t="s">
        <v>1315</v>
      </c>
      <c r="C945" s="1" t="s">
        <v>8</v>
      </c>
      <c r="D945">
        <v>10.7</v>
      </c>
      <c r="E945">
        <v>23</v>
      </c>
      <c r="F945">
        <v>32</v>
      </c>
      <c r="G945">
        <v>16</v>
      </c>
      <c r="H945">
        <v>70</v>
      </c>
      <c r="I945">
        <v>16</v>
      </c>
      <c r="J945">
        <v>5</v>
      </c>
      <c r="K945">
        <v>27</v>
      </c>
      <c r="L945" s="65">
        <v>30</v>
      </c>
      <c r="M945">
        <v>70</v>
      </c>
      <c r="N945">
        <v>39</v>
      </c>
      <c r="O945">
        <v>89</v>
      </c>
      <c r="P945">
        <v>128</v>
      </c>
      <c r="Q945">
        <v>126</v>
      </c>
      <c r="R945" s="1">
        <f>IF(AND(MonthSales[[#This Row],[Maximum]] &gt; 10, C945 &lt;&gt; "X"), COUNTIF(MonthSales[[#This Row],[6]:[1]], "=0"),0)</f>
        <v>0</v>
      </c>
      <c r="S945" s="13">
        <f>MonthSales[[#This Row],[Final Quantity in Order + Manual]]*MonthSales[[#This Row],[Weight (g)]]</f>
        <v>0</v>
      </c>
      <c r="T945" s="62">
        <f>IFERROR(((MonthSales[[#This Row],[Stock + FBA]]+MonthSales[[#This Row],[Incoming]])/MonthSales[[#This Row],[Quaterly Average]]), 0)</f>
        <v>8.4666666666666668</v>
      </c>
      <c r="U945" s="14">
        <f>IF(AND(minMonths &gt;=  MonthSales[[#This Row],[Months Cover (current stock +Production)]], C945  &lt;&gt; "X"), _xlfn.CEILING.MATH(((orderBY -  MonthSales[[#This Row],[Months Cover (current stock +Production)]]) * MonthSales[[#This Row],[Quaterly Average]]),50),0)</f>
        <v>0</v>
      </c>
      <c r="V945" s="60">
        <f t="shared" si="14"/>
        <v>0</v>
      </c>
      <c r="W945" s="21">
        <f>MonthSales[[#This Row],[Suggested Order]]+V945</f>
        <v>0</v>
      </c>
      <c r="X945">
        <f>SUM(MonthSales[[#This Row],[Stock + FBA]:[Incoming]])+MonthSales[[#This Row],[Final Quantity in Order + Manual]]</f>
        <v>254</v>
      </c>
      <c r="Y945" s="62">
        <f>IFERROR(((MonthSales[[#This Row],[Stock + FBA]]+MonthSales[[#This Row],[Incoming]]+MonthSales[[#This Row],[Final Quantity in Order + Manual]])/MonthSales[[#This Row],[Quaterly Average]]), 0)</f>
        <v>8.4666666666666668</v>
      </c>
    </row>
    <row r="946" spans="1:25" x14ac:dyDescent="0.25">
      <c r="A946" s="1" t="s">
        <v>953</v>
      </c>
      <c r="B946" s="1" t="s">
        <v>1315</v>
      </c>
      <c r="C946" s="1" t="s">
        <v>8</v>
      </c>
      <c r="D946">
        <v>11.76</v>
      </c>
      <c r="E946">
        <v>17</v>
      </c>
      <c r="F946">
        <v>23</v>
      </c>
      <c r="G946">
        <v>29</v>
      </c>
      <c r="H946">
        <v>76</v>
      </c>
      <c r="I946">
        <v>7</v>
      </c>
      <c r="J946">
        <v>5</v>
      </c>
      <c r="K946">
        <v>26</v>
      </c>
      <c r="L946" s="65">
        <v>29</v>
      </c>
      <c r="M946">
        <v>76</v>
      </c>
      <c r="N946">
        <v>44</v>
      </c>
      <c r="O946">
        <v>68</v>
      </c>
      <c r="P946">
        <v>112</v>
      </c>
      <c r="Q946">
        <v>175</v>
      </c>
      <c r="R946" s="1">
        <f>IF(AND(MonthSales[[#This Row],[Maximum]] &gt; 10, C946 &lt;&gt; "X"), COUNTIF(MonthSales[[#This Row],[6]:[1]], "=0"),0)</f>
        <v>0</v>
      </c>
      <c r="S946" s="13">
        <f>MonthSales[[#This Row],[Final Quantity in Order + Manual]]*MonthSales[[#This Row],[Weight (g)]]</f>
        <v>0</v>
      </c>
      <c r="T946" s="62">
        <f>IFERROR(((MonthSales[[#This Row],[Stock + FBA]]+MonthSales[[#This Row],[Incoming]])/MonthSales[[#This Row],[Quaterly Average]]), 0)</f>
        <v>9.8965517241379306</v>
      </c>
      <c r="U946" s="14">
        <f>IF(AND(minMonths &gt;=  MonthSales[[#This Row],[Months Cover (current stock +Production)]], C946  &lt;&gt; "X"), _xlfn.CEILING.MATH(((orderBY -  MonthSales[[#This Row],[Months Cover (current stock +Production)]]) * MonthSales[[#This Row],[Quaterly Average]]),50),0)</f>
        <v>0</v>
      </c>
      <c r="V946" s="60">
        <f t="shared" si="14"/>
        <v>0</v>
      </c>
      <c r="W946" s="21">
        <f>MonthSales[[#This Row],[Suggested Order]]+V946</f>
        <v>0</v>
      </c>
      <c r="X946">
        <f>SUM(MonthSales[[#This Row],[Stock + FBA]:[Incoming]])+MonthSales[[#This Row],[Final Quantity in Order + Manual]]</f>
        <v>287</v>
      </c>
      <c r="Y946" s="62">
        <f>IFERROR(((MonthSales[[#This Row],[Stock + FBA]]+MonthSales[[#This Row],[Incoming]]+MonthSales[[#This Row],[Final Quantity in Order + Manual]])/MonthSales[[#This Row],[Quaterly Average]]), 0)</f>
        <v>9.8965517241379306</v>
      </c>
    </row>
    <row r="947" spans="1:25" x14ac:dyDescent="0.25">
      <c r="A947" s="1" t="s">
        <v>954</v>
      </c>
      <c r="B947" s="1" t="s">
        <v>1315</v>
      </c>
      <c r="C947" s="1"/>
      <c r="D947">
        <v>12.3</v>
      </c>
      <c r="E947">
        <v>0</v>
      </c>
      <c r="F947">
        <v>0</v>
      </c>
      <c r="G947">
        <v>0</v>
      </c>
      <c r="H947">
        <v>0</v>
      </c>
      <c r="I947">
        <v>0</v>
      </c>
      <c r="J947">
        <v>0</v>
      </c>
      <c r="K947">
        <v>0</v>
      </c>
      <c r="L947" s="65">
        <v>0</v>
      </c>
      <c r="M947">
        <v>0</v>
      </c>
      <c r="N947">
        <v>103</v>
      </c>
      <c r="O947">
        <v>0</v>
      </c>
      <c r="P947">
        <v>103</v>
      </c>
      <c r="Q947">
        <v>0</v>
      </c>
      <c r="R947" s="1">
        <f>IF(AND(MonthSales[[#This Row],[Maximum]] &gt; 10, C947 &lt;&gt; "X"), COUNTIF(MonthSales[[#This Row],[6]:[1]], "=0"),0)</f>
        <v>0</v>
      </c>
      <c r="S947" s="13">
        <f>MonthSales[[#This Row],[Final Quantity in Order + Manual]]*MonthSales[[#This Row],[Weight (g)]]</f>
        <v>0</v>
      </c>
      <c r="T947" s="62">
        <f>IFERROR(((MonthSales[[#This Row],[Stock + FBA]]+MonthSales[[#This Row],[Incoming]])/MonthSales[[#This Row],[Quaterly Average]]), 0)</f>
        <v>0</v>
      </c>
      <c r="U947" s="14">
        <f>IF(AND(minMonths &gt;=  MonthSales[[#This Row],[Months Cover (current stock +Production)]], C947  &lt;&gt; "X"), _xlfn.CEILING.MATH(((orderBY -  MonthSales[[#This Row],[Months Cover (current stock +Production)]]) * MonthSales[[#This Row],[Quaterly Average]]),50),0)</f>
        <v>0</v>
      </c>
      <c r="V947" s="60">
        <f t="shared" si="14"/>
        <v>0</v>
      </c>
      <c r="W947" s="21">
        <f>MonthSales[[#This Row],[Suggested Order]]+V947</f>
        <v>0</v>
      </c>
      <c r="X947">
        <f>SUM(MonthSales[[#This Row],[Stock + FBA]:[Incoming]])+MonthSales[[#This Row],[Final Quantity in Order + Manual]]</f>
        <v>103</v>
      </c>
      <c r="Y947" s="62">
        <f>IFERROR(((MonthSales[[#This Row],[Stock + FBA]]+MonthSales[[#This Row],[Incoming]]+MonthSales[[#This Row],[Final Quantity in Order + Manual]])/MonthSales[[#This Row],[Quaterly Average]]), 0)</f>
        <v>0</v>
      </c>
    </row>
    <row r="948" spans="1:25" x14ac:dyDescent="0.25">
      <c r="A948" s="1" t="s">
        <v>955</v>
      </c>
      <c r="B948" s="1" t="s">
        <v>1315</v>
      </c>
      <c r="C948" s="1"/>
      <c r="D948">
        <v>13.99</v>
      </c>
      <c r="E948">
        <v>0</v>
      </c>
      <c r="F948">
        <v>0</v>
      </c>
      <c r="G948">
        <v>0</v>
      </c>
      <c r="H948">
        <v>0</v>
      </c>
      <c r="I948">
        <v>0</v>
      </c>
      <c r="J948">
        <v>0</v>
      </c>
      <c r="K948">
        <v>0</v>
      </c>
      <c r="L948" s="65">
        <v>0</v>
      </c>
      <c r="M948">
        <v>0</v>
      </c>
      <c r="N948">
        <v>100</v>
      </c>
      <c r="O948">
        <v>0</v>
      </c>
      <c r="P948">
        <v>100</v>
      </c>
      <c r="Q948">
        <v>0</v>
      </c>
      <c r="R948" s="1">
        <f>IF(AND(MonthSales[[#This Row],[Maximum]] &gt; 10, C948 &lt;&gt; "X"), COUNTIF(MonthSales[[#This Row],[6]:[1]], "=0"),0)</f>
        <v>0</v>
      </c>
      <c r="S948" s="13">
        <f>MonthSales[[#This Row],[Final Quantity in Order + Manual]]*MonthSales[[#This Row],[Weight (g)]]</f>
        <v>0</v>
      </c>
      <c r="T948" s="62">
        <f>IFERROR(((MonthSales[[#This Row],[Stock + FBA]]+MonthSales[[#This Row],[Incoming]])/MonthSales[[#This Row],[Quaterly Average]]), 0)</f>
        <v>0</v>
      </c>
      <c r="U948" s="14">
        <f>IF(AND(minMonths &gt;=  MonthSales[[#This Row],[Months Cover (current stock +Production)]], C948  &lt;&gt; "X"), _xlfn.CEILING.MATH(((orderBY -  MonthSales[[#This Row],[Months Cover (current stock +Production)]]) * MonthSales[[#This Row],[Quaterly Average]]),50),0)</f>
        <v>0</v>
      </c>
      <c r="V948" s="60">
        <f t="shared" si="14"/>
        <v>0</v>
      </c>
      <c r="W948" s="21">
        <f>MonthSales[[#This Row],[Suggested Order]]+V948</f>
        <v>0</v>
      </c>
      <c r="X948">
        <f>SUM(MonthSales[[#This Row],[Stock + FBA]:[Incoming]])+MonthSales[[#This Row],[Final Quantity in Order + Manual]]</f>
        <v>100</v>
      </c>
      <c r="Y948" s="62">
        <f>IFERROR(((MonthSales[[#This Row],[Stock + FBA]]+MonthSales[[#This Row],[Incoming]]+MonthSales[[#This Row],[Final Quantity in Order + Manual]])/MonthSales[[#This Row],[Quaterly Average]]), 0)</f>
        <v>0</v>
      </c>
    </row>
    <row r="949" spans="1:25" x14ac:dyDescent="0.25">
      <c r="A949" s="1" t="s">
        <v>956</v>
      </c>
      <c r="B949" s="1" t="s">
        <v>1315</v>
      </c>
      <c r="C949" s="1" t="s">
        <v>8</v>
      </c>
      <c r="D949">
        <v>13.03</v>
      </c>
      <c r="E949">
        <v>38</v>
      </c>
      <c r="F949">
        <v>59</v>
      </c>
      <c r="G949">
        <v>60</v>
      </c>
      <c r="H949">
        <v>108</v>
      </c>
      <c r="I949">
        <v>23</v>
      </c>
      <c r="J949">
        <v>12</v>
      </c>
      <c r="K949">
        <v>50</v>
      </c>
      <c r="L949" s="65">
        <v>48</v>
      </c>
      <c r="M949">
        <v>108</v>
      </c>
      <c r="N949">
        <v>1</v>
      </c>
      <c r="O949">
        <v>7</v>
      </c>
      <c r="P949">
        <v>8</v>
      </c>
      <c r="Q949">
        <v>400</v>
      </c>
      <c r="R949" s="1">
        <f>IF(AND(MonthSales[[#This Row],[Maximum]] &gt; 10, C949 &lt;&gt; "X"), COUNTIF(MonthSales[[#This Row],[6]:[1]], "=0"),0)</f>
        <v>0</v>
      </c>
      <c r="S949" s="13">
        <f>MonthSales[[#This Row],[Final Quantity in Order + Manual]]*MonthSales[[#This Row],[Weight (g)]]</f>
        <v>0</v>
      </c>
      <c r="T949" s="62">
        <f>IFERROR(((MonthSales[[#This Row],[Stock + FBA]]+MonthSales[[#This Row],[Incoming]])/MonthSales[[#This Row],[Quaterly Average]]), 0)</f>
        <v>8.5</v>
      </c>
      <c r="U949" s="14">
        <f>IF(AND(minMonths &gt;=  MonthSales[[#This Row],[Months Cover (current stock +Production)]], C949  &lt;&gt; "X"), _xlfn.CEILING.MATH(((orderBY -  MonthSales[[#This Row],[Months Cover (current stock +Production)]]) * MonthSales[[#This Row],[Quaterly Average]]),50),0)</f>
        <v>0</v>
      </c>
      <c r="V949" s="60">
        <f t="shared" si="14"/>
        <v>0</v>
      </c>
      <c r="W949" s="21">
        <f>MonthSales[[#This Row],[Suggested Order]]+V949</f>
        <v>0</v>
      </c>
      <c r="X949">
        <f>SUM(MonthSales[[#This Row],[Stock + FBA]:[Incoming]])+MonthSales[[#This Row],[Final Quantity in Order + Manual]]</f>
        <v>408</v>
      </c>
      <c r="Y949" s="62">
        <f>IFERROR(((MonthSales[[#This Row],[Stock + FBA]]+MonthSales[[#This Row],[Incoming]]+MonthSales[[#This Row],[Final Quantity in Order + Manual]])/MonthSales[[#This Row],[Quaterly Average]]), 0)</f>
        <v>8.5</v>
      </c>
    </row>
    <row r="950" spans="1:25" x14ac:dyDescent="0.25">
      <c r="A950" s="1" t="s">
        <v>957</v>
      </c>
      <c r="B950" s="1" t="s">
        <v>1315</v>
      </c>
      <c r="C950" s="1" t="s">
        <v>8</v>
      </c>
      <c r="D950">
        <v>14.16</v>
      </c>
      <c r="E950">
        <v>34</v>
      </c>
      <c r="F950">
        <v>33</v>
      </c>
      <c r="G950">
        <v>40</v>
      </c>
      <c r="H950">
        <v>107</v>
      </c>
      <c r="I950">
        <v>7</v>
      </c>
      <c r="J950">
        <v>3</v>
      </c>
      <c r="K950">
        <v>37</v>
      </c>
      <c r="L950" s="65">
        <v>39</v>
      </c>
      <c r="M950">
        <v>107</v>
      </c>
      <c r="N950">
        <v>0</v>
      </c>
      <c r="O950">
        <v>8</v>
      </c>
      <c r="P950">
        <v>8</v>
      </c>
      <c r="Q950">
        <v>325</v>
      </c>
      <c r="R950" s="1">
        <f>IF(AND(MonthSales[[#This Row],[Maximum]] &gt; 10, C950 &lt;&gt; "X"), COUNTIF(MonthSales[[#This Row],[6]:[1]], "=0"),0)</f>
        <v>0</v>
      </c>
      <c r="S950" s="13">
        <f>MonthSales[[#This Row],[Final Quantity in Order + Manual]]*MonthSales[[#This Row],[Weight (g)]]</f>
        <v>0</v>
      </c>
      <c r="T950" s="62">
        <f>IFERROR(((MonthSales[[#This Row],[Stock + FBA]]+MonthSales[[#This Row],[Incoming]])/MonthSales[[#This Row],[Quaterly Average]]), 0)</f>
        <v>8.5384615384615383</v>
      </c>
      <c r="U950" s="14">
        <f>IF(AND(minMonths &gt;=  MonthSales[[#This Row],[Months Cover (current stock +Production)]], C950  &lt;&gt; "X"), _xlfn.CEILING.MATH(((orderBY -  MonthSales[[#This Row],[Months Cover (current stock +Production)]]) * MonthSales[[#This Row],[Quaterly Average]]),50),0)</f>
        <v>0</v>
      </c>
      <c r="V950" s="60">
        <f t="shared" si="14"/>
        <v>0</v>
      </c>
      <c r="W950" s="21">
        <f>MonthSales[[#This Row],[Suggested Order]]+V950</f>
        <v>0</v>
      </c>
      <c r="X950">
        <f>SUM(MonthSales[[#This Row],[Stock + FBA]:[Incoming]])+MonthSales[[#This Row],[Final Quantity in Order + Manual]]</f>
        <v>333</v>
      </c>
      <c r="Y950" s="62">
        <f>IFERROR(((MonthSales[[#This Row],[Stock + FBA]]+MonthSales[[#This Row],[Incoming]]+MonthSales[[#This Row],[Final Quantity in Order + Manual]])/MonthSales[[#This Row],[Quaterly Average]]), 0)</f>
        <v>8.5384615384615383</v>
      </c>
    </row>
    <row r="951" spans="1:25" x14ac:dyDescent="0.25">
      <c r="A951" s="1" t="s">
        <v>958</v>
      </c>
      <c r="B951" s="1" t="s">
        <v>1315</v>
      </c>
      <c r="C951" s="1"/>
      <c r="D951">
        <v>25.1</v>
      </c>
      <c r="E951">
        <v>0</v>
      </c>
      <c r="F951">
        <v>0</v>
      </c>
      <c r="G951">
        <v>0</v>
      </c>
      <c r="H951">
        <v>0</v>
      </c>
      <c r="I951">
        <v>0</v>
      </c>
      <c r="J951">
        <v>0</v>
      </c>
      <c r="K951">
        <v>0</v>
      </c>
      <c r="L951" s="65">
        <v>0</v>
      </c>
      <c r="M951">
        <v>0</v>
      </c>
      <c r="N951">
        <v>101</v>
      </c>
      <c r="O951">
        <v>0</v>
      </c>
      <c r="P951">
        <v>101</v>
      </c>
      <c r="Q951">
        <v>0</v>
      </c>
      <c r="R951" s="1">
        <f>IF(AND(MonthSales[[#This Row],[Maximum]] &gt; 10, C951 &lt;&gt; "X"), COUNTIF(MonthSales[[#This Row],[6]:[1]], "=0"),0)</f>
        <v>0</v>
      </c>
      <c r="S951" s="13">
        <f>MonthSales[[#This Row],[Final Quantity in Order + Manual]]*MonthSales[[#This Row],[Weight (g)]]</f>
        <v>0</v>
      </c>
      <c r="T951" s="62">
        <f>IFERROR(((MonthSales[[#This Row],[Stock + FBA]]+MonthSales[[#This Row],[Incoming]])/MonthSales[[#This Row],[Quaterly Average]]), 0)</f>
        <v>0</v>
      </c>
      <c r="U951" s="14">
        <f>IF(AND(minMonths &gt;=  MonthSales[[#This Row],[Months Cover (current stock +Production)]], C951  &lt;&gt; "X"), _xlfn.CEILING.MATH(((orderBY -  MonthSales[[#This Row],[Months Cover (current stock +Production)]]) * MonthSales[[#This Row],[Quaterly Average]]),50),0)</f>
        <v>0</v>
      </c>
      <c r="V951" s="60">
        <f t="shared" si="14"/>
        <v>0</v>
      </c>
      <c r="W951" s="21">
        <f>MonthSales[[#This Row],[Suggested Order]]+V951</f>
        <v>0</v>
      </c>
      <c r="X951">
        <f>SUM(MonthSales[[#This Row],[Stock + FBA]:[Incoming]])+MonthSales[[#This Row],[Final Quantity in Order + Manual]]</f>
        <v>101</v>
      </c>
      <c r="Y951" s="62">
        <f>IFERROR(((MonthSales[[#This Row],[Stock + FBA]]+MonthSales[[#This Row],[Incoming]]+MonthSales[[#This Row],[Final Quantity in Order + Manual]])/MonthSales[[#This Row],[Quaterly Average]]), 0)</f>
        <v>0</v>
      </c>
    </row>
    <row r="952" spans="1:25" x14ac:dyDescent="0.25">
      <c r="A952" s="1" t="s">
        <v>959</v>
      </c>
      <c r="B952" s="1" t="s">
        <v>1315</v>
      </c>
      <c r="C952" s="1"/>
      <c r="D952">
        <v>27.78</v>
      </c>
      <c r="E952">
        <v>0</v>
      </c>
      <c r="F952">
        <v>0</v>
      </c>
      <c r="G952">
        <v>0</v>
      </c>
      <c r="H952">
        <v>0</v>
      </c>
      <c r="I952">
        <v>0</v>
      </c>
      <c r="J952">
        <v>0</v>
      </c>
      <c r="K952">
        <v>0</v>
      </c>
      <c r="L952" s="65">
        <v>0</v>
      </c>
      <c r="M952">
        <v>0</v>
      </c>
      <c r="N952">
        <v>100</v>
      </c>
      <c r="O952">
        <v>0</v>
      </c>
      <c r="P952">
        <v>100</v>
      </c>
      <c r="Q952">
        <v>0</v>
      </c>
      <c r="R952" s="1">
        <f>IF(AND(MonthSales[[#This Row],[Maximum]] &gt; 10, C952 &lt;&gt; "X"), COUNTIF(MonthSales[[#This Row],[6]:[1]], "=0"),0)</f>
        <v>0</v>
      </c>
      <c r="S952" s="13">
        <f>MonthSales[[#This Row],[Final Quantity in Order + Manual]]*MonthSales[[#This Row],[Weight (g)]]</f>
        <v>0</v>
      </c>
      <c r="T952" s="62">
        <f>IFERROR(((MonthSales[[#This Row],[Stock + FBA]]+MonthSales[[#This Row],[Incoming]])/MonthSales[[#This Row],[Quaterly Average]]), 0)</f>
        <v>0</v>
      </c>
      <c r="U952" s="14">
        <f>IF(AND(minMonths &gt;=  MonthSales[[#This Row],[Months Cover (current stock +Production)]], C952  &lt;&gt; "X"), _xlfn.CEILING.MATH(((orderBY -  MonthSales[[#This Row],[Months Cover (current stock +Production)]]) * MonthSales[[#This Row],[Quaterly Average]]),50),0)</f>
        <v>0</v>
      </c>
      <c r="V952" s="60">
        <f t="shared" si="14"/>
        <v>0</v>
      </c>
      <c r="W952" s="21">
        <f>MonthSales[[#This Row],[Suggested Order]]+V952</f>
        <v>0</v>
      </c>
      <c r="X952">
        <f>SUM(MonthSales[[#This Row],[Stock + FBA]:[Incoming]])+MonthSales[[#This Row],[Final Quantity in Order + Manual]]</f>
        <v>100</v>
      </c>
      <c r="Y952" s="62">
        <f>IFERROR(((MonthSales[[#This Row],[Stock + FBA]]+MonthSales[[#This Row],[Incoming]]+MonthSales[[#This Row],[Final Quantity in Order + Manual]])/MonthSales[[#This Row],[Quaterly Average]]), 0)</f>
        <v>0</v>
      </c>
    </row>
    <row r="953" spans="1:25" x14ac:dyDescent="0.25">
      <c r="A953" s="1" t="s">
        <v>960</v>
      </c>
      <c r="B953" s="1" t="s">
        <v>1315</v>
      </c>
      <c r="C953" s="1" t="s">
        <v>8</v>
      </c>
      <c r="D953">
        <v>29.57</v>
      </c>
      <c r="E953">
        <v>9</v>
      </c>
      <c r="F953">
        <v>5</v>
      </c>
      <c r="G953">
        <v>17</v>
      </c>
      <c r="H953">
        <v>27</v>
      </c>
      <c r="I953">
        <v>27</v>
      </c>
      <c r="J953">
        <v>42</v>
      </c>
      <c r="K953">
        <v>21</v>
      </c>
      <c r="L953" s="65">
        <v>32</v>
      </c>
      <c r="M953">
        <v>42</v>
      </c>
      <c r="N953">
        <v>20</v>
      </c>
      <c r="O953">
        <v>122</v>
      </c>
      <c r="P953">
        <v>142</v>
      </c>
      <c r="Q953">
        <v>70</v>
      </c>
      <c r="R953" s="1">
        <f>IF(AND(MonthSales[[#This Row],[Maximum]] &gt; 10, C953 &lt;&gt; "X"), COUNTIF(MonthSales[[#This Row],[6]:[1]], "=0"),0)</f>
        <v>0</v>
      </c>
      <c r="S953" s="13">
        <f>MonthSales[[#This Row],[Final Quantity in Order + Manual]]*MonthSales[[#This Row],[Weight (g)]]</f>
        <v>0</v>
      </c>
      <c r="T953" s="62">
        <f>IFERROR(((MonthSales[[#This Row],[Stock + FBA]]+MonthSales[[#This Row],[Incoming]])/MonthSales[[#This Row],[Quaterly Average]]), 0)</f>
        <v>6.625</v>
      </c>
      <c r="U953" s="14">
        <f>IF(AND(minMonths &gt;=  MonthSales[[#This Row],[Months Cover (current stock +Production)]], C953  &lt;&gt; "X"), _xlfn.CEILING.MATH(((orderBY -  MonthSales[[#This Row],[Months Cover (current stock +Production)]]) * MonthSales[[#This Row],[Quaterly Average]]),50),0)</f>
        <v>0</v>
      </c>
      <c r="V953" s="60">
        <f t="shared" si="14"/>
        <v>0</v>
      </c>
      <c r="W953" s="21">
        <f>MonthSales[[#This Row],[Suggested Order]]+V953</f>
        <v>0</v>
      </c>
      <c r="X953">
        <f>SUM(MonthSales[[#This Row],[Stock + FBA]:[Incoming]])+MonthSales[[#This Row],[Final Quantity in Order + Manual]]</f>
        <v>212</v>
      </c>
      <c r="Y953" s="62">
        <f>IFERROR(((MonthSales[[#This Row],[Stock + FBA]]+MonthSales[[#This Row],[Incoming]]+MonthSales[[#This Row],[Final Quantity in Order + Manual]])/MonthSales[[#This Row],[Quaterly Average]]), 0)</f>
        <v>6.625</v>
      </c>
    </row>
    <row r="954" spans="1:25" x14ac:dyDescent="0.25">
      <c r="A954" s="1" t="s">
        <v>961</v>
      </c>
      <c r="B954" s="1" t="s">
        <v>1315</v>
      </c>
      <c r="C954" s="1" t="s">
        <v>8</v>
      </c>
      <c r="D954">
        <v>34.56</v>
      </c>
      <c r="E954">
        <v>12</v>
      </c>
      <c r="F954">
        <v>20</v>
      </c>
      <c r="G954">
        <v>16</v>
      </c>
      <c r="H954">
        <v>36</v>
      </c>
      <c r="I954">
        <v>35</v>
      </c>
      <c r="J954">
        <v>26</v>
      </c>
      <c r="K954">
        <v>24</v>
      </c>
      <c r="L954" s="65">
        <v>32</v>
      </c>
      <c r="M954">
        <v>36</v>
      </c>
      <c r="N954">
        <v>1</v>
      </c>
      <c r="O954">
        <v>47</v>
      </c>
      <c r="P954">
        <v>48</v>
      </c>
      <c r="Q954">
        <v>150</v>
      </c>
      <c r="R954" s="1">
        <f>IF(AND(MonthSales[[#This Row],[Maximum]] &gt; 10, C954 &lt;&gt; "X"), COUNTIF(MonthSales[[#This Row],[6]:[1]], "=0"),0)</f>
        <v>0</v>
      </c>
      <c r="S954" s="13">
        <f>MonthSales[[#This Row],[Final Quantity in Order + Manual]]*MonthSales[[#This Row],[Weight (g)]]</f>
        <v>0</v>
      </c>
      <c r="T954" s="62">
        <f>IFERROR(((MonthSales[[#This Row],[Stock + FBA]]+MonthSales[[#This Row],[Incoming]])/MonthSales[[#This Row],[Quaterly Average]]), 0)</f>
        <v>6.1875</v>
      </c>
      <c r="U954" s="14">
        <f>IF(AND(minMonths &gt;=  MonthSales[[#This Row],[Months Cover (current stock +Production)]], C954  &lt;&gt; "X"), _xlfn.CEILING.MATH(((orderBY -  MonthSales[[#This Row],[Months Cover (current stock +Production)]]) * MonthSales[[#This Row],[Quaterly Average]]),50),0)</f>
        <v>0</v>
      </c>
      <c r="V954" s="60">
        <f t="shared" si="14"/>
        <v>0</v>
      </c>
      <c r="W954" s="21">
        <f>MonthSales[[#This Row],[Suggested Order]]+V954</f>
        <v>0</v>
      </c>
      <c r="X954">
        <f>SUM(MonthSales[[#This Row],[Stock + FBA]:[Incoming]])+MonthSales[[#This Row],[Final Quantity in Order + Manual]]</f>
        <v>198</v>
      </c>
      <c r="Y954" s="62">
        <f>IFERROR(((MonthSales[[#This Row],[Stock + FBA]]+MonthSales[[#This Row],[Incoming]]+MonthSales[[#This Row],[Final Quantity in Order + Manual]])/MonthSales[[#This Row],[Quaterly Average]]), 0)</f>
        <v>6.1875</v>
      </c>
    </row>
    <row r="955" spans="1:25" x14ac:dyDescent="0.25">
      <c r="A955" s="1" t="s">
        <v>962</v>
      </c>
      <c r="B955" s="1" t="s">
        <v>1315</v>
      </c>
      <c r="C955" s="1" t="s">
        <v>8</v>
      </c>
      <c r="D955">
        <v>9.27</v>
      </c>
      <c r="E955">
        <v>8</v>
      </c>
      <c r="F955">
        <v>10</v>
      </c>
      <c r="G955">
        <v>10</v>
      </c>
      <c r="H955">
        <v>35</v>
      </c>
      <c r="I955">
        <v>28</v>
      </c>
      <c r="J955">
        <v>2</v>
      </c>
      <c r="K955">
        <v>16</v>
      </c>
      <c r="L955" s="65">
        <v>22</v>
      </c>
      <c r="M955">
        <v>35</v>
      </c>
      <c r="N955">
        <v>2</v>
      </c>
      <c r="O955">
        <v>15</v>
      </c>
      <c r="P955">
        <v>17</v>
      </c>
      <c r="Q955">
        <v>200</v>
      </c>
      <c r="R955" s="1">
        <f>IF(AND(MonthSales[[#This Row],[Maximum]] &gt; 10, C955 &lt;&gt; "X"), COUNTIF(MonthSales[[#This Row],[6]:[1]], "=0"),0)</f>
        <v>0</v>
      </c>
      <c r="S955" s="13">
        <f>MonthSales[[#This Row],[Final Quantity in Order + Manual]]*MonthSales[[#This Row],[Weight (g)]]</f>
        <v>0</v>
      </c>
      <c r="T955" s="62">
        <f>IFERROR(((MonthSales[[#This Row],[Stock + FBA]]+MonthSales[[#This Row],[Incoming]])/MonthSales[[#This Row],[Quaterly Average]]), 0)</f>
        <v>9.8636363636363633</v>
      </c>
      <c r="U955" s="14">
        <f>IF(AND(minMonths &gt;=  MonthSales[[#This Row],[Months Cover (current stock +Production)]], C955  &lt;&gt; "X"), _xlfn.CEILING.MATH(((orderBY -  MonthSales[[#This Row],[Months Cover (current stock +Production)]]) * MonthSales[[#This Row],[Quaterly Average]]),50),0)</f>
        <v>0</v>
      </c>
      <c r="V955" s="60">
        <f t="shared" si="14"/>
        <v>0</v>
      </c>
      <c r="W955" s="21">
        <f>MonthSales[[#This Row],[Suggested Order]]+V955</f>
        <v>0</v>
      </c>
      <c r="X955">
        <f>SUM(MonthSales[[#This Row],[Stock + FBA]:[Incoming]])+MonthSales[[#This Row],[Final Quantity in Order + Manual]]</f>
        <v>217</v>
      </c>
      <c r="Y955" s="62">
        <f>IFERROR(((MonthSales[[#This Row],[Stock + FBA]]+MonthSales[[#This Row],[Incoming]]+MonthSales[[#This Row],[Final Quantity in Order + Manual]])/MonthSales[[#This Row],[Quaterly Average]]), 0)</f>
        <v>9.8636363636363633</v>
      </c>
    </row>
    <row r="956" spans="1:25" x14ac:dyDescent="0.25">
      <c r="A956" s="1" t="s">
        <v>963</v>
      </c>
      <c r="B956" s="1" t="s">
        <v>1315</v>
      </c>
      <c r="C956" s="1" t="s">
        <v>8</v>
      </c>
      <c r="D956">
        <v>10</v>
      </c>
      <c r="E956">
        <v>16</v>
      </c>
      <c r="F956">
        <v>10</v>
      </c>
      <c r="G956">
        <v>15</v>
      </c>
      <c r="H956">
        <v>54</v>
      </c>
      <c r="I956">
        <v>21</v>
      </c>
      <c r="J956">
        <v>1</v>
      </c>
      <c r="K956">
        <v>20</v>
      </c>
      <c r="L956" s="65">
        <v>25</v>
      </c>
      <c r="M956">
        <v>54</v>
      </c>
      <c r="N956">
        <v>2</v>
      </c>
      <c r="O956">
        <v>13</v>
      </c>
      <c r="P956">
        <v>15</v>
      </c>
      <c r="Q956">
        <v>250</v>
      </c>
      <c r="R956" s="1">
        <f>IF(AND(MonthSales[[#This Row],[Maximum]] &gt; 10, C956 &lt;&gt; "X"), COUNTIF(MonthSales[[#This Row],[6]:[1]], "=0"),0)</f>
        <v>0</v>
      </c>
      <c r="S956" s="13">
        <f>MonthSales[[#This Row],[Final Quantity in Order + Manual]]*MonthSales[[#This Row],[Weight (g)]]</f>
        <v>0</v>
      </c>
      <c r="T956" s="62">
        <f>IFERROR(((MonthSales[[#This Row],[Stock + FBA]]+MonthSales[[#This Row],[Incoming]])/MonthSales[[#This Row],[Quaterly Average]]), 0)</f>
        <v>10.6</v>
      </c>
      <c r="U956" s="14">
        <f>IF(AND(minMonths &gt;=  MonthSales[[#This Row],[Months Cover (current stock +Production)]], C956  &lt;&gt; "X"), _xlfn.CEILING.MATH(((orderBY -  MonthSales[[#This Row],[Months Cover (current stock +Production)]]) * MonthSales[[#This Row],[Quaterly Average]]),50),0)</f>
        <v>0</v>
      </c>
      <c r="V956" s="60">
        <f t="shared" si="14"/>
        <v>0</v>
      </c>
      <c r="W956" s="21">
        <f>MonthSales[[#This Row],[Suggested Order]]+V956</f>
        <v>0</v>
      </c>
      <c r="X956">
        <f>SUM(MonthSales[[#This Row],[Stock + FBA]:[Incoming]])+MonthSales[[#This Row],[Final Quantity in Order + Manual]]</f>
        <v>265</v>
      </c>
      <c r="Y956" s="62">
        <f>IFERROR(((MonthSales[[#This Row],[Stock + FBA]]+MonthSales[[#This Row],[Incoming]]+MonthSales[[#This Row],[Final Quantity in Order + Manual]])/MonthSales[[#This Row],[Quaterly Average]]), 0)</f>
        <v>10.6</v>
      </c>
    </row>
    <row r="957" spans="1:25" x14ac:dyDescent="0.25">
      <c r="A957" s="1" t="s">
        <v>964</v>
      </c>
      <c r="B957" s="1" t="s">
        <v>1315</v>
      </c>
      <c r="C957" s="1" t="s">
        <v>8</v>
      </c>
      <c r="D957">
        <v>12.73</v>
      </c>
      <c r="E957">
        <v>0</v>
      </c>
      <c r="F957">
        <v>0</v>
      </c>
      <c r="G957">
        <v>0</v>
      </c>
      <c r="H957">
        <v>0</v>
      </c>
      <c r="I957">
        <v>0</v>
      </c>
      <c r="J957">
        <v>1</v>
      </c>
      <c r="K957">
        <v>1</v>
      </c>
      <c r="L957" s="65">
        <v>1</v>
      </c>
      <c r="M957">
        <v>1</v>
      </c>
      <c r="N957">
        <v>56</v>
      </c>
      <c r="O957">
        <v>43</v>
      </c>
      <c r="P957">
        <v>99</v>
      </c>
      <c r="Q957">
        <v>80</v>
      </c>
      <c r="R957" s="1">
        <f>IF(AND(MonthSales[[#This Row],[Maximum]] &gt; 10, C957 &lt;&gt; "X"), COUNTIF(MonthSales[[#This Row],[6]:[1]], "=0"),0)</f>
        <v>0</v>
      </c>
      <c r="S957" s="13">
        <f>MonthSales[[#This Row],[Final Quantity in Order + Manual]]*MonthSales[[#This Row],[Weight (g)]]</f>
        <v>0</v>
      </c>
      <c r="T957" s="62">
        <f>IFERROR(((MonthSales[[#This Row],[Stock + FBA]]+MonthSales[[#This Row],[Incoming]])/MonthSales[[#This Row],[Quaterly Average]]), 0)</f>
        <v>179</v>
      </c>
      <c r="U957" s="14">
        <f>IF(AND(minMonths &gt;=  MonthSales[[#This Row],[Months Cover (current stock +Production)]], C957  &lt;&gt; "X"), _xlfn.CEILING.MATH(((orderBY -  MonthSales[[#This Row],[Months Cover (current stock +Production)]]) * MonthSales[[#This Row],[Quaterly Average]]),50),0)</f>
        <v>0</v>
      </c>
      <c r="V957" s="60">
        <f t="shared" si="14"/>
        <v>0</v>
      </c>
      <c r="W957" s="21">
        <f>MonthSales[[#This Row],[Suggested Order]]+V957</f>
        <v>0</v>
      </c>
      <c r="X957">
        <f>SUM(MonthSales[[#This Row],[Stock + FBA]:[Incoming]])+MonthSales[[#This Row],[Final Quantity in Order + Manual]]</f>
        <v>179</v>
      </c>
      <c r="Y957" s="62">
        <f>IFERROR(((MonthSales[[#This Row],[Stock + FBA]]+MonthSales[[#This Row],[Incoming]]+MonthSales[[#This Row],[Final Quantity in Order + Manual]])/MonthSales[[#This Row],[Quaterly Average]]), 0)</f>
        <v>179</v>
      </c>
    </row>
    <row r="958" spans="1:25" x14ac:dyDescent="0.25">
      <c r="A958" s="1" t="s">
        <v>965</v>
      </c>
      <c r="B958" s="1" t="s">
        <v>1315</v>
      </c>
      <c r="C958" s="1" t="s">
        <v>8</v>
      </c>
      <c r="D958">
        <v>13.97</v>
      </c>
      <c r="E958">
        <v>9</v>
      </c>
      <c r="F958">
        <v>10</v>
      </c>
      <c r="G958">
        <v>13</v>
      </c>
      <c r="H958">
        <v>39</v>
      </c>
      <c r="I958">
        <v>20</v>
      </c>
      <c r="J958">
        <v>0</v>
      </c>
      <c r="K958">
        <v>18</v>
      </c>
      <c r="L958" s="65">
        <v>30</v>
      </c>
      <c r="M958">
        <v>39</v>
      </c>
      <c r="N958">
        <v>3</v>
      </c>
      <c r="O958">
        <v>12</v>
      </c>
      <c r="P958">
        <v>15</v>
      </c>
      <c r="Q958">
        <v>200</v>
      </c>
      <c r="R958" s="1">
        <f>IF(AND(MonthSales[[#This Row],[Maximum]] &gt; 10, C958 &lt;&gt; "X"), COUNTIF(MonthSales[[#This Row],[6]:[1]], "=0"),0)</f>
        <v>1</v>
      </c>
      <c r="S958" s="13">
        <f>MonthSales[[#This Row],[Final Quantity in Order + Manual]]*MonthSales[[#This Row],[Weight (g)]]</f>
        <v>0</v>
      </c>
      <c r="T958" s="62">
        <f>IFERROR(((MonthSales[[#This Row],[Stock + FBA]]+MonthSales[[#This Row],[Incoming]])/MonthSales[[#This Row],[Quaterly Average]]), 0)</f>
        <v>7.166666666666667</v>
      </c>
      <c r="U958" s="14">
        <f>IF(AND(minMonths &gt;=  MonthSales[[#This Row],[Months Cover (current stock +Production)]], C958  &lt;&gt; "X"), _xlfn.CEILING.MATH(((orderBY -  MonthSales[[#This Row],[Months Cover (current stock +Production)]]) * MonthSales[[#This Row],[Quaterly Average]]),50),0)</f>
        <v>0</v>
      </c>
      <c r="V958" s="60">
        <f t="shared" si="14"/>
        <v>0</v>
      </c>
      <c r="W958" s="21">
        <f>MonthSales[[#This Row],[Suggested Order]]+V958</f>
        <v>0</v>
      </c>
      <c r="X958">
        <f>SUM(MonthSales[[#This Row],[Stock + FBA]:[Incoming]])+MonthSales[[#This Row],[Final Quantity in Order + Manual]]</f>
        <v>215</v>
      </c>
      <c r="Y958" s="62">
        <f>IFERROR(((MonthSales[[#This Row],[Stock + FBA]]+MonthSales[[#This Row],[Incoming]]+MonthSales[[#This Row],[Final Quantity in Order + Manual]])/MonthSales[[#This Row],[Quaterly Average]]), 0)</f>
        <v>7.166666666666667</v>
      </c>
    </row>
    <row r="959" spans="1:25" x14ac:dyDescent="0.25">
      <c r="A959" s="1" t="s">
        <v>966</v>
      </c>
      <c r="B959" s="1" t="s">
        <v>1315</v>
      </c>
      <c r="C959" s="1" t="s">
        <v>8</v>
      </c>
      <c r="D959">
        <v>23.61</v>
      </c>
      <c r="E959">
        <v>2</v>
      </c>
      <c r="F959">
        <v>2</v>
      </c>
      <c r="G959">
        <v>2</v>
      </c>
      <c r="H959">
        <v>9</v>
      </c>
      <c r="I959">
        <v>4</v>
      </c>
      <c r="J959">
        <v>4</v>
      </c>
      <c r="K959">
        <v>4</v>
      </c>
      <c r="L959" s="65">
        <v>6</v>
      </c>
      <c r="M959">
        <v>9</v>
      </c>
      <c r="N959">
        <v>34</v>
      </c>
      <c r="O959">
        <v>32</v>
      </c>
      <c r="P959">
        <v>66</v>
      </c>
      <c r="Q959">
        <v>0</v>
      </c>
      <c r="R959" s="1">
        <f>IF(AND(MonthSales[[#This Row],[Maximum]] &gt; 10, C959 &lt;&gt; "X"), COUNTIF(MonthSales[[#This Row],[6]:[1]], "=0"),0)</f>
        <v>0</v>
      </c>
      <c r="S959" s="13">
        <f>MonthSales[[#This Row],[Final Quantity in Order + Manual]]*MonthSales[[#This Row],[Weight (g)]]</f>
        <v>0</v>
      </c>
      <c r="T959" s="62">
        <f>IFERROR(((MonthSales[[#This Row],[Stock + FBA]]+MonthSales[[#This Row],[Incoming]])/MonthSales[[#This Row],[Quaterly Average]]), 0)</f>
        <v>11</v>
      </c>
      <c r="U959" s="14">
        <f>IF(AND(minMonths &gt;=  MonthSales[[#This Row],[Months Cover (current stock +Production)]], C959  &lt;&gt; "X"), _xlfn.CEILING.MATH(((orderBY -  MonthSales[[#This Row],[Months Cover (current stock +Production)]]) * MonthSales[[#This Row],[Quaterly Average]]),50),0)</f>
        <v>0</v>
      </c>
      <c r="V959" s="60">
        <f t="shared" si="14"/>
        <v>0</v>
      </c>
      <c r="W959" s="21">
        <f>MonthSales[[#This Row],[Suggested Order]]+V959</f>
        <v>0</v>
      </c>
      <c r="X959">
        <f>SUM(MonthSales[[#This Row],[Stock + FBA]:[Incoming]])+MonthSales[[#This Row],[Final Quantity in Order + Manual]]</f>
        <v>66</v>
      </c>
      <c r="Y959" s="62">
        <f>IFERROR(((MonthSales[[#This Row],[Stock + FBA]]+MonthSales[[#This Row],[Incoming]]+MonthSales[[#This Row],[Final Quantity in Order + Manual]])/MonthSales[[#This Row],[Quaterly Average]]), 0)</f>
        <v>11</v>
      </c>
    </row>
    <row r="960" spans="1:25" x14ac:dyDescent="0.25">
      <c r="A960" s="1" t="s">
        <v>967</v>
      </c>
      <c r="B960" s="1" t="s">
        <v>1315</v>
      </c>
      <c r="C960" s="1" t="s">
        <v>8</v>
      </c>
      <c r="D960">
        <v>25.59</v>
      </c>
      <c r="E960">
        <v>4</v>
      </c>
      <c r="F960">
        <v>3</v>
      </c>
      <c r="G960">
        <v>3</v>
      </c>
      <c r="H960">
        <v>10</v>
      </c>
      <c r="I960">
        <v>12</v>
      </c>
      <c r="J960">
        <v>8</v>
      </c>
      <c r="K960">
        <v>7</v>
      </c>
      <c r="L960" s="65">
        <v>10</v>
      </c>
      <c r="M960">
        <v>12</v>
      </c>
      <c r="N960">
        <v>16</v>
      </c>
      <c r="O960">
        <v>44</v>
      </c>
      <c r="P960">
        <v>60</v>
      </c>
      <c r="Q960">
        <v>0</v>
      </c>
      <c r="R960" s="1">
        <f>IF(AND(MonthSales[[#This Row],[Maximum]] &gt; 10, C960 &lt;&gt; "X"), COUNTIF(MonthSales[[#This Row],[6]:[1]], "=0"),0)</f>
        <v>0</v>
      </c>
      <c r="S960" s="13">
        <f>MonthSales[[#This Row],[Final Quantity in Order + Manual]]*MonthSales[[#This Row],[Weight (g)]]</f>
        <v>0</v>
      </c>
      <c r="T960" s="62">
        <f>IFERROR(((MonthSales[[#This Row],[Stock + FBA]]+MonthSales[[#This Row],[Incoming]])/MonthSales[[#This Row],[Quaterly Average]]), 0)</f>
        <v>6</v>
      </c>
      <c r="U960" s="14">
        <f>IF(AND(minMonths &gt;=  MonthSales[[#This Row],[Months Cover (current stock +Production)]], C960  &lt;&gt; "X"), _xlfn.CEILING.MATH(((orderBY -  MonthSales[[#This Row],[Months Cover (current stock +Production)]]) * MonthSales[[#This Row],[Quaterly Average]]),50),0)</f>
        <v>0</v>
      </c>
      <c r="V960" s="60">
        <f t="shared" si="14"/>
        <v>0</v>
      </c>
      <c r="W960" s="21">
        <f>MonthSales[[#This Row],[Suggested Order]]+V960</f>
        <v>0</v>
      </c>
      <c r="X960">
        <f>SUM(MonthSales[[#This Row],[Stock + FBA]:[Incoming]])+MonthSales[[#This Row],[Final Quantity in Order + Manual]]</f>
        <v>60</v>
      </c>
      <c r="Y960" s="62">
        <f>IFERROR(((MonthSales[[#This Row],[Stock + FBA]]+MonthSales[[#This Row],[Incoming]]+MonthSales[[#This Row],[Final Quantity in Order + Manual]])/MonthSales[[#This Row],[Quaterly Average]]), 0)</f>
        <v>6</v>
      </c>
    </row>
    <row r="961" spans="1:25" x14ac:dyDescent="0.25">
      <c r="A961" s="1" t="s">
        <v>968</v>
      </c>
      <c r="B961" s="1" t="s">
        <v>1315</v>
      </c>
      <c r="C961" s="1"/>
      <c r="D961">
        <v>6.47</v>
      </c>
      <c r="E961">
        <v>0</v>
      </c>
      <c r="F961">
        <v>0</v>
      </c>
      <c r="G961">
        <v>0</v>
      </c>
      <c r="H961">
        <v>0</v>
      </c>
      <c r="I961">
        <v>0</v>
      </c>
      <c r="J961">
        <v>0</v>
      </c>
      <c r="K961">
        <v>0</v>
      </c>
      <c r="L961" s="65">
        <v>0</v>
      </c>
      <c r="M961">
        <v>0</v>
      </c>
      <c r="N961">
        <v>0</v>
      </c>
      <c r="O961">
        <v>0</v>
      </c>
      <c r="P961">
        <v>0</v>
      </c>
      <c r="Q961">
        <v>100</v>
      </c>
      <c r="R961" s="1">
        <f>IF(AND(MonthSales[[#This Row],[Maximum]] &gt; 10, C961 &lt;&gt; "X"), COUNTIF(MonthSales[[#This Row],[6]:[1]], "=0"),0)</f>
        <v>0</v>
      </c>
      <c r="S961" s="13">
        <f>MonthSales[[#This Row],[Final Quantity in Order + Manual]]*MonthSales[[#This Row],[Weight (g)]]</f>
        <v>0</v>
      </c>
      <c r="T961" s="62">
        <f>IFERROR(((MonthSales[[#This Row],[Stock + FBA]]+MonthSales[[#This Row],[Incoming]])/MonthSales[[#This Row],[Quaterly Average]]), 0)</f>
        <v>0</v>
      </c>
      <c r="U961" s="14">
        <f>IF(AND(minMonths &gt;=  MonthSales[[#This Row],[Months Cover (current stock +Production)]], C961  &lt;&gt; "X"), _xlfn.CEILING.MATH(((orderBY -  MonthSales[[#This Row],[Months Cover (current stock +Production)]]) * MonthSales[[#This Row],[Quaterly Average]]),50),0)</f>
        <v>0</v>
      </c>
      <c r="V961" s="60">
        <f t="shared" si="14"/>
        <v>0</v>
      </c>
      <c r="W961" s="21">
        <f>MonthSales[[#This Row],[Suggested Order]]+V961</f>
        <v>0</v>
      </c>
      <c r="X961">
        <f>SUM(MonthSales[[#This Row],[Stock + FBA]:[Incoming]])+MonthSales[[#This Row],[Final Quantity in Order + Manual]]</f>
        <v>100</v>
      </c>
      <c r="Y961" s="62">
        <f>IFERROR(((MonthSales[[#This Row],[Stock + FBA]]+MonthSales[[#This Row],[Incoming]]+MonthSales[[#This Row],[Final Quantity in Order + Manual]])/MonthSales[[#This Row],[Quaterly Average]]), 0)</f>
        <v>0</v>
      </c>
    </row>
    <row r="962" spans="1:25" x14ac:dyDescent="0.25">
      <c r="A962" s="1" t="s">
        <v>969</v>
      </c>
      <c r="B962" s="1" t="s">
        <v>1315</v>
      </c>
      <c r="C962" s="1"/>
      <c r="D962">
        <v>7.13</v>
      </c>
      <c r="E962">
        <v>0</v>
      </c>
      <c r="F962">
        <v>0</v>
      </c>
      <c r="G962">
        <v>0</v>
      </c>
      <c r="H962">
        <v>0</v>
      </c>
      <c r="I962">
        <v>0</v>
      </c>
      <c r="J962">
        <v>0</v>
      </c>
      <c r="K962">
        <v>0</v>
      </c>
      <c r="L962" s="65">
        <v>0</v>
      </c>
      <c r="M962">
        <v>0</v>
      </c>
      <c r="N962">
        <v>0</v>
      </c>
      <c r="O962">
        <v>0</v>
      </c>
      <c r="P962">
        <v>0</v>
      </c>
      <c r="Q962">
        <v>100</v>
      </c>
      <c r="R962" s="1">
        <f>IF(AND(MonthSales[[#This Row],[Maximum]] &gt; 10, C962 &lt;&gt; "X"), COUNTIF(MonthSales[[#This Row],[6]:[1]], "=0"),0)</f>
        <v>0</v>
      </c>
      <c r="S962" s="13">
        <f>MonthSales[[#This Row],[Final Quantity in Order + Manual]]*MonthSales[[#This Row],[Weight (g)]]</f>
        <v>0</v>
      </c>
      <c r="T962" s="62">
        <f>IFERROR(((MonthSales[[#This Row],[Stock + FBA]]+MonthSales[[#This Row],[Incoming]])/MonthSales[[#This Row],[Quaterly Average]]), 0)</f>
        <v>0</v>
      </c>
      <c r="U962" s="14">
        <f>IF(AND(minMonths &gt;=  MonthSales[[#This Row],[Months Cover (current stock +Production)]], C962  &lt;&gt; "X"), _xlfn.CEILING.MATH(((orderBY -  MonthSales[[#This Row],[Months Cover (current stock +Production)]]) * MonthSales[[#This Row],[Quaterly Average]]),50),0)</f>
        <v>0</v>
      </c>
      <c r="V962" s="60">
        <f t="shared" ref="V962:V1025" si="15">AA962</f>
        <v>0</v>
      </c>
      <c r="W962" s="21">
        <f>MonthSales[[#This Row],[Suggested Order]]+V962</f>
        <v>0</v>
      </c>
      <c r="X962">
        <f>SUM(MonthSales[[#This Row],[Stock + FBA]:[Incoming]])+MonthSales[[#This Row],[Final Quantity in Order + Manual]]</f>
        <v>100</v>
      </c>
      <c r="Y962" s="62">
        <f>IFERROR(((MonthSales[[#This Row],[Stock + FBA]]+MonthSales[[#This Row],[Incoming]]+MonthSales[[#This Row],[Final Quantity in Order + Manual]])/MonthSales[[#This Row],[Quaterly Average]]), 0)</f>
        <v>0</v>
      </c>
    </row>
    <row r="963" spans="1:25" x14ac:dyDescent="0.25">
      <c r="A963" s="1" t="s">
        <v>970</v>
      </c>
      <c r="B963" s="1" t="s">
        <v>1315</v>
      </c>
      <c r="C963" s="1"/>
      <c r="D963">
        <v>7.78</v>
      </c>
      <c r="E963">
        <v>0</v>
      </c>
      <c r="F963">
        <v>0</v>
      </c>
      <c r="G963">
        <v>0</v>
      </c>
      <c r="H963">
        <v>0</v>
      </c>
      <c r="I963">
        <v>0</v>
      </c>
      <c r="J963">
        <v>0</v>
      </c>
      <c r="K963">
        <v>0</v>
      </c>
      <c r="L963" s="65">
        <v>0</v>
      </c>
      <c r="M963">
        <v>0</v>
      </c>
      <c r="N963">
        <v>0</v>
      </c>
      <c r="O963">
        <v>0</v>
      </c>
      <c r="P963">
        <v>0</v>
      </c>
      <c r="Q963">
        <v>100</v>
      </c>
      <c r="R963" s="1">
        <f>IF(AND(MonthSales[[#This Row],[Maximum]] &gt; 10, C963 &lt;&gt; "X"), COUNTIF(MonthSales[[#This Row],[6]:[1]], "=0"),0)</f>
        <v>0</v>
      </c>
      <c r="S963" s="13">
        <f>MonthSales[[#This Row],[Final Quantity in Order + Manual]]*MonthSales[[#This Row],[Weight (g)]]</f>
        <v>0</v>
      </c>
      <c r="T963" s="62">
        <f>IFERROR(((MonthSales[[#This Row],[Stock + FBA]]+MonthSales[[#This Row],[Incoming]])/MonthSales[[#This Row],[Quaterly Average]]), 0)</f>
        <v>0</v>
      </c>
      <c r="U963" s="14">
        <f>IF(AND(minMonths &gt;=  MonthSales[[#This Row],[Months Cover (current stock +Production)]], C963  &lt;&gt; "X"), _xlfn.CEILING.MATH(((orderBY -  MonthSales[[#This Row],[Months Cover (current stock +Production)]]) * MonthSales[[#This Row],[Quaterly Average]]),50),0)</f>
        <v>0</v>
      </c>
      <c r="V963" s="60">
        <f t="shared" si="15"/>
        <v>0</v>
      </c>
      <c r="W963" s="21">
        <f>MonthSales[[#This Row],[Suggested Order]]+V963</f>
        <v>0</v>
      </c>
      <c r="X963">
        <f>SUM(MonthSales[[#This Row],[Stock + FBA]:[Incoming]])+MonthSales[[#This Row],[Final Quantity in Order + Manual]]</f>
        <v>100</v>
      </c>
      <c r="Y963" s="62">
        <f>IFERROR(((MonthSales[[#This Row],[Stock + FBA]]+MonthSales[[#This Row],[Incoming]]+MonthSales[[#This Row],[Final Quantity in Order + Manual]])/MonthSales[[#This Row],[Quaterly Average]]), 0)</f>
        <v>0</v>
      </c>
    </row>
    <row r="964" spans="1:25" x14ac:dyDescent="0.25">
      <c r="A964" s="1" t="s">
        <v>971</v>
      </c>
      <c r="B964" s="1" t="s">
        <v>1315</v>
      </c>
      <c r="C964" s="1"/>
      <c r="D964">
        <v>11.5</v>
      </c>
      <c r="E964">
        <v>0</v>
      </c>
      <c r="F964">
        <v>0</v>
      </c>
      <c r="G964">
        <v>0</v>
      </c>
      <c r="H964">
        <v>0</v>
      </c>
      <c r="I964">
        <v>0</v>
      </c>
      <c r="J964">
        <v>0</v>
      </c>
      <c r="K964">
        <v>0</v>
      </c>
      <c r="L964" s="65">
        <v>0</v>
      </c>
      <c r="M964">
        <v>0</v>
      </c>
      <c r="N964">
        <v>0</v>
      </c>
      <c r="O964">
        <v>0</v>
      </c>
      <c r="P964">
        <v>0</v>
      </c>
      <c r="Q964">
        <v>100</v>
      </c>
      <c r="R964" s="1">
        <f>IF(AND(MonthSales[[#This Row],[Maximum]] &gt; 10, C964 &lt;&gt; "X"), COUNTIF(MonthSales[[#This Row],[6]:[1]], "=0"),0)</f>
        <v>0</v>
      </c>
      <c r="S964" s="13">
        <f>MonthSales[[#This Row],[Final Quantity in Order + Manual]]*MonthSales[[#This Row],[Weight (g)]]</f>
        <v>0</v>
      </c>
      <c r="T964" s="62">
        <f>IFERROR(((MonthSales[[#This Row],[Stock + FBA]]+MonthSales[[#This Row],[Incoming]])/MonthSales[[#This Row],[Quaterly Average]]), 0)</f>
        <v>0</v>
      </c>
      <c r="U964" s="14">
        <f>IF(AND(minMonths &gt;=  MonthSales[[#This Row],[Months Cover (current stock +Production)]], C964  &lt;&gt; "X"), _xlfn.CEILING.MATH(((orderBY -  MonthSales[[#This Row],[Months Cover (current stock +Production)]]) * MonthSales[[#This Row],[Quaterly Average]]),50),0)</f>
        <v>0</v>
      </c>
      <c r="V964" s="60">
        <f t="shared" si="15"/>
        <v>0</v>
      </c>
      <c r="W964" s="21">
        <f>MonthSales[[#This Row],[Suggested Order]]+V964</f>
        <v>0</v>
      </c>
      <c r="X964">
        <f>SUM(MonthSales[[#This Row],[Stock + FBA]:[Incoming]])+MonthSales[[#This Row],[Final Quantity in Order + Manual]]</f>
        <v>100</v>
      </c>
      <c r="Y964" s="62">
        <f>IFERROR(((MonthSales[[#This Row],[Stock + FBA]]+MonthSales[[#This Row],[Incoming]]+MonthSales[[#This Row],[Final Quantity in Order + Manual]])/MonthSales[[#This Row],[Quaterly Average]]), 0)</f>
        <v>0</v>
      </c>
    </row>
    <row r="965" spans="1:25" x14ac:dyDescent="0.25">
      <c r="A965" s="1" t="s">
        <v>972</v>
      </c>
      <c r="B965" s="1" t="s">
        <v>1315</v>
      </c>
      <c r="C965" s="1"/>
      <c r="D965">
        <v>13.5</v>
      </c>
      <c r="E965">
        <v>0</v>
      </c>
      <c r="F965">
        <v>0</v>
      </c>
      <c r="G965">
        <v>0</v>
      </c>
      <c r="H965">
        <v>0</v>
      </c>
      <c r="I965">
        <v>0</v>
      </c>
      <c r="J965">
        <v>0</v>
      </c>
      <c r="K965">
        <v>0</v>
      </c>
      <c r="L965" s="65">
        <v>0</v>
      </c>
      <c r="M965">
        <v>0</v>
      </c>
      <c r="N965">
        <v>0</v>
      </c>
      <c r="O965">
        <v>0</v>
      </c>
      <c r="P965">
        <v>0</v>
      </c>
      <c r="Q965">
        <v>100</v>
      </c>
      <c r="R965" s="1">
        <f>IF(AND(MonthSales[[#This Row],[Maximum]] &gt; 10, C965 &lt;&gt; "X"), COUNTIF(MonthSales[[#This Row],[6]:[1]], "=0"),0)</f>
        <v>0</v>
      </c>
      <c r="S965" s="13">
        <f>MonthSales[[#This Row],[Final Quantity in Order + Manual]]*MonthSales[[#This Row],[Weight (g)]]</f>
        <v>0</v>
      </c>
      <c r="T965" s="62">
        <f>IFERROR(((MonthSales[[#This Row],[Stock + FBA]]+MonthSales[[#This Row],[Incoming]])/MonthSales[[#This Row],[Quaterly Average]]), 0)</f>
        <v>0</v>
      </c>
      <c r="U965" s="14">
        <f>IF(AND(minMonths &gt;=  MonthSales[[#This Row],[Months Cover (current stock +Production)]], C965  &lt;&gt; "X"), _xlfn.CEILING.MATH(((orderBY -  MonthSales[[#This Row],[Months Cover (current stock +Production)]]) * MonthSales[[#This Row],[Quaterly Average]]),50),0)</f>
        <v>0</v>
      </c>
      <c r="V965" s="60">
        <f t="shared" si="15"/>
        <v>0</v>
      </c>
      <c r="W965" s="21">
        <f>MonthSales[[#This Row],[Suggested Order]]+V965</f>
        <v>0</v>
      </c>
      <c r="X965">
        <f>SUM(MonthSales[[#This Row],[Stock + FBA]:[Incoming]])+MonthSales[[#This Row],[Final Quantity in Order + Manual]]</f>
        <v>100</v>
      </c>
      <c r="Y965" s="62">
        <f>IFERROR(((MonthSales[[#This Row],[Stock + FBA]]+MonthSales[[#This Row],[Incoming]]+MonthSales[[#This Row],[Final Quantity in Order + Manual]])/MonthSales[[#This Row],[Quaterly Average]]), 0)</f>
        <v>0</v>
      </c>
    </row>
    <row r="966" spans="1:25" x14ac:dyDescent="0.25">
      <c r="A966" s="1" t="s">
        <v>973</v>
      </c>
      <c r="B966" s="1" t="s">
        <v>1315</v>
      </c>
      <c r="C966" s="1"/>
      <c r="D966">
        <v>14.14</v>
      </c>
      <c r="E966">
        <v>0</v>
      </c>
      <c r="F966">
        <v>0</v>
      </c>
      <c r="G966">
        <v>0</v>
      </c>
      <c r="H966">
        <v>0</v>
      </c>
      <c r="I966">
        <v>0</v>
      </c>
      <c r="J966">
        <v>0</v>
      </c>
      <c r="K966">
        <v>0</v>
      </c>
      <c r="L966" s="65">
        <v>0</v>
      </c>
      <c r="M966">
        <v>0</v>
      </c>
      <c r="N966">
        <v>102</v>
      </c>
      <c r="O966">
        <v>0</v>
      </c>
      <c r="P966">
        <v>102</v>
      </c>
      <c r="Q966">
        <v>0</v>
      </c>
      <c r="R966" s="1">
        <f>IF(AND(MonthSales[[#This Row],[Maximum]] &gt; 10, C966 &lt;&gt; "X"), COUNTIF(MonthSales[[#This Row],[6]:[1]], "=0"),0)</f>
        <v>0</v>
      </c>
      <c r="S966" s="13">
        <f>MonthSales[[#This Row],[Final Quantity in Order + Manual]]*MonthSales[[#This Row],[Weight (g)]]</f>
        <v>0</v>
      </c>
      <c r="T966" s="62">
        <f>IFERROR(((MonthSales[[#This Row],[Stock + FBA]]+MonthSales[[#This Row],[Incoming]])/MonthSales[[#This Row],[Quaterly Average]]), 0)</f>
        <v>0</v>
      </c>
      <c r="U966" s="14">
        <f>IF(AND(minMonths &gt;=  MonthSales[[#This Row],[Months Cover (current stock +Production)]], C966  &lt;&gt; "X"), _xlfn.CEILING.MATH(((orderBY -  MonthSales[[#This Row],[Months Cover (current stock +Production)]]) * MonthSales[[#This Row],[Quaterly Average]]),50),0)</f>
        <v>0</v>
      </c>
      <c r="V966" s="60">
        <f t="shared" si="15"/>
        <v>0</v>
      </c>
      <c r="W966" s="21">
        <f>MonthSales[[#This Row],[Suggested Order]]+V966</f>
        <v>0</v>
      </c>
      <c r="X966">
        <f>SUM(MonthSales[[#This Row],[Stock + FBA]:[Incoming]])+MonthSales[[#This Row],[Final Quantity in Order + Manual]]</f>
        <v>102</v>
      </c>
      <c r="Y966" s="62">
        <f>IFERROR(((MonthSales[[#This Row],[Stock + FBA]]+MonthSales[[#This Row],[Incoming]]+MonthSales[[#This Row],[Final Quantity in Order + Manual]])/MonthSales[[#This Row],[Quaterly Average]]), 0)</f>
        <v>0</v>
      </c>
    </row>
    <row r="967" spans="1:25" x14ac:dyDescent="0.25">
      <c r="A967" s="1" t="s">
        <v>974</v>
      </c>
      <c r="B967" s="1" t="s">
        <v>1315</v>
      </c>
      <c r="C967" s="1"/>
      <c r="D967">
        <v>22.63</v>
      </c>
      <c r="E967">
        <v>0</v>
      </c>
      <c r="F967">
        <v>0</v>
      </c>
      <c r="G967">
        <v>0</v>
      </c>
      <c r="H967">
        <v>0</v>
      </c>
      <c r="I967">
        <v>0</v>
      </c>
      <c r="J967">
        <v>0</v>
      </c>
      <c r="K967">
        <v>0</v>
      </c>
      <c r="L967" s="65">
        <v>0</v>
      </c>
      <c r="M967">
        <v>0</v>
      </c>
      <c r="N967">
        <v>99</v>
      </c>
      <c r="O967">
        <v>0</v>
      </c>
      <c r="P967">
        <v>99</v>
      </c>
      <c r="Q967">
        <v>0</v>
      </c>
      <c r="R967" s="1">
        <f>IF(AND(MonthSales[[#This Row],[Maximum]] &gt; 10, C967 &lt;&gt; "X"), COUNTIF(MonthSales[[#This Row],[6]:[1]], "=0"),0)</f>
        <v>0</v>
      </c>
      <c r="S967" s="13">
        <f>MonthSales[[#This Row],[Final Quantity in Order + Manual]]*MonthSales[[#This Row],[Weight (g)]]</f>
        <v>0</v>
      </c>
      <c r="T967" s="62">
        <f>IFERROR(((MonthSales[[#This Row],[Stock + FBA]]+MonthSales[[#This Row],[Incoming]])/MonthSales[[#This Row],[Quaterly Average]]), 0)</f>
        <v>0</v>
      </c>
      <c r="U967" s="14">
        <f>IF(AND(minMonths &gt;=  MonthSales[[#This Row],[Months Cover (current stock +Production)]], C967  &lt;&gt; "X"), _xlfn.CEILING.MATH(((orderBY -  MonthSales[[#This Row],[Months Cover (current stock +Production)]]) * MonthSales[[#This Row],[Quaterly Average]]),50),0)</f>
        <v>0</v>
      </c>
      <c r="V967" s="60">
        <f t="shared" si="15"/>
        <v>0</v>
      </c>
      <c r="W967" s="21">
        <f>MonthSales[[#This Row],[Suggested Order]]+V967</f>
        <v>0</v>
      </c>
      <c r="X967">
        <f>SUM(MonthSales[[#This Row],[Stock + FBA]:[Incoming]])+MonthSales[[#This Row],[Final Quantity in Order + Manual]]</f>
        <v>99</v>
      </c>
      <c r="Y967" s="62">
        <f>IFERROR(((MonthSales[[#This Row],[Stock + FBA]]+MonthSales[[#This Row],[Incoming]]+MonthSales[[#This Row],[Final Quantity in Order + Manual]])/MonthSales[[#This Row],[Quaterly Average]]), 0)</f>
        <v>0</v>
      </c>
    </row>
    <row r="968" spans="1:25" x14ac:dyDescent="0.25">
      <c r="A968" s="1" t="s">
        <v>975</v>
      </c>
      <c r="B968" s="1" t="s">
        <v>1315</v>
      </c>
      <c r="C968" s="1"/>
      <c r="D968">
        <v>26.46</v>
      </c>
      <c r="E968">
        <v>0</v>
      </c>
      <c r="F968">
        <v>0</v>
      </c>
      <c r="G968">
        <v>0</v>
      </c>
      <c r="H968">
        <v>0</v>
      </c>
      <c r="I968">
        <v>0</v>
      </c>
      <c r="J968">
        <v>0</v>
      </c>
      <c r="K968">
        <v>0</v>
      </c>
      <c r="L968" s="65">
        <v>0</v>
      </c>
      <c r="M968">
        <v>0</v>
      </c>
      <c r="N968">
        <v>101</v>
      </c>
      <c r="O968">
        <v>0</v>
      </c>
      <c r="P968">
        <v>101</v>
      </c>
      <c r="Q968">
        <v>0</v>
      </c>
      <c r="R968" s="1">
        <f>IF(AND(MonthSales[[#This Row],[Maximum]] &gt; 10, C968 &lt;&gt; "X"), COUNTIF(MonthSales[[#This Row],[6]:[1]], "=0"),0)</f>
        <v>0</v>
      </c>
      <c r="S968" s="13">
        <f>MonthSales[[#This Row],[Final Quantity in Order + Manual]]*MonthSales[[#This Row],[Weight (g)]]</f>
        <v>0</v>
      </c>
      <c r="T968" s="62">
        <f>IFERROR(((MonthSales[[#This Row],[Stock + FBA]]+MonthSales[[#This Row],[Incoming]])/MonthSales[[#This Row],[Quaterly Average]]), 0)</f>
        <v>0</v>
      </c>
      <c r="U968" s="14">
        <f>IF(AND(minMonths &gt;=  MonthSales[[#This Row],[Months Cover (current stock +Production)]], C968  &lt;&gt; "X"), _xlfn.CEILING.MATH(((orderBY -  MonthSales[[#This Row],[Months Cover (current stock +Production)]]) * MonthSales[[#This Row],[Quaterly Average]]),50),0)</f>
        <v>0</v>
      </c>
      <c r="V968" s="60">
        <f t="shared" si="15"/>
        <v>0</v>
      </c>
      <c r="W968" s="21">
        <f>MonthSales[[#This Row],[Suggested Order]]+V968</f>
        <v>0</v>
      </c>
      <c r="X968">
        <f>SUM(MonthSales[[#This Row],[Stock + FBA]:[Incoming]])+MonthSales[[#This Row],[Final Quantity in Order + Manual]]</f>
        <v>101</v>
      </c>
      <c r="Y968" s="62">
        <f>IFERROR(((MonthSales[[#This Row],[Stock + FBA]]+MonthSales[[#This Row],[Incoming]]+MonthSales[[#This Row],[Final Quantity in Order + Manual]])/MonthSales[[#This Row],[Quaterly Average]]), 0)</f>
        <v>0</v>
      </c>
    </row>
    <row r="969" spans="1:25" x14ac:dyDescent="0.25">
      <c r="A969" s="1" t="s">
        <v>976</v>
      </c>
      <c r="B969" s="1" t="s">
        <v>1315</v>
      </c>
      <c r="C969" s="1"/>
      <c r="D969">
        <v>30.65</v>
      </c>
      <c r="E969">
        <v>0</v>
      </c>
      <c r="F969">
        <v>0</v>
      </c>
      <c r="G969">
        <v>0</v>
      </c>
      <c r="H969">
        <v>0</v>
      </c>
      <c r="I969">
        <v>0</v>
      </c>
      <c r="J969">
        <v>0</v>
      </c>
      <c r="K969">
        <v>0</v>
      </c>
      <c r="L969" s="65">
        <v>0</v>
      </c>
      <c r="M969">
        <v>0</v>
      </c>
      <c r="N969">
        <v>99</v>
      </c>
      <c r="O969">
        <v>0</v>
      </c>
      <c r="P969">
        <v>99</v>
      </c>
      <c r="Q969">
        <v>0</v>
      </c>
      <c r="R969" s="1">
        <f>IF(AND(MonthSales[[#This Row],[Maximum]] &gt; 10, C969 &lt;&gt; "X"), COUNTIF(MonthSales[[#This Row],[6]:[1]], "=0"),0)</f>
        <v>0</v>
      </c>
      <c r="S969" s="13">
        <f>MonthSales[[#This Row],[Final Quantity in Order + Manual]]*MonthSales[[#This Row],[Weight (g)]]</f>
        <v>0</v>
      </c>
      <c r="T969" s="62">
        <f>IFERROR(((MonthSales[[#This Row],[Stock + FBA]]+MonthSales[[#This Row],[Incoming]])/MonthSales[[#This Row],[Quaterly Average]]), 0)</f>
        <v>0</v>
      </c>
      <c r="U969" s="14">
        <f>IF(AND(minMonths &gt;=  MonthSales[[#This Row],[Months Cover (current stock +Production)]], C969  &lt;&gt; "X"), _xlfn.CEILING.MATH(((orderBY -  MonthSales[[#This Row],[Months Cover (current stock +Production)]]) * MonthSales[[#This Row],[Quaterly Average]]),50),0)</f>
        <v>0</v>
      </c>
      <c r="V969" s="60">
        <f t="shared" si="15"/>
        <v>0</v>
      </c>
      <c r="W969" s="21">
        <f>MonthSales[[#This Row],[Suggested Order]]+V969</f>
        <v>0</v>
      </c>
      <c r="X969">
        <f>SUM(MonthSales[[#This Row],[Stock + FBA]:[Incoming]])+MonthSales[[#This Row],[Final Quantity in Order + Manual]]</f>
        <v>99</v>
      </c>
      <c r="Y969" s="62">
        <f>IFERROR(((MonthSales[[#This Row],[Stock + FBA]]+MonthSales[[#This Row],[Incoming]]+MonthSales[[#This Row],[Final Quantity in Order + Manual]])/MonthSales[[#This Row],[Quaterly Average]]), 0)</f>
        <v>0</v>
      </c>
    </row>
    <row r="970" spans="1:25" x14ac:dyDescent="0.25">
      <c r="A970" s="1" t="s">
        <v>977</v>
      </c>
      <c r="B970" s="1" t="s">
        <v>1315</v>
      </c>
      <c r="C970" s="1"/>
      <c r="D970">
        <v>5.0999999999999996</v>
      </c>
      <c r="E970">
        <v>0</v>
      </c>
      <c r="F970">
        <v>0</v>
      </c>
      <c r="G970">
        <v>0</v>
      </c>
      <c r="H970">
        <v>0</v>
      </c>
      <c r="I970">
        <v>0</v>
      </c>
      <c r="J970">
        <v>0</v>
      </c>
      <c r="K970">
        <v>0</v>
      </c>
      <c r="L970" s="65">
        <v>0</v>
      </c>
      <c r="M970">
        <v>0</v>
      </c>
      <c r="N970">
        <v>102</v>
      </c>
      <c r="O970">
        <v>0</v>
      </c>
      <c r="P970">
        <v>102</v>
      </c>
      <c r="Q970">
        <v>0</v>
      </c>
      <c r="R970" s="1">
        <f>IF(AND(MonthSales[[#This Row],[Maximum]] &gt; 10, C970 &lt;&gt; "X"), COUNTIF(MonthSales[[#This Row],[6]:[1]], "=0"),0)</f>
        <v>0</v>
      </c>
      <c r="S970" s="13">
        <f>MonthSales[[#This Row],[Final Quantity in Order + Manual]]*MonthSales[[#This Row],[Weight (g)]]</f>
        <v>0</v>
      </c>
      <c r="T970" s="62">
        <f>IFERROR(((MonthSales[[#This Row],[Stock + FBA]]+MonthSales[[#This Row],[Incoming]])/MonthSales[[#This Row],[Quaterly Average]]), 0)</f>
        <v>0</v>
      </c>
      <c r="U970" s="14">
        <f>IF(AND(minMonths &gt;=  MonthSales[[#This Row],[Months Cover (current stock +Production)]], C970  &lt;&gt; "X"), _xlfn.CEILING.MATH(((orderBY -  MonthSales[[#This Row],[Months Cover (current stock +Production)]]) * MonthSales[[#This Row],[Quaterly Average]]),50),0)</f>
        <v>0</v>
      </c>
      <c r="V970" s="60">
        <f t="shared" si="15"/>
        <v>0</v>
      </c>
      <c r="W970" s="21">
        <f>MonthSales[[#This Row],[Suggested Order]]+V970</f>
        <v>0</v>
      </c>
      <c r="X970">
        <f>SUM(MonthSales[[#This Row],[Stock + FBA]:[Incoming]])+MonthSales[[#This Row],[Final Quantity in Order + Manual]]</f>
        <v>102</v>
      </c>
      <c r="Y970" s="62">
        <f>IFERROR(((MonthSales[[#This Row],[Stock + FBA]]+MonthSales[[#This Row],[Incoming]]+MonthSales[[#This Row],[Final Quantity in Order + Manual]])/MonthSales[[#This Row],[Quaterly Average]]), 0)</f>
        <v>0</v>
      </c>
    </row>
    <row r="971" spans="1:25" x14ac:dyDescent="0.25">
      <c r="A971" s="1" t="s">
        <v>978</v>
      </c>
      <c r="B971" s="1" t="s">
        <v>1315</v>
      </c>
      <c r="C971" s="1"/>
      <c r="D971">
        <v>5.54</v>
      </c>
      <c r="E971">
        <v>0</v>
      </c>
      <c r="F971">
        <v>0</v>
      </c>
      <c r="G971">
        <v>0</v>
      </c>
      <c r="H971">
        <v>0</v>
      </c>
      <c r="I971">
        <v>0</v>
      </c>
      <c r="J971">
        <v>0</v>
      </c>
      <c r="K971">
        <v>0</v>
      </c>
      <c r="L971" s="65">
        <v>0</v>
      </c>
      <c r="M971">
        <v>0</v>
      </c>
      <c r="N971">
        <v>104</v>
      </c>
      <c r="O971">
        <v>0</v>
      </c>
      <c r="P971">
        <v>104</v>
      </c>
      <c r="Q971">
        <v>0</v>
      </c>
      <c r="R971" s="1">
        <f>IF(AND(MonthSales[[#This Row],[Maximum]] &gt; 10, C971 &lt;&gt; "X"), COUNTIF(MonthSales[[#This Row],[6]:[1]], "=0"),0)</f>
        <v>0</v>
      </c>
      <c r="S971" s="13">
        <f>MonthSales[[#This Row],[Final Quantity in Order + Manual]]*MonthSales[[#This Row],[Weight (g)]]</f>
        <v>0</v>
      </c>
      <c r="T971" s="62">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60">
        <f t="shared" si="15"/>
        <v>0</v>
      </c>
      <c r="W971" s="21">
        <f>MonthSales[[#This Row],[Suggested Order]]+V971</f>
        <v>0</v>
      </c>
      <c r="X971">
        <f>SUM(MonthSales[[#This Row],[Stock + FBA]:[Incoming]])+MonthSales[[#This Row],[Final Quantity in Order + Manual]]</f>
        <v>104</v>
      </c>
      <c r="Y971" s="62">
        <f>IFERROR(((MonthSales[[#This Row],[Stock + FBA]]+MonthSales[[#This Row],[Incoming]]+MonthSales[[#This Row],[Final Quantity in Order + Manual]])/MonthSales[[#This Row],[Quaterly Average]]), 0)</f>
        <v>0</v>
      </c>
    </row>
    <row r="972" spans="1:25" x14ac:dyDescent="0.25">
      <c r="A972" s="1" t="s">
        <v>979</v>
      </c>
      <c r="B972" s="1" t="s">
        <v>1315</v>
      </c>
      <c r="C972" s="1"/>
      <c r="D972">
        <v>6.11</v>
      </c>
      <c r="E972">
        <v>0</v>
      </c>
      <c r="F972">
        <v>0</v>
      </c>
      <c r="G972">
        <v>0</v>
      </c>
      <c r="H972">
        <v>0</v>
      </c>
      <c r="I972">
        <v>0</v>
      </c>
      <c r="J972">
        <v>0</v>
      </c>
      <c r="K972">
        <v>0</v>
      </c>
      <c r="L972" s="65">
        <v>0</v>
      </c>
      <c r="M972">
        <v>0</v>
      </c>
      <c r="N972">
        <v>101</v>
      </c>
      <c r="O972">
        <v>0</v>
      </c>
      <c r="P972">
        <v>101</v>
      </c>
      <c r="Q972">
        <v>0</v>
      </c>
      <c r="R972" s="1">
        <f>IF(AND(MonthSales[[#This Row],[Maximum]] &gt; 10, C972 &lt;&gt; "X"), COUNTIF(MonthSales[[#This Row],[6]:[1]], "=0"),0)</f>
        <v>0</v>
      </c>
      <c r="S972" s="13">
        <f>MonthSales[[#This Row],[Final Quantity in Order + Manual]]*MonthSales[[#This Row],[Weight (g)]]</f>
        <v>0</v>
      </c>
      <c r="T972" s="62">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60">
        <f t="shared" si="15"/>
        <v>0</v>
      </c>
      <c r="W972" s="21">
        <f>MonthSales[[#This Row],[Suggested Order]]+V972</f>
        <v>0</v>
      </c>
      <c r="X972">
        <f>SUM(MonthSales[[#This Row],[Stock + FBA]:[Incoming]])+MonthSales[[#This Row],[Final Quantity in Order + Manual]]</f>
        <v>101</v>
      </c>
      <c r="Y972" s="62">
        <f>IFERROR(((MonthSales[[#This Row],[Stock + FBA]]+MonthSales[[#This Row],[Incoming]]+MonthSales[[#This Row],[Final Quantity in Order + Manual]])/MonthSales[[#This Row],[Quaterly Average]]), 0)</f>
        <v>0</v>
      </c>
    </row>
    <row r="973" spans="1:25" x14ac:dyDescent="0.25">
      <c r="A973" s="1" t="s">
        <v>980</v>
      </c>
      <c r="B973" s="1" t="s">
        <v>1315</v>
      </c>
      <c r="C973" s="1"/>
      <c r="D973">
        <v>7.8</v>
      </c>
      <c r="E973">
        <v>0</v>
      </c>
      <c r="F973">
        <v>0</v>
      </c>
      <c r="G973">
        <v>0</v>
      </c>
      <c r="H973">
        <v>0</v>
      </c>
      <c r="I973">
        <v>0</v>
      </c>
      <c r="J973">
        <v>0</v>
      </c>
      <c r="K973">
        <v>0</v>
      </c>
      <c r="L973" s="65">
        <v>0</v>
      </c>
      <c r="M973">
        <v>0</v>
      </c>
      <c r="N973">
        <v>101</v>
      </c>
      <c r="O973">
        <v>0</v>
      </c>
      <c r="P973">
        <v>101</v>
      </c>
      <c r="Q973">
        <v>0</v>
      </c>
      <c r="R973" s="1">
        <f>IF(AND(MonthSales[[#This Row],[Maximum]] &gt; 10, C973 &lt;&gt; "X"), COUNTIF(MonthSales[[#This Row],[6]:[1]], "=0"),0)</f>
        <v>0</v>
      </c>
      <c r="S973" s="13">
        <f>MonthSales[[#This Row],[Final Quantity in Order + Manual]]*MonthSales[[#This Row],[Weight (g)]]</f>
        <v>0</v>
      </c>
      <c r="T973" s="62">
        <f>IFERROR(((MonthSales[[#This Row],[Stock + FBA]]+MonthSales[[#This Row],[Incoming]])/MonthSales[[#This Row],[Quaterly Average]]), 0)</f>
        <v>0</v>
      </c>
      <c r="U973" s="14">
        <f>IF(AND(minMonths &gt;=  MonthSales[[#This Row],[Months Cover (current stock +Production)]], C973  &lt;&gt; "X"), _xlfn.CEILING.MATH(((orderBY -  MonthSales[[#This Row],[Months Cover (current stock +Production)]]) * MonthSales[[#This Row],[Quaterly Average]]),50),0)</f>
        <v>0</v>
      </c>
      <c r="V973" s="60">
        <f t="shared" si="15"/>
        <v>0</v>
      </c>
      <c r="W973" s="21">
        <f>MonthSales[[#This Row],[Suggested Order]]+V973</f>
        <v>0</v>
      </c>
      <c r="X973">
        <f>SUM(MonthSales[[#This Row],[Stock + FBA]:[Incoming]])+MonthSales[[#This Row],[Final Quantity in Order + Manual]]</f>
        <v>101</v>
      </c>
      <c r="Y973" s="62">
        <f>IFERROR(((MonthSales[[#This Row],[Stock + FBA]]+MonthSales[[#This Row],[Incoming]]+MonthSales[[#This Row],[Final Quantity in Order + Manual]])/MonthSales[[#This Row],[Quaterly Average]]), 0)</f>
        <v>0</v>
      </c>
    </row>
    <row r="974" spans="1:25" x14ac:dyDescent="0.25">
      <c r="A974" s="1" t="s">
        <v>981</v>
      </c>
      <c r="B974" s="1" t="s">
        <v>1315</v>
      </c>
      <c r="C974" s="1"/>
      <c r="D974">
        <v>9</v>
      </c>
      <c r="E974">
        <v>0</v>
      </c>
      <c r="F974">
        <v>0</v>
      </c>
      <c r="G974">
        <v>0</v>
      </c>
      <c r="H974">
        <v>0</v>
      </c>
      <c r="I974">
        <v>0</v>
      </c>
      <c r="J974">
        <v>0</v>
      </c>
      <c r="K974">
        <v>0</v>
      </c>
      <c r="L974" s="65">
        <v>0</v>
      </c>
      <c r="M974">
        <v>0</v>
      </c>
      <c r="N974">
        <v>105</v>
      </c>
      <c r="O974">
        <v>0</v>
      </c>
      <c r="P974">
        <v>105</v>
      </c>
      <c r="Q974">
        <v>0</v>
      </c>
      <c r="R974" s="1">
        <f>IF(AND(MonthSales[[#This Row],[Maximum]] &gt; 10, C974 &lt;&gt; "X"), COUNTIF(MonthSales[[#This Row],[6]:[1]], "=0"),0)</f>
        <v>0</v>
      </c>
      <c r="S974" s="13">
        <f>MonthSales[[#This Row],[Final Quantity in Order + Manual]]*MonthSales[[#This Row],[Weight (g)]]</f>
        <v>0</v>
      </c>
      <c r="T974" s="62">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60">
        <f t="shared" si="15"/>
        <v>0</v>
      </c>
      <c r="W974" s="21">
        <f>MonthSales[[#This Row],[Suggested Order]]+V974</f>
        <v>0</v>
      </c>
      <c r="X974">
        <f>SUM(MonthSales[[#This Row],[Stock + FBA]:[Incoming]])+MonthSales[[#This Row],[Final Quantity in Order + Manual]]</f>
        <v>105</v>
      </c>
      <c r="Y974" s="62">
        <f>IFERROR(((MonthSales[[#This Row],[Stock + FBA]]+MonthSales[[#This Row],[Incoming]]+MonthSales[[#This Row],[Final Quantity in Order + Manual]])/MonthSales[[#This Row],[Quaterly Average]]), 0)</f>
        <v>0</v>
      </c>
    </row>
    <row r="975" spans="1:25" x14ac:dyDescent="0.25">
      <c r="A975" s="1" t="s">
        <v>982</v>
      </c>
      <c r="B975" s="1" t="s">
        <v>1315</v>
      </c>
      <c r="C975" s="1"/>
      <c r="D975">
        <v>10.24</v>
      </c>
      <c r="E975">
        <v>0</v>
      </c>
      <c r="F975">
        <v>0</v>
      </c>
      <c r="G975">
        <v>0</v>
      </c>
      <c r="H975">
        <v>0</v>
      </c>
      <c r="I975">
        <v>0</v>
      </c>
      <c r="J975">
        <v>0</v>
      </c>
      <c r="K975">
        <v>0</v>
      </c>
      <c r="L975" s="65">
        <v>0</v>
      </c>
      <c r="M975">
        <v>0</v>
      </c>
      <c r="N975">
        <v>100</v>
      </c>
      <c r="O975">
        <v>0</v>
      </c>
      <c r="P975">
        <v>100</v>
      </c>
      <c r="Q975">
        <v>0</v>
      </c>
      <c r="R975" s="1">
        <f>IF(AND(MonthSales[[#This Row],[Maximum]] &gt; 10, C975 &lt;&gt; "X"), COUNTIF(MonthSales[[#This Row],[6]:[1]], "=0"),0)</f>
        <v>0</v>
      </c>
      <c r="S975" s="13">
        <f>MonthSales[[#This Row],[Final Quantity in Order + Manual]]*MonthSales[[#This Row],[Weight (g)]]</f>
        <v>0</v>
      </c>
      <c r="T975" s="62">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60">
        <f t="shared" si="15"/>
        <v>0</v>
      </c>
      <c r="W975" s="21">
        <f>MonthSales[[#This Row],[Suggested Order]]+V975</f>
        <v>0</v>
      </c>
      <c r="X975">
        <f>SUM(MonthSales[[#This Row],[Stock + FBA]:[Incoming]])+MonthSales[[#This Row],[Final Quantity in Order + Manual]]</f>
        <v>100</v>
      </c>
      <c r="Y975" s="62">
        <f>IFERROR(((MonthSales[[#This Row],[Stock + FBA]]+MonthSales[[#This Row],[Incoming]]+MonthSales[[#This Row],[Final Quantity in Order + Manual]])/MonthSales[[#This Row],[Quaterly Average]]), 0)</f>
        <v>0</v>
      </c>
    </row>
    <row r="976" spans="1:25" x14ac:dyDescent="0.25">
      <c r="A976" s="1" t="s">
        <v>983</v>
      </c>
      <c r="B976" s="1" t="s">
        <v>1315</v>
      </c>
      <c r="C976" s="1"/>
      <c r="D976">
        <v>5.83</v>
      </c>
      <c r="E976">
        <v>0</v>
      </c>
      <c r="F976">
        <v>0</v>
      </c>
      <c r="G976">
        <v>0</v>
      </c>
      <c r="H976">
        <v>0</v>
      </c>
      <c r="I976">
        <v>0</v>
      </c>
      <c r="J976">
        <v>0</v>
      </c>
      <c r="K976">
        <v>0</v>
      </c>
      <c r="L976" s="65">
        <v>0</v>
      </c>
      <c r="M976">
        <v>0</v>
      </c>
      <c r="N976">
        <v>99</v>
      </c>
      <c r="O976">
        <v>0</v>
      </c>
      <c r="P976">
        <v>99</v>
      </c>
      <c r="Q976">
        <v>0</v>
      </c>
      <c r="R976" s="1">
        <f>IF(AND(MonthSales[[#This Row],[Maximum]] &gt; 10, C976 &lt;&gt; "X"), COUNTIF(MonthSales[[#This Row],[6]:[1]], "=0"),0)</f>
        <v>0</v>
      </c>
      <c r="S976" s="13">
        <f>MonthSales[[#This Row],[Final Quantity in Order + Manual]]*MonthSales[[#This Row],[Weight (g)]]</f>
        <v>0</v>
      </c>
      <c r="T976" s="62">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60">
        <f t="shared" si="15"/>
        <v>0</v>
      </c>
      <c r="W976" s="21">
        <f>MonthSales[[#This Row],[Suggested Order]]+V976</f>
        <v>0</v>
      </c>
      <c r="X976">
        <f>SUM(MonthSales[[#This Row],[Stock + FBA]:[Incoming]])+MonthSales[[#This Row],[Final Quantity in Order + Manual]]</f>
        <v>99</v>
      </c>
      <c r="Y976" s="62">
        <f>IFERROR(((MonthSales[[#This Row],[Stock + FBA]]+MonthSales[[#This Row],[Incoming]]+MonthSales[[#This Row],[Final Quantity in Order + Manual]])/MonthSales[[#This Row],[Quaterly Average]]), 0)</f>
        <v>0</v>
      </c>
    </row>
    <row r="977" spans="1:25" x14ac:dyDescent="0.25">
      <c r="A977" s="1" t="s">
        <v>984</v>
      </c>
      <c r="B977" s="1" t="s">
        <v>1315</v>
      </c>
      <c r="C977" s="1"/>
      <c r="D977">
        <v>6.59</v>
      </c>
      <c r="E977">
        <v>0</v>
      </c>
      <c r="F977">
        <v>0</v>
      </c>
      <c r="G977">
        <v>0</v>
      </c>
      <c r="H977">
        <v>0</v>
      </c>
      <c r="I977">
        <v>0</v>
      </c>
      <c r="J977">
        <v>0</v>
      </c>
      <c r="K977">
        <v>0</v>
      </c>
      <c r="L977" s="65">
        <v>0</v>
      </c>
      <c r="M977">
        <v>0</v>
      </c>
      <c r="N977">
        <v>99</v>
      </c>
      <c r="O977">
        <v>0</v>
      </c>
      <c r="P977">
        <v>99</v>
      </c>
      <c r="Q977">
        <v>0</v>
      </c>
      <c r="R977" s="1">
        <f>IF(AND(MonthSales[[#This Row],[Maximum]] &gt; 10, C977 &lt;&gt; "X"), COUNTIF(MonthSales[[#This Row],[6]:[1]], "=0"),0)</f>
        <v>0</v>
      </c>
      <c r="S977" s="13">
        <f>MonthSales[[#This Row],[Final Quantity in Order + Manual]]*MonthSales[[#This Row],[Weight (g)]]</f>
        <v>0</v>
      </c>
      <c r="T977" s="62">
        <f>IFERROR(((MonthSales[[#This Row],[Stock + FBA]]+MonthSales[[#This Row],[Incoming]])/MonthSales[[#This Row],[Quaterly Average]]), 0)</f>
        <v>0</v>
      </c>
      <c r="U977" s="14">
        <f>IF(AND(minMonths &gt;=  MonthSales[[#This Row],[Months Cover (current stock +Production)]], C977  &lt;&gt; "X"), _xlfn.CEILING.MATH(((orderBY -  MonthSales[[#This Row],[Months Cover (current stock +Production)]]) * MonthSales[[#This Row],[Quaterly Average]]),50),0)</f>
        <v>0</v>
      </c>
      <c r="V977" s="60">
        <f t="shared" si="15"/>
        <v>0</v>
      </c>
      <c r="W977" s="21">
        <f>MonthSales[[#This Row],[Suggested Order]]+V977</f>
        <v>0</v>
      </c>
      <c r="X977">
        <f>SUM(MonthSales[[#This Row],[Stock + FBA]:[Incoming]])+MonthSales[[#This Row],[Final Quantity in Order + Manual]]</f>
        <v>99</v>
      </c>
      <c r="Y977" s="62">
        <f>IFERROR(((MonthSales[[#This Row],[Stock + FBA]]+MonthSales[[#This Row],[Incoming]]+MonthSales[[#This Row],[Final Quantity in Order + Manual]])/MonthSales[[#This Row],[Quaterly Average]]), 0)</f>
        <v>0</v>
      </c>
    </row>
    <row r="978" spans="1:25" x14ac:dyDescent="0.25">
      <c r="A978" s="1" t="s">
        <v>985</v>
      </c>
      <c r="B978" s="1" t="s">
        <v>1315</v>
      </c>
      <c r="C978" s="1"/>
      <c r="D978">
        <v>8.31</v>
      </c>
      <c r="E978">
        <v>0</v>
      </c>
      <c r="F978">
        <v>0</v>
      </c>
      <c r="G978">
        <v>0</v>
      </c>
      <c r="H978">
        <v>0</v>
      </c>
      <c r="I978">
        <v>0</v>
      </c>
      <c r="J978">
        <v>0</v>
      </c>
      <c r="K978">
        <v>0</v>
      </c>
      <c r="L978" s="65">
        <v>0</v>
      </c>
      <c r="M978">
        <v>0</v>
      </c>
      <c r="N978">
        <v>99</v>
      </c>
      <c r="O978">
        <v>0</v>
      </c>
      <c r="P978">
        <v>99</v>
      </c>
      <c r="Q978">
        <v>0</v>
      </c>
      <c r="R978" s="1">
        <f>IF(AND(MonthSales[[#This Row],[Maximum]] &gt; 10, C978 &lt;&gt; "X"), COUNTIF(MonthSales[[#This Row],[6]:[1]], "=0"),0)</f>
        <v>0</v>
      </c>
      <c r="S978" s="13">
        <f>MonthSales[[#This Row],[Final Quantity in Order + Manual]]*MonthSales[[#This Row],[Weight (g)]]</f>
        <v>0</v>
      </c>
      <c r="T978" s="62">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60">
        <f t="shared" si="15"/>
        <v>0</v>
      </c>
      <c r="W978" s="21">
        <f>MonthSales[[#This Row],[Suggested Order]]+V978</f>
        <v>0</v>
      </c>
      <c r="X978">
        <f>SUM(MonthSales[[#This Row],[Stock + FBA]:[Incoming]])+MonthSales[[#This Row],[Final Quantity in Order + Manual]]</f>
        <v>99</v>
      </c>
      <c r="Y978" s="62">
        <f>IFERROR(((MonthSales[[#This Row],[Stock + FBA]]+MonthSales[[#This Row],[Incoming]]+MonthSales[[#This Row],[Final Quantity in Order + Manual]])/MonthSales[[#This Row],[Quaterly Average]]), 0)</f>
        <v>0</v>
      </c>
    </row>
    <row r="979" spans="1:25" x14ac:dyDescent="0.25">
      <c r="A979" s="1" t="s">
        <v>986</v>
      </c>
      <c r="B979" s="1" t="s">
        <v>1315</v>
      </c>
      <c r="C979" s="1"/>
      <c r="D979">
        <v>8.36</v>
      </c>
      <c r="E979">
        <v>0</v>
      </c>
      <c r="F979">
        <v>0</v>
      </c>
      <c r="G979">
        <v>0</v>
      </c>
      <c r="H979">
        <v>0</v>
      </c>
      <c r="I979">
        <v>0</v>
      </c>
      <c r="J979">
        <v>0</v>
      </c>
      <c r="K979">
        <v>0</v>
      </c>
      <c r="L979" s="65">
        <v>0</v>
      </c>
      <c r="M979">
        <v>0</v>
      </c>
      <c r="N979">
        <v>100</v>
      </c>
      <c r="O979">
        <v>0</v>
      </c>
      <c r="P979">
        <v>100</v>
      </c>
      <c r="Q979">
        <v>0</v>
      </c>
      <c r="R979" s="1">
        <f>IF(AND(MonthSales[[#This Row],[Maximum]] &gt; 10, C979 &lt;&gt; "X"), COUNTIF(MonthSales[[#This Row],[6]:[1]], "=0"),0)</f>
        <v>0</v>
      </c>
      <c r="S979" s="13">
        <f>MonthSales[[#This Row],[Final Quantity in Order + Manual]]*MonthSales[[#This Row],[Weight (g)]]</f>
        <v>0</v>
      </c>
      <c r="T979" s="62">
        <f>IFERROR(((MonthSales[[#This Row],[Stock + FBA]]+MonthSales[[#This Row],[Incoming]])/MonthSales[[#This Row],[Quaterly Average]]), 0)</f>
        <v>0</v>
      </c>
      <c r="U979" s="14">
        <f>IF(AND(minMonths &gt;=  MonthSales[[#This Row],[Months Cover (current stock +Production)]], C979  &lt;&gt; "X"), _xlfn.CEILING.MATH(((orderBY -  MonthSales[[#This Row],[Months Cover (current stock +Production)]]) * MonthSales[[#This Row],[Quaterly Average]]),50),0)</f>
        <v>0</v>
      </c>
      <c r="V979" s="60">
        <f t="shared" si="15"/>
        <v>0</v>
      </c>
      <c r="W979" s="21">
        <f>MonthSales[[#This Row],[Suggested Order]]+V979</f>
        <v>0</v>
      </c>
      <c r="X979">
        <f>SUM(MonthSales[[#This Row],[Stock + FBA]:[Incoming]])+MonthSales[[#This Row],[Final Quantity in Order + Manual]]</f>
        <v>100</v>
      </c>
      <c r="Y979" s="62">
        <f>IFERROR(((MonthSales[[#This Row],[Stock + FBA]]+MonthSales[[#This Row],[Incoming]]+MonthSales[[#This Row],[Final Quantity in Order + Manual]])/MonthSales[[#This Row],[Quaterly Average]]), 0)</f>
        <v>0</v>
      </c>
    </row>
    <row r="980" spans="1:25" x14ac:dyDescent="0.25">
      <c r="A980" s="1" t="s">
        <v>987</v>
      </c>
      <c r="B980" s="1" t="s">
        <v>1315</v>
      </c>
      <c r="C980" s="1"/>
      <c r="D980">
        <v>9.24</v>
      </c>
      <c r="E980">
        <v>0</v>
      </c>
      <c r="F980">
        <v>0</v>
      </c>
      <c r="G980">
        <v>0</v>
      </c>
      <c r="H980">
        <v>0</v>
      </c>
      <c r="I980">
        <v>0</v>
      </c>
      <c r="J980">
        <v>0</v>
      </c>
      <c r="K980">
        <v>0</v>
      </c>
      <c r="L980" s="65">
        <v>0</v>
      </c>
      <c r="M980">
        <v>0</v>
      </c>
      <c r="N980">
        <v>97</v>
      </c>
      <c r="O980">
        <v>0</v>
      </c>
      <c r="P980">
        <v>97</v>
      </c>
      <c r="Q980">
        <v>0</v>
      </c>
      <c r="R980" s="1">
        <f>IF(AND(MonthSales[[#This Row],[Maximum]] &gt; 10, C980 &lt;&gt; "X"), COUNTIF(MonthSales[[#This Row],[6]:[1]], "=0"),0)</f>
        <v>0</v>
      </c>
      <c r="S980" s="13">
        <f>MonthSales[[#This Row],[Final Quantity in Order + Manual]]*MonthSales[[#This Row],[Weight (g)]]</f>
        <v>0</v>
      </c>
      <c r="T980" s="62">
        <f>IFERROR(((MonthSales[[#This Row],[Stock + FBA]]+MonthSales[[#This Row],[Incoming]])/MonthSales[[#This Row],[Quaterly Average]]), 0)</f>
        <v>0</v>
      </c>
      <c r="U980" s="14">
        <f>IF(AND(minMonths &gt;=  MonthSales[[#This Row],[Months Cover (current stock +Production)]], C980  &lt;&gt; "X"), _xlfn.CEILING.MATH(((orderBY -  MonthSales[[#This Row],[Months Cover (current stock +Production)]]) * MonthSales[[#This Row],[Quaterly Average]]),50),0)</f>
        <v>0</v>
      </c>
      <c r="V980" s="60">
        <f t="shared" si="15"/>
        <v>0</v>
      </c>
      <c r="W980" s="21">
        <f>MonthSales[[#This Row],[Suggested Order]]+V980</f>
        <v>0</v>
      </c>
      <c r="X980">
        <f>SUM(MonthSales[[#This Row],[Stock + FBA]:[Incoming]])+MonthSales[[#This Row],[Final Quantity in Order + Manual]]</f>
        <v>97</v>
      </c>
      <c r="Y980" s="62">
        <f>IFERROR(((MonthSales[[#This Row],[Stock + FBA]]+MonthSales[[#This Row],[Incoming]]+MonthSales[[#This Row],[Final Quantity in Order + Manual]])/MonthSales[[#This Row],[Quaterly Average]]), 0)</f>
        <v>0</v>
      </c>
    </row>
    <row r="981" spans="1:25" x14ac:dyDescent="0.25">
      <c r="A981" s="1" t="s">
        <v>988</v>
      </c>
      <c r="B981" s="1" t="s">
        <v>1315</v>
      </c>
      <c r="C981" s="1"/>
      <c r="D981">
        <v>12.32</v>
      </c>
      <c r="E981">
        <v>0</v>
      </c>
      <c r="F981">
        <v>0</v>
      </c>
      <c r="G981">
        <v>0</v>
      </c>
      <c r="H981">
        <v>0</v>
      </c>
      <c r="I981">
        <v>0</v>
      </c>
      <c r="J981">
        <v>0</v>
      </c>
      <c r="K981">
        <v>0</v>
      </c>
      <c r="L981" s="65">
        <v>0</v>
      </c>
      <c r="M981">
        <v>0</v>
      </c>
      <c r="N981">
        <v>49</v>
      </c>
      <c r="O981">
        <v>0</v>
      </c>
      <c r="P981">
        <v>49</v>
      </c>
      <c r="Q981">
        <v>0</v>
      </c>
      <c r="R981" s="1">
        <f>IF(AND(MonthSales[[#This Row],[Maximum]] &gt; 10, C981 &lt;&gt; "X"), COUNTIF(MonthSales[[#This Row],[6]:[1]], "=0"),0)</f>
        <v>0</v>
      </c>
      <c r="S981" s="13">
        <f>MonthSales[[#This Row],[Final Quantity in Order + Manual]]*MonthSales[[#This Row],[Weight (g)]]</f>
        <v>0</v>
      </c>
      <c r="T981" s="62">
        <f>IFERROR(((MonthSales[[#This Row],[Stock + FBA]]+MonthSales[[#This Row],[Incoming]])/MonthSales[[#This Row],[Quaterly Average]]), 0)</f>
        <v>0</v>
      </c>
      <c r="U981" s="14">
        <f>IF(AND(minMonths &gt;=  MonthSales[[#This Row],[Months Cover (current stock +Production)]], C981  &lt;&gt; "X"), _xlfn.CEILING.MATH(((orderBY -  MonthSales[[#This Row],[Months Cover (current stock +Production)]]) * MonthSales[[#This Row],[Quaterly Average]]),50),0)</f>
        <v>0</v>
      </c>
      <c r="V981" s="60">
        <f t="shared" si="15"/>
        <v>0</v>
      </c>
      <c r="W981" s="21">
        <f>MonthSales[[#This Row],[Suggested Order]]+V981</f>
        <v>0</v>
      </c>
      <c r="X981">
        <f>SUM(MonthSales[[#This Row],[Stock + FBA]:[Incoming]])+MonthSales[[#This Row],[Final Quantity in Order + Manual]]</f>
        <v>49</v>
      </c>
      <c r="Y981" s="62">
        <f>IFERROR(((MonthSales[[#This Row],[Stock + FBA]]+MonthSales[[#This Row],[Incoming]]+MonthSales[[#This Row],[Final Quantity in Order + Manual]])/MonthSales[[#This Row],[Quaterly Average]]), 0)</f>
        <v>0</v>
      </c>
    </row>
    <row r="982" spans="1:25" x14ac:dyDescent="0.25">
      <c r="A982" s="1" t="s">
        <v>989</v>
      </c>
      <c r="B982" s="1" t="s">
        <v>1315</v>
      </c>
      <c r="C982" s="1"/>
      <c r="D982">
        <v>11.92</v>
      </c>
      <c r="E982">
        <v>0</v>
      </c>
      <c r="F982">
        <v>0</v>
      </c>
      <c r="G982">
        <v>0</v>
      </c>
      <c r="H982">
        <v>0</v>
      </c>
      <c r="I982">
        <v>0</v>
      </c>
      <c r="J982">
        <v>0</v>
      </c>
      <c r="K982">
        <v>0</v>
      </c>
      <c r="L982" s="65">
        <v>0</v>
      </c>
      <c r="M982">
        <v>0</v>
      </c>
      <c r="N982">
        <v>90</v>
      </c>
      <c r="O982">
        <v>0</v>
      </c>
      <c r="P982">
        <v>90</v>
      </c>
      <c r="Q982">
        <v>0</v>
      </c>
      <c r="R982" s="1">
        <f>IF(AND(MonthSales[[#This Row],[Maximum]] &gt; 10, C982 &lt;&gt; "X"), COUNTIF(MonthSales[[#This Row],[6]:[1]], "=0"),0)</f>
        <v>0</v>
      </c>
      <c r="S982" s="13">
        <f>MonthSales[[#This Row],[Final Quantity in Order + Manual]]*MonthSales[[#This Row],[Weight (g)]]</f>
        <v>0</v>
      </c>
      <c r="T982" s="62">
        <f>IFERROR(((MonthSales[[#This Row],[Stock + FBA]]+MonthSales[[#This Row],[Incoming]])/MonthSales[[#This Row],[Quaterly Average]]), 0)</f>
        <v>0</v>
      </c>
      <c r="U982" s="14">
        <f>IF(AND(minMonths &gt;=  MonthSales[[#This Row],[Months Cover (current stock +Production)]], C982  &lt;&gt; "X"), _xlfn.CEILING.MATH(((orderBY -  MonthSales[[#This Row],[Months Cover (current stock +Production)]]) * MonthSales[[#This Row],[Quaterly Average]]),50),0)</f>
        <v>0</v>
      </c>
      <c r="V982" s="60">
        <f t="shared" si="15"/>
        <v>0</v>
      </c>
      <c r="W982" s="21">
        <f>MonthSales[[#This Row],[Suggested Order]]+V982</f>
        <v>0</v>
      </c>
      <c r="X982">
        <f>SUM(MonthSales[[#This Row],[Stock + FBA]:[Incoming]])+MonthSales[[#This Row],[Final Quantity in Order + Manual]]</f>
        <v>90</v>
      </c>
      <c r="Y982" s="62">
        <f>IFERROR(((MonthSales[[#This Row],[Stock + FBA]]+MonthSales[[#This Row],[Incoming]]+MonthSales[[#This Row],[Final Quantity in Order + Manual]])/MonthSales[[#This Row],[Quaterly Average]]), 0)</f>
        <v>0</v>
      </c>
    </row>
    <row r="983" spans="1:25" x14ac:dyDescent="0.25">
      <c r="A983" s="1" t="s">
        <v>990</v>
      </c>
      <c r="B983" s="1" t="s">
        <v>1315</v>
      </c>
      <c r="C983" s="1"/>
      <c r="D983">
        <v>13.35</v>
      </c>
      <c r="E983">
        <v>0</v>
      </c>
      <c r="F983">
        <v>0</v>
      </c>
      <c r="G983">
        <v>0</v>
      </c>
      <c r="H983">
        <v>0</v>
      </c>
      <c r="I983">
        <v>0</v>
      </c>
      <c r="J983">
        <v>0</v>
      </c>
      <c r="K983">
        <v>0</v>
      </c>
      <c r="L983" s="65">
        <v>0</v>
      </c>
      <c r="M983">
        <v>0</v>
      </c>
      <c r="N983">
        <v>97</v>
      </c>
      <c r="O983">
        <v>0</v>
      </c>
      <c r="P983">
        <v>97</v>
      </c>
      <c r="Q983">
        <v>0</v>
      </c>
      <c r="R983" s="1">
        <f>IF(AND(MonthSales[[#This Row],[Maximum]] &gt; 10, C983 &lt;&gt; "X"), COUNTIF(MonthSales[[#This Row],[6]:[1]], "=0"),0)</f>
        <v>0</v>
      </c>
      <c r="S983" s="13">
        <f>MonthSales[[#This Row],[Final Quantity in Order + Manual]]*MonthSales[[#This Row],[Weight (g)]]</f>
        <v>0</v>
      </c>
      <c r="T983" s="62">
        <f>IFERROR(((MonthSales[[#This Row],[Stock + FBA]]+MonthSales[[#This Row],[Incoming]])/MonthSales[[#This Row],[Quaterly Average]]), 0)</f>
        <v>0</v>
      </c>
      <c r="U983" s="14">
        <f>IF(AND(minMonths &gt;=  MonthSales[[#This Row],[Months Cover (current stock +Production)]], C983  &lt;&gt; "X"), _xlfn.CEILING.MATH(((orderBY -  MonthSales[[#This Row],[Months Cover (current stock +Production)]]) * MonthSales[[#This Row],[Quaterly Average]]),50),0)</f>
        <v>0</v>
      </c>
      <c r="V983" s="60">
        <f t="shared" si="15"/>
        <v>0</v>
      </c>
      <c r="W983" s="21">
        <f>MonthSales[[#This Row],[Suggested Order]]+V983</f>
        <v>0</v>
      </c>
      <c r="X983">
        <f>SUM(MonthSales[[#This Row],[Stock + FBA]:[Incoming]])+MonthSales[[#This Row],[Final Quantity in Order + Manual]]</f>
        <v>97</v>
      </c>
      <c r="Y983" s="62">
        <f>IFERROR(((MonthSales[[#This Row],[Stock + FBA]]+MonthSales[[#This Row],[Incoming]]+MonthSales[[#This Row],[Final Quantity in Order + Manual]])/MonthSales[[#This Row],[Quaterly Average]]), 0)</f>
        <v>0</v>
      </c>
    </row>
    <row r="984" spans="1:25" x14ac:dyDescent="0.25">
      <c r="A984" s="1" t="s">
        <v>991</v>
      </c>
      <c r="B984" s="1" t="s">
        <v>1315</v>
      </c>
      <c r="C984" s="1"/>
      <c r="D984">
        <v>17.28</v>
      </c>
      <c r="E984">
        <v>0</v>
      </c>
      <c r="F984">
        <v>0</v>
      </c>
      <c r="G984">
        <v>0</v>
      </c>
      <c r="H984">
        <v>0</v>
      </c>
      <c r="I984">
        <v>0</v>
      </c>
      <c r="J984">
        <v>0</v>
      </c>
      <c r="K984">
        <v>0</v>
      </c>
      <c r="L984" s="65">
        <v>0</v>
      </c>
      <c r="M984">
        <v>0</v>
      </c>
      <c r="N984">
        <v>98</v>
      </c>
      <c r="O984">
        <v>0</v>
      </c>
      <c r="P984">
        <v>98</v>
      </c>
      <c r="Q984">
        <v>0</v>
      </c>
      <c r="R984" s="1">
        <f>IF(AND(MonthSales[[#This Row],[Maximum]] &gt; 10, C984 &lt;&gt; "X"), COUNTIF(MonthSales[[#This Row],[6]:[1]], "=0"),0)</f>
        <v>0</v>
      </c>
      <c r="S984" s="13">
        <f>MonthSales[[#This Row],[Final Quantity in Order + Manual]]*MonthSales[[#This Row],[Weight (g)]]</f>
        <v>0</v>
      </c>
      <c r="T984" s="62">
        <f>IFERROR(((MonthSales[[#This Row],[Stock + FBA]]+MonthSales[[#This Row],[Incoming]])/MonthSales[[#This Row],[Quaterly Average]]), 0)</f>
        <v>0</v>
      </c>
      <c r="U984" s="14">
        <f>IF(AND(minMonths &gt;=  MonthSales[[#This Row],[Months Cover (current stock +Production)]], C984  &lt;&gt; "X"), _xlfn.CEILING.MATH(((orderBY -  MonthSales[[#This Row],[Months Cover (current stock +Production)]]) * MonthSales[[#This Row],[Quaterly Average]]),50),0)</f>
        <v>0</v>
      </c>
      <c r="V984" s="60">
        <f t="shared" si="15"/>
        <v>0</v>
      </c>
      <c r="W984" s="21">
        <f>MonthSales[[#This Row],[Suggested Order]]+V984</f>
        <v>0</v>
      </c>
      <c r="X984">
        <f>SUM(MonthSales[[#This Row],[Stock + FBA]:[Incoming]])+MonthSales[[#This Row],[Final Quantity in Order + Manual]]</f>
        <v>98</v>
      </c>
      <c r="Y984" s="62">
        <f>IFERROR(((MonthSales[[#This Row],[Stock + FBA]]+MonthSales[[#This Row],[Incoming]]+MonthSales[[#This Row],[Final Quantity in Order + Manual]])/MonthSales[[#This Row],[Quaterly Average]]), 0)</f>
        <v>0</v>
      </c>
    </row>
    <row r="985" spans="1:25" x14ac:dyDescent="0.25">
      <c r="A985" s="1" t="s">
        <v>992</v>
      </c>
      <c r="B985" s="1" t="s">
        <v>1369</v>
      </c>
      <c r="C985" s="1"/>
      <c r="D985">
        <v>2</v>
      </c>
      <c r="E985">
        <v>0</v>
      </c>
      <c r="F985">
        <v>0</v>
      </c>
      <c r="G985">
        <v>0</v>
      </c>
      <c r="H985">
        <v>0</v>
      </c>
      <c r="I985">
        <v>0</v>
      </c>
      <c r="J985">
        <v>0</v>
      </c>
      <c r="K985">
        <v>0</v>
      </c>
      <c r="L985" s="65">
        <v>0</v>
      </c>
      <c r="M985">
        <v>0</v>
      </c>
      <c r="N985">
        <v>0</v>
      </c>
      <c r="O985">
        <v>0</v>
      </c>
      <c r="P985">
        <v>0</v>
      </c>
      <c r="Q985">
        <v>0</v>
      </c>
      <c r="R985" s="1">
        <f>IF(AND(MonthSales[[#This Row],[Maximum]] &gt; 10, C985 &lt;&gt; "X"), COUNTIF(MonthSales[[#This Row],[6]:[1]], "=0"),0)</f>
        <v>0</v>
      </c>
      <c r="S985" s="13">
        <f>MonthSales[[#This Row],[Final Quantity in Order + Manual]]*MonthSales[[#This Row],[Weight (g)]]</f>
        <v>0</v>
      </c>
      <c r="T985" s="62">
        <f>IFERROR(((MonthSales[[#This Row],[Stock + FBA]]+MonthSales[[#This Row],[Incoming]])/MonthSales[[#This Row],[Quaterly Average]]), 0)</f>
        <v>0</v>
      </c>
      <c r="U985" s="14">
        <f>IF(AND(minMonths &gt;=  MonthSales[[#This Row],[Months Cover (current stock +Production)]], C985  &lt;&gt; "X"), _xlfn.CEILING.MATH(((orderBY -  MonthSales[[#This Row],[Months Cover (current stock +Production)]]) * MonthSales[[#This Row],[Quaterly Average]]),50),0)</f>
        <v>0</v>
      </c>
      <c r="V985" s="60">
        <f t="shared" si="15"/>
        <v>0</v>
      </c>
      <c r="W985" s="21">
        <f>MonthSales[[#This Row],[Suggested Order]]+V985</f>
        <v>0</v>
      </c>
      <c r="X985">
        <f>SUM(MonthSales[[#This Row],[Stock + FBA]:[Incoming]])+MonthSales[[#This Row],[Final Quantity in Order + Manual]]</f>
        <v>0</v>
      </c>
      <c r="Y985" s="62">
        <f>IFERROR(((MonthSales[[#This Row],[Stock + FBA]]+MonthSales[[#This Row],[Incoming]]+MonthSales[[#This Row],[Final Quantity in Order + Manual]])/MonthSales[[#This Row],[Quaterly Average]]), 0)</f>
        <v>0</v>
      </c>
    </row>
    <row r="986" spans="1:25" x14ac:dyDescent="0.25">
      <c r="A986" s="1" t="s">
        <v>993</v>
      </c>
      <c r="B986" s="1" t="s">
        <v>1369</v>
      </c>
      <c r="C986" s="1"/>
      <c r="D986">
        <v>2</v>
      </c>
      <c r="E986">
        <v>0</v>
      </c>
      <c r="F986">
        <v>0</v>
      </c>
      <c r="G986">
        <v>0</v>
      </c>
      <c r="H986">
        <v>0</v>
      </c>
      <c r="I986">
        <v>0</v>
      </c>
      <c r="J986">
        <v>0</v>
      </c>
      <c r="K986">
        <v>0</v>
      </c>
      <c r="L986" s="65">
        <v>0</v>
      </c>
      <c r="M986">
        <v>0</v>
      </c>
      <c r="N986">
        <v>0</v>
      </c>
      <c r="O986">
        <v>0</v>
      </c>
      <c r="P986">
        <v>0</v>
      </c>
      <c r="Q986">
        <v>0</v>
      </c>
      <c r="R986" s="1">
        <f>IF(AND(MonthSales[[#This Row],[Maximum]] &gt; 10, C986 &lt;&gt; "X"), COUNTIF(MonthSales[[#This Row],[6]:[1]], "=0"),0)</f>
        <v>0</v>
      </c>
      <c r="S986" s="13">
        <f>MonthSales[[#This Row],[Final Quantity in Order + Manual]]*MonthSales[[#This Row],[Weight (g)]]</f>
        <v>0</v>
      </c>
      <c r="T986" s="62">
        <f>IFERROR(((MonthSales[[#This Row],[Stock + FBA]]+MonthSales[[#This Row],[Incoming]])/MonthSales[[#This Row],[Quaterly Average]]), 0)</f>
        <v>0</v>
      </c>
      <c r="U986" s="14">
        <f>IF(AND(minMonths &gt;=  MonthSales[[#This Row],[Months Cover (current stock +Production)]], C986  &lt;&gt; "X"), _xlfn.CEILING.MATH(((orderBY -  MonthSales[[#This Row],[Months Cover (current stock +Production)]]) * MonthSales[[#This Row],[Quaterly Average]]),50),0)</f>
        <v>0</v>
      </c>
      <c r="V986" s="60">
        <f t="shared" si="15"/>
        <v>0</v>
      </c>
      <c r="W986" s="21">
        <f>MonthSales[[#This Row],[Suggested Order]]+V986</f>
        <v>0</v>
      </c>
      <c r="X986">
        <f>SUM(MonthSales[[#This Row],[Stock + FBA]:[Incoming]])+MonthSales[[#This Row],[Final Quantity in Order + Manual]]</f>
        <v>0</v>
      </c>
      <c r="Y986" s="62">
        <f>IFERROR(((MonthSales[[#This Row],[Stock + FBA]]+MonthSales[[#This Row],[Incoming]]+MonthSales[[#This Row],[Final Quantity in Order + Manual]])/MonthSales[[#This Row],[Quaterly Average]]), 0)</f>
        <v>0</v>
      </c>
    </row>
    <row r="987" spans="1:25" x14ac:dyDescent="0.25">
      <c r="A987" s="1" t="s">
        <v>994</v>
      </c>
      <c r="B987" s="1" t="s">
        <v>1369</v>
      </c>
      <c r="C987" s="1"/>
      <c r="D987">
        <v>1.6</v>
      </c>
      <c r="E987">
        <v>0</v>
      </c>
      <c r="F987">
        <v>0</v>
      </c>
      <c r="G987">
        <v>0</v>
      </c>
      <c r="H987">
        <v>0</v>
      </c>
      <c r="I987">
        <v>0</v>
      </c>
      <c r="J987">
        <v>0</v>
      </c>
      <c r="K987">
        <v>0</v>
      </c>
      <c r="L987" s="65">
        <v>0</v>
      </c>
      <c r="M987">
        <v>0</v>
      </c>
      <c r="N987">
        <v>0</v>
      </c>
      <c r="O987">
        <v>0</v>
      </c>
      <c r="P987">
        <v>0</v>
      </c>
      <c r="Q987">
        <v>0</v>
      </c>
      <c r="R987" s="1">
        <f>IF(AND(MonthSales[[#This Row],[Maximum]] &gt; 10, C987 &lt;&gt; "X"), COUNTIF(MonthSales[[#This Row],[6]:[1]], "=0"),0)</f>
        <v>0</v>
      </c>
      <c r="S987" s="13">
        <f>MonthSales[[#This Row],[Final Quantity in Order + Manual]]*MonthSales[[#This Row],[Weight (g)]]</f>
        <v>0</v>
      </c>
      <c r="T987" s="62">
        <f>IFERROR(((MonthSales[[#This Row],[Stock + FBA]]+MonthSales[[#This Row],[Incoming]])/MonthSales[[#This Row],[Quaterly Average]]), 0)</f>
        <v>0</v>
      </c>
      <c r="U987" s="14">
        <f>IF(AND(minMonths &gt;=  MonthSales[[#This Row],[Months Cover (current stock +Production)]], C987  &lt;&gt; "X"), _xlfn.CEILING.MATH(((orderBY -  MonthSales[[#This Row],[Months Cover (current stock +Production)]]) * MonthSales[[#This Row],[Quaterly Average]]),50),0)</f>
        <v>0</v>
      </c>
      <c r="V987" s="60">
        <f t="shared" si="15"/>
        <v>0</v>
      </c>
      <c r="W987" s="21">
        <f>MonthSales[[#This Row],[Suggested Order]]+V987</f>
        <v>0</v>
      </c>
      <c r="X987">
        <f>SUM(MonthSales[[#This Row],[Stock + FBA]:[Incoming]])+MonthSales[[#This Row],[Final Quantity in Order + Manual]]</f>
        <v>0</v>
      </c>
      <c r="Y987" s="62">
        <f>IFERROR(((MonthSales[[#This Row],[Stock + FBA]]+MonthSales[[#This Row],[Incoming]]+MonthSales[[#This Row],[Final Quantity in Order + Manual]])/MonthSales[[#This Row],[Quaterly Average]]), 0)</f>
        <v>0</v>
      </c>
    </row>
    <row r="988" spans="1:25" x14ac:dyDescent="0.25">
      <c r="A988" s="1" t="s">
        <v>995</v>
      </c>
      <c r="B988" s="1" t="s">
        <v>1369</v>
      </c>
      <c r="C988" s="1"/>
      <c r="D988">
        <v>1.6</v>
      </c>
      <c r="E988">
        <v>0</v>
      </c>
      <c r="F988">
        <v>0</v>
      </c>
      <c r="G988">
        <v>0</v>
      </c>
      <c r="H988">
        <v>0</v>
      </c>
      <c r="I988">
        <v>0</v>
      </c>
      <c r="J988">
        <v>0</v>
      </c>
      <c r="K988">
        <v>0</v>
      </c>
      <c r="L988" s="65">
        <v>0</v>
      </c>
      <c r="M988">
        <v>0</v>
      </c>
      <c r="N988">
        <v>0</v>
      </c>
      <c r="O988">
        <v>0</v>
      </c>
      <c r="P988">
        <v>0</v>
      </c>
      <c r="Q988">
        <v>0</v>
      </c>
      <c r="R988" s="1">
        <f>IF(AND(MonthSales[[#This Row],[Maximum]] &gt; 10, C988 &lt;&gt; "X"), COUNTIF(MonthSales[[#This Row],[6]:[1]], "=0"),0)</f>
        <v>0</v>
      </c>
      <c r="S988" s="13">
        <f>MonthSales[[#This Row],[Final Quantity in Order + Manual]]*MonthSales[[#This Row],[Weight (g)]]</f>
        <v>0</v>
      </c>
      <c r="T988" s="62">
        <f>IFERROR(((MonthSales[[#This Row],[Stock + FBA]]+MonthSales[[#This Row],[Incoming]])/MonthSales[[#This Row],[Quaterly Average]]), 0)</f>
        <v>0</v>
      </c>
      <c r="U988" s="14">
        <f>IF(AND(minMonths &gt;=  MonthSales[[#This Row],[Months Cover (current stock +Production)]], C988  &lt;&gt; "X"), _xlfn.CEILING.MATH(((orderBY -  MonthSales[[#This Row],[Months Cover (current stock +Production)]]) * MonthSales[[#This Row],[Quaterly Average]]),50),0)</f>
        <v>0</v>
      </c>
      <c r="V988" s="60">
        <f t="shared" si="15"/>
        <v>0</v>
      </c>
      <c r="W988" s="21">
        <f>MonthSales[[#This Row],[Suggested Order]]+V988</f>
        <v>0</v>
      </c>
      <c r="X988">
        <f>SUM(MonthSales[[#This Row],[Stock + FBA]:[Incoming]])+MonthSales[[#This Row],[Final Quantity in Order + Manual]]</f>
        <v>0</v>
      </c>
      <c r="Y988" s="62">
        <f>IFERROR(((MonthSales[[#This Row],[Stock + FBA]]+MonthSales[[#This Row],[Incoming]]+MonthSales[[#This Row],[Final Quantity in Order + Manual]])/MonthSales[[#This Row],[Quaterly Average]]), 0)</f>
        <v>0</v>
      </c>
    </row>
    <row r="989" spans="1:25" x14ac:dyDescent="0.25">
      <c r="A989" s="1" t="s">
        <v>996</v>
      </c>
      <c r="B989" s="1" t="s">
        <v>1370</v>
      </c>
      <c r="C989" s="1" t="s">
        <v>13</v>
      </c>
      <c r="D989">
        <v>8.9</v>
      </c>
      <c r="E989">
        <v>0</v>
      </c>
      <c r="F989">
        <v>0</v>
      </c>
      <c r="G989">
        <v>0</v>
      </c>
      <c r="H989">
        <v>0</v>
      </c>
      <c r="I989">
        <v>0</v>
      </c>
      <c r="J989">
        <v>0</v>
      </c>
      <c r="K989">
        <v>0</v>
      </c>
      <c r="L989" s="65">
        <v>0</v>
      </c>
      <c r="M989">
        <v>0</v>
      </c>
      <c r="N989">
        <v>28</v>
      </c>
      <c r="O989">
        <v>10</v>
      </c>
      <c r="P989">
        <v>38</v>
      </c>
      <c r="Q989">
        <v>0</v>
      </c>
      <c r="R989" s="1">
        <f>IF(AND(MonthSales[[#This Row],[Maximum]] &gt; 10, C989 &lt;&gt; "X"), COUNTIF(MonthSales[[#This Row],[6]:[1]], "=0"),0)</f>
        <v>0</v>
      </c>
      <c r="S989" s="13">
        <f>MonthSales[[#This Row],[Final Quantity in Order + Manual]]*MonthSales[[#This Row],[Weight (g)]]</f>
        <v>0</v>
      </c>
      <c r="T989" s="62">
        <f>IFERROR(((MonthSales[[#This Row],[Stock + FBA]]+MonthSales[[#This Row],[Incoming]])/MonthSales[[#This Row],[Quaterly Average]]), 0)</f>
        <v>0</v>
      </c>
      <c r="U989" s="14">
        <f>IF(AND(minMonths &gt;=  MonthSales[[#This Row],[Months Cover (current stock +Production)]], C989  &lt;&gt; "X"), _xlfn.CEILING.MATH(((orderBY -  MonthSales[[#This Row],[Months Cover (current stock +Production)]]) * MonthSales[[#This Row],[Quaterly Average]]),50),0)</f>
        <v>0</v>
      </c>
      <c r="V989" s="60">
        <f t="shared" si="15"/>
        <v>0</v>
      </c>
      <c r="W989" s="21">
        <f>MonthSales[[#This Row],[Suggested Order]]+V989</f>
        <v>0</v>
      </c>
      <c r="X989">
        <f>SUM(MonthSales[[#This Row],[Stock + FBA]:[Incoming]])+MonthSales[[#This Row],[Final Quantity in Order + Manual]]</f>
        <v>38</v>
      </c>
      <c r="Y989" s="62">
        <f>IFERROR(((MonthSales[[#This Row],[Stock + FBA]]+MonthSales[[#This Row],[Incoming]]+MonthSales[[#This Row],[Final Quantity in Order + Manual]])/MonthSales[[#This Row],[Quaterly Average]]), 0)</f>
        <v>0</v>
      </c>
    </row>
    <row r="990" spans="1:25" x14ac:dyDescent="0.25">
      <c r="A990" s="1" t="s">
        <v>997</v>
      </c>
      <c r="B990" s="1" t="s">
        <v>1370</v>
      </c>
      <c r="C990" s="1" t="s">
        <v>13</v>
      </c>
      <c r="D990">
        <v>4</v>
      </c>
      <c r="E990">
        <v>1</v>
      </c>
      <c r="F990">
        <v>0</v>
      </c>
      <c r="G990">
        <v>0</v>
      </c>
      <c r="H990">
        <v>0</v>
      </c>
      <c r="I990">
        <v>0</v>
      </c>
      <c r="J990">
        <v>0</v>
      </c>
      <c r="K990">
        <v>1</v>
      </c>
      <c r="L990" s="65">
        <v>0</v>
      </c>
      <c r="M990">
        <v>1</v>
      </c>
      <c r="N990">
        <v>29</v>
      </c>
      <c r="O990">
        <v>10</v>
      </c>
      <c r="P990">
        <v>39</v>
      </c>
      <c r="Q990">
        <v>0</v>
      </c>
      <c r="R990" s="1">
        <f>IF(AND(MonthSales[[#This Row],[Maximum]] &gt; 10, C990 &lt;&gt; "X"), COUNTIF(MonthSales[[#This Row],[6]:[1]], "=0"),0)</f>
        <v>0</v>
      </c>
      <c r="S990" s="13">
        <f>MonthSales[[#This Row],[Final Quantity in Order + Manual]]*MonthSales[[#This Row],[Weight (g)]]</f>
        <v>0</v>
      </c>
      <c r="T990" s="62">
        <f>IFERROR(((MonthSales[[#This Row],[Stock + FBA]]+MonthSales[[#This Row],[Incoming]])/MonthSales[[#This Row],[Quaterly Average]]), 0)</f>
        <v>0</v>
      </c>
      <c r="U990" s="14">
        <f>IF(AND(minMonths &gt;=  MonthSales[[#This Row],[Months Cover (current stock +Production)]], C990  &lt;&gt; "X"), _xlfn.CEILING.MATH(((orderBY -  MonthSales[[#This Row],[Months Cover (current stock +Production)]]) * MonthSales[[#This Row],[Quaterly Average]]),50),0)</f>
        <v>0</v>
      </c>
      <c r="V990" s="60">
        <f t="shared" si="15"/>
        <v>0</v>
      </c>
      <c r="W990" s="21">
        <f>MonthSales[[#This Row],[Suggested Order]]+V990</f>
        <v>0</v>
      </c>
      <c r="X990">
        <f>SUM(MonthSales[[#This Row],[Stock + FBA]:[Incoming]])+MonthSales[[#This Row],[Final Quantity in Order + Manual]]</f>
        <v>39</v>
      </c>
      <c r="Y990" s="62">
        <f>IFERROR(((MonthSales[[#This Row],[Stock + FBA]]+MonthSales[[#This Row],[Incoming]]+MonthSales[[#This Row],[Final Quantity in Order + Manual]])/MonthSales[[#This Row],[Quaterly Average]]), 0)</f>
        <v>0</v>
      </c>
    </row>
    <row r="991" spans="1:25" x14ac:dyDescent="0.25">
      <c r="A991" s="1" t="s">
        <v>998</v>
      </c>
      <c r="B991" s="1" t="s">
        <v>1370</v>
      </c>
      <c r="C991" s="1" t="s">
        <v>13</v>
      </c>
      <c r="D991">
        <v>22.18</v>
      </c>
      <c r="E991">
        <v>0</v>
      </c>
      <c r="F991">
        <v>0</v>
      </c>
      <c r="G991">
        <v>0</v>
      </c>
      <c r="H991">
        <v>0</v>
      </c>
      <c r="I991">
        <v>0</v>
      </c>
      <c r="J991">
        <v>0</v>
      </c>
      <c r="K991">
        <v>0</v>
      </c>
      <c r="L991" s="65">
        <v>0</v>
      </c>
      <c r="M991">
        <v>0</v>
      </c>
      <c r="N991">
        <v>15</v>
      </c>
      <c r="O991">
        <v>10</v>
      </c>
      <c r="P991">
        <v>25</v>
      </c>
      <c r="Q991">
        <v>0</v>
      </c>
      <c r="R991" s="1">
        <f>IF(AND(MonthSales[[#This Row],[Maximum]] &gt; 10, C991 &lt;&gt; "X"), COUNTIF(MonthSales[[#This Row],[6]:[1]], "=0"),0)</f>
        <v>0</v>
      </c>
      <c r="S991" s="13">
        <f>MonthSales[[#This Row],[Final Quantity in Order + Manual]]*MonthSales[[#This Row],[Weight (g)]]</f>
        <v>0</v>
      </c>
      <c r="T991" s="62">
        <f>IFERROR(((MonthSales[[#This Row],[Stock + FBA]]+MonthSales[[#This Row],[Incoming]])/MonthSales[[#This Row],[Quaterly Average]]), 0)</f>
        <v>0</v>
      </c>
      <c r="U991" s="14">
        <f>IF(AND(minMonths &gt;=  MonthSales[[#This Row],[Months Cover (current stock +Production)]], C991  &lt;&gt; "X"), _xlfn.CEILING.MATH(((orderBY -  MonthSales[[#This Row],[Months Cover (current stock +Production)]]) * MonthSales[[#This Row],[Quaterly Average]]),50),0)</f>
        <v>0</v>
      </c>
      <c r="V991" s="60">
        <f t="shared" si="15"/>
        <v>0</v>
      </c>
      <c r="W991" s="21">
        <f>MonthSales[[#This Row],[Suggested Order]]+V991</f>
        <v>0</v>
      </c>
      <c r="X991">
        <f>SUM(MonthSales[[#This Row],[Stock + FBA]:[Incoming]])+MonthSales[[#This Row],[Final Quantity in Order + Manual]]</f>
        <v>25</v>
      </c>
      <c r="Y991" s="62">
        <f>IFERROR(((MonthSales[[#This Row],[Stock + FBA]]+MonthSales[[#This Row],[Incoming]]+MonthSales[[#This Row],[Final Quantity in Order + Manual]])/MonthSales[[#This Row],[Quaterly Average]]), 0)</f>
        <v>0</v>
      </c>
    </row>
    <row r="992" spans="1:25" x14ac:dyDescent="0.25">
      <c r="A992" s="1" t="s">
        <v>999</v>
      </c>
      <c r="B992" s="1" t="s">
        <v>1370</v>
      </c>
      <c r="C992" s="1" t="s">
        <v>13</v>
      </c>
      <c r="D992">
        <v>14.13</v>
      </c>
      <c r="E992">
        <v>0</v>
      </c>
      <c r="F992">
        <v>0</v>
      </c>
      <c r="G992">
        <v>0</v>
      </c>
      <c r="H992">
        <v>0</v>
      </c>
      <c r="I992">
        <v>0</v>
      </c>
      <c r="J992">
        <v>0</v>
      </c>
      <c r="K992">
        <v>0</v>
      </c>
      <c r="L992" s="65">
        <v>0</v>
      </c>
      <c r="M992">
        <v>0</v>
      </c>
      <c r="N992">
        <v>0</v>
      </c>
      <c r="O992">
        <v>0</v>
      </c>
      <c r="P992">
        <v>0</v>
      </c>
      <c r="Q992">
        <v>0</v>
      </c>
      <c r="R992" s="1">
        <f>IF(AND(MonthSales[[#This Row],[Maximum]] &gt; 10, C992 &lt;&gt; "X"), COUNTIF(MonthSales[[#This Row],[6]:[1]], "=0"),0)</f>
        <v>0</v>
      </c>
      <c r="S992" s="13">
        <f>MonthSales[[#This Row],[Final Quantity in Order + Manual]]*MonthSales[[#This Row],[Weight (g)]]</f>
        <v>0</v>
      </c>
      <c r="T992" s="62">
        <f>IFERROR(((MonthSales[[#This Row],[Stock + FBA]]+MonthSales[[#This Row],[Incoming]])/MonthSales[[#This Row],[Quaterly Average]]), 0)</f>
        <v>0</v>
      </c>
      <c r="U992" s="14">
        <f>IF(AND(minMonths &gt;=  MonthSales[[#This Row],[Months Cover (current stock +Production)]], C992  &lt;&gt; "X"), _xlfn.CEILING.MATH(((orderBY -  MonthSales[[#This Row],[Months Cover (current stock +Production)]]) * MonthSales[[#This Row],[Quaterly Average]]),50),0)</f>
        <v>0</v>
      </c>
      <c r="V992" s="60">
        <f t="shared" si="15"/>
        <v>0</v>
      </c>
      <c r="W992" s="21">
        <f>MonthSales[[#This Row],[Suggested Order]]+V992</f>
        <v>0</v>
      </c>
      <c r="X992">
        <f>SUM(MonthSales[[#This Row],[Stock + FBA]:[Incoming]])+MonthSales[[#This Row],[Final Quantity in Order + Manual]]</f>
        <v>0</v>
      </c>
      <c r="Y992" s="62">
        <f>IFERROR(((MonthSales[[#This Row],[Stock + FBA]]+MonthSales[[#This Row],[Incoming]]+MonthSales[[#This Row],[Final Quantity in Order + Manual]])/MonthSales[[#This Row],[Quaterly Average]]), 0)</f>
        <v>0</v>
      </c>
    </row>
    <row r="993" spans="1:25" x14ac:dyDescent="0.25">
      <c r="A993" s="1" t="s">
        <v>1000</v>
      </c>
      <c r="B993" s="1" t="s">
        <v>1313</v>
      </c>
      <c r="C993" s="1" t="s">
        <v>13</v>
      </c>
      <c r="D993">
        <v>6.65</v>
      </c>
      <c r="E993">
        <v>1</v>
      </c>
      <c r="F993">
        <v>0</v>
      </c>
      <c r="G993">
        <v>0</v>
      </c>
      <c r="H993">
        <v>1</v>
      </c>
      <c r="I993">
        <v>0</v>
      </c>
      <c r="J993">
        <v>0</v>
      </c>
      <c r="K993">
        <v>1</v>
      </c>
      <c r="L993" s="65">
        <v>1</v>
      </c>
      <c r="M993">
        <v>1</v>
      </c>
      <c r="N993">
        <v>0</v>
      </c>
      <c r="O993">
        <v>0</v>
      </c>
      <c r="P993">
        <v>0</v>
      </c>
      <c r="Q993">
        <v>0</v>
      </c>
      <c r="R993" s="1">
        <f>IF(AND(MonthSales[[#This Row],[Maximum]] &gt; 10, C993 &lt;&gt; "X"), COUNTIF(MonthSales[[#This Row],[6]:[1]], "=0"),0)</f>
        <v>0</v>
      </c>
      <c r="S993" s="13">
        <f>MonthSales[[#This Row],[Final Quantity in Order + Manual]]*MonthSales[[#This Row],[Weight (g)]]</f>
        <v>0</v>
      </c>
      <c r="T993" s="62">
        <f>IFERROR(((MonthSales[[#This Row],[Stock + FBA]]+MonthSales[[#This Row],[Incoming]])/MonthSales[[#This Row],[Quaterly Average]]), 0)</f>
        <v>0</v>
      </c>
      <c r="U993" s="14">
        <f>IF(AND(minMonths &gt;=  MonthSales[[#This Row],[Months Cover (current stock +Production)]], C993  &lt;&gt; "X"), _xlfn.CEILING.MATH(((orderBY -  MonthSales[[#This Row],[Months Cover (current stock +Production)]]) * MonthSales[[#This Row],[Quaterly Average]]),50),0)</f>
        <v>0</v>
      </c>
      <c r="V993" s="60">
        <f t="shared" si="15"/>
        <v>0</v>
      </c>
      <c r="W993" s="21">
        <f>MonthSales[[#This Row],[Suggested Order]]+V993</f>
        <v>0</v>
      </c>
      <c r="X993">
        <f>SUM(MonthSales[[#This Row],[Stock + FBA]:[Incoming]])+MonthSales[[#This Row],[Final Quantity in Order + Manual]]</f>
        <v>0</v>
      </c>
      <c r="Y993" s="62">
        <f>IFERROR(((MonthSales[[#This Row],[Stock + FBA]]+MonthSales[[#This Row],[Incoming]]+MonthSales[[#This Row],[Final Quantity in Order + Manual]])/MonthSales[[#This Row],[Quaterly Average]]), 0)</f>
        <v>0</v>
      </c>
    </row>
    <row r="994" spans="1:25" x14ac:dyDescent="0.25">
      <c r="A994" s="1" t="s">
        <v>1001</v>
      </c>
      <c r="B994" s="1" t="s">
        <v>1313</v>
      </c>
      <c r="C994" s="1" t="s">
        <v>13</v>
      </c>
      <c r="D994">
        <v>6.37</v>
      </c>
      <c r="E994">
        <v>0</v>
      </c>
      <c r="F994">
        <v>1</v>
      </c>
      <c r="G994">
        <v>2</v>
      </c>
      <c r="H994">
        <v>1</v>
      </c>
      <c r="I994">
        <v>0</v>
      </c>
      <c r="J994">
        <v>0</v>
      </c>
      <c r="K994">
        <v>1</v>
      </c>
      <c r="L994" s="65">
        <v>1</v>
      </c>
      <c r="M994">
        <v>2</v>
      </c>
      <c r="N994">
        <v>3</v>
      </c>
      <c r="O994">
        <v>0</v>
      </c>
      <c r="P994">
        <v>3</v>
      </c>
      <c r="Q994">
        <v>0</v>
      </c>
      <c r="R994" s="1">
        <f>IF(AND(MonthSales[[#This Row],[Maximum]] &gt; 10, C994 &lt;&gt; "X"), COUNTIF(MonthSales[[#This Row],[6]:[1]], "=0"),0)</f>
        <v>0</v>
      </c>
      <c r="S994" s="13">
        <f>MonthSales[[#This Row],[Final Quantity in Order + Manual]]*MonthSales[[#This Row],[Weight (g)]]</f>
        <v>0</v>
      </c>
      <c r="T994" s="62">
        <f>IFERROR(((MonthSales[[#This Row],[Stock + FBA]]+MonthSales[[#This Row],[Incoming]])/MonthSales[[#This Row],[Quaterly Average]]), 0)</f>
        <v>3</v>
      </c>
      <c r="U994" s="14">
        <f>IF(AND(minMonths &gt;=  MonthSales[[#This Row],[Months Cover (current stock +Production)]], C994  &lt;&gt; "X"), _xlfn.CEILING.MATH(((orderBY -  MonthSales[[#This Row],[Months Cover (current stock +Production)]]) * MonthSales[[#This Row],[Quaterly Average]]),50),0)</f>
        <v>0</v>
      </c>
      <c r="V994" s="60">
        <f t="shared" si="15"/>
        <v>0</v>
      </c>
      <c r="W994" s="21">
        <f>MonthSales[[#This Row],[Suggested Order]]+V994</f>
        <v>0</v>
      </c>
      <c r="X994">
        <f>SUM(MonthSales[[#This Row],[Stock + FBA]:[Incoming]])+MonthSales[[#This Row],[Final Quantity in Order + Manual]]</f>
        <v>3</v>
      </c>
      <c r="Y994" s="62">
        <f>IFERROR(((MonthSales[[#This Row],[Stock + FBA]]+MonthSales[[#This Row],[Incoming]]+MonthSales[[#This Row],[Final Quantity in Order + Manual]])/MonthSales[[#This Row],[Quaterly Average]]), 0)</f>
        <v>3</v>
      </c>
    </row>
    <row r="995" spans="1:25" x14ac:dyDescent="0.25">
      <c r="A995" s="1" t="s">
        <v>1002</v>
      </c>
      <c r="B995" s="1" t="s">
        <v>1313</v>
      </c>
      <c r="C995" s="1" t="s">
        <v>13</v>
      </c>
      <c r="D995">
        <v>4.01</v>
      </c>
      <c r="E995">
        <v>2</v>
      </c>
      <c r="F995">
        <v>0</v>
      </c>
      <c r="G995">
        <v>1</v>
      </c>
      <c r="H995">
        <v>1</v>
      </c>
      <c r="I995">
        <v>0</v>
      </c>
      <c r="J995">
        <v>1</v>
      </c>
      <c r="K995">
        <v>1</v>
      </c>
      <c r="L995" s="65">
        <v>1</v>
      </c>
      <c r="M995">
        <v>2</v>
      </c>
      <c r="N995">
        <v>80</v>
      </c>
      <c r="O995">
        <v>16</v>
      </c>
      <c r="P995">
        <v>96</v>
      </c>
      <c r="Q995">
        <v>0</v>
      </c>
      <c r="R995" s="1">
        <f>IF(AND(MonthSales[[#This Row],[Maximum]] &gt; 10, C995 &lt;&gt; "X"), COUNTIF(MonthSales[[#This Row],[6]:[1]], "=0"),0)</f>
        <v>0</v>
      </c>
      <c r="S995" s="13">
        <f>MonthSales[[#This Row],[Final Quantity in Order + Manual]]*MonthSales[[#This Row],[Weight (g)]]</f>
        <v>0</v>
      </c>
      <c r="T995" s="62">
        <f>IFERROR(((MonthSales[[#This Row],[Stock + FBA]]+MonthSales[[#This Row],[Incoming]])/MonthSales[[#This Row],[Quaterly Average]]), 0)</f>
        <v>96</v>
      </c>
      <c r="U995" s="14">
        <f>IF(AND(minMonths &gt;=  MonthSales[[#This Row],[Months Cover (current stock +Production)]], C995  &lt;&gt; "X"), _xlfn.CEILING.MATH(((orderBY -  MonthSales[[#This Row],[Months Cover (current stock +Production)]]) * MonthSales[[#This Row],[Quaterly Average]]),50),0)</f>
        <v>0</v>
      </c>
      <c r="V995" s="60">
        <f t="shared" si="15"/>
        <v>0</v>
      </c>
      <c r="W995" s="21">
        <f>MonthSales[[#This Row],[Suggested Order]]+V995</f>
        <v>0</v>
      </c>
      <c r="X995">
        <f>SUM(MonthSales[[#This Row],[Stock + FBA]:[Incoming]])+MonthSales[[#This Row],[Final Quantity in Order + Manual]]</f>
        <v>96</v>
      </c>
      <c r="Y995" s="62">
        <f>IFERROR(((MonthSales[[#This Row],[Stock + FBA]]+MonthSales[[#This Row],[Incoming]]+MonthSales[[#This Row],[Final Quantity in Order + Manual]])/MonthSales[[#This Row],[Quaterly Average]]), 0)</f>
        <v>96</v>
      </c>
    </row>
    <row r="996" spans="1:25" x14ac:dyDescent="0.25">
      <c r="A996" s="1" t="s">
        <v>1003</v>
      </c>
      <c r="B996" s="1" t="s">
        <v>1367</v>
      </c>
      <c r="C996" s="1" t="s">
        <v>13</v>
      </c>
      <c r="D996">
        <v>1.79</v>
      </c>
      <c r="E996">
        <v>0</v>
      </c>
      <c r="F996">
        <v>0</v>
      </c>
      <c r="G996">
        <v>0</v>
      </c>
      <c r="H996">
        <v>0</v>
      </c>
      <c r="I996">
        <v>0</v>
      </c>
      <c r="J996">
        <v>0</v>
      </c>
      <c r="K996">
        <v>0</v>
      </c>
      <c r="L996" s="65">
        <v>0</v>
      </c>
      <c r="M996">
        <v>0</v>
      </c>
      <c r="N996">
        <v>0</v>
      </c>
      <c r="O996">
        <v>0</v>
      </c>
      <c r="P996">
        <v>0</v>
      </c>
      <c r="Q996">
        <v>0</v>
      </c>
      <c r="R996" s="1">
        <f>IF(AND(MonthSales[[#This Row],[Maximum]] &gt; 10, C996 &lt;&gt; "X"), COUNTIF(MonthSales[[#This Row],[6]:[1]], "=0"),0)</f>
        <v>0</v>
      </c>
      <c r="S996" s="13">
        <f>MonthSales[[#This Row],[Final Quantity in Order + Manual]]*MonthSales[[#This Row],[Weight (g)]]</f>
        <v>0</v>
      </c>
      <c r="T996" s="62">
        <f>IFERROR(((MonthSales[[#This Row],[Stock + FBA]]+MonthSales[[#This Row],[Incoming]])/MonthSales[[#This Row],[Quaterly Average]]), 0)</f>
        <v>0</v>
      </c>
      <c r="U996" s="14">
        <f>IF(AND(minMonths &gt;=  MonthSales[[#This Row],[Months Cover (current stock +Production)]], C996  &lt;&gt; "X"), _xlfn.CEILING.MATH(((orderBY -  MonthSales[[#This Row],[Months Cover (current stock +Production)]]) * MonthSales[[#This Row],[Quaterly Average]]),50),0)</f>
        <v>0</v>
      </c>
      <c r="V996" s="60">
        <f t="shared" si="15"/>
        <v>0</v>
      </c>
      <c r="W996" s="21">
        <f>MonthSales[[#This Row],[Suggested Order]]+V996</f>
        <v>0</v>
      </c>
      <c r="X996">
        <f>SUM(MonthSales[[#This Row],[Stock + FBA]:[Incoming]])+MonthSales[[#This Row],[Final Quantity in Order + Manual]]</f>
        <v>0</v>
      </c>
      <c r="Y996" s="62">
        <f>IFERROR(((MonthSales[[#This Row],[Stock + FBA]]+MonthSales[[#This Row],[Incoming]]+MonthSales[[#This Row],[Final Quantity in Order + Manual]])/MonthSales[[#This Row],[Quaterly Average]]), 0)</f>
        <v>0</v>
      </c>
    </row>
    <row r="997" spans="1:25" x14ac:dyDescent="0.25">
      <c r="A997" s="1" t="s">
        <v>1004</v>
      </c>
      <c r="B997" s="1" t="s">
        <v>1313</v>
      </c>
      <c r="C997" s="1"/>
      <c r="D997">
        <v>3.16</v>
      </c>
      <c r="E997">
        <v>0</v>
      </c>
      <c r="F997">
        <v>0</v>
      </c>
      <c r="G997">
        <v>0</v>
      </c>
      <c r="H997">
        <v>0</v>
      </c>
      <c r="I997">
        <v>0</v>
      </c>
      <c r="J997">
        <v>0</v>
      </c>
      <c r="K997">
        <v>0</v>
      </c>
      <c r="L997" s="65">
        <v>0</v>
      </c>
      <c r="M997">
        <v>0</v>
      </c>
      <c r="N997">
        <v>100</v>
      </c>
      <c r="O997">
        <v>0</v>
      </c>
      <c r="P997">
        <v>100</v>
      </c>
      <c r="Q997">
        <v>0</v>
      </c>
      <c r="R997" s="1">
        <f>IF(AND(MonthSales[[#This Row],[Maximum]] &gt; 10, C997 &lt;&gt; "X"), COUNTIF(MonthSales[[#This Row],[6]:[1]], "=0"),0)</f>
        <v>0</v>
      </c>
      <c r="S997" s="13">
        <f>MonthSales[[#This Row],[Final Quantity in Order + Manual]]*MonthSales[[#This Row],[Weight (g)]]</f>
        <v>0</v>
      </c>
      <c r="T997" s="62">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60">
        <f t="shared" si="15"/>
        <v>0</v>
      </c>
      <c r="W997" s="21">
        <f>MonthSales[[#This Row],[Suggested Order]]+V997</f>
        <v>0</v>
      </c>
      <c r="X997">
        <f>SUM(MonthSales[[#This Row],[Stock + FBA]:[Incoming]])+MonthSales[[#This Row],[Final Quantity in Order + Manual]]</f>
        <v>100</v>
      </c>
      <c r="Y997" s="62">
        <f>IFERROR(((MonthSales[[#This Row],[Stock + FBA]]+MonthSales[[#This Row],[Incoming]]+MonthSales[[#This Row],[Final Quantity in Order + Manual]])/MonthSales[[#This Row],[Quaterly Average]]), 0)</f>
        <v>0</v>
      </c>
    </row>
    <row r="998" spans="1:25" x14ac:dyDescent="0.25">
      <c r="A998" s="1" t="s">
        <v>1005</v>
      </c>
      <c r="B998" s="1" t="s">
        <v>1313</v>
      </c>
      <c r="C998" s="1"/>
      <c r="D998">
        <v>3.1</v>
      </c>
      <c r="E998">
        <v>0</v>
      </c>
      <c r="F998">
        <v>0</v>
      </c>
      <c r="G998">
        <v>0</v>
      </c>
      <c r="H998">
        <v>0</v>
      </c>
      <c r="I998">
        <v>0</v>
      </c>
      <c r="J998">
        <v>0</v>
      </c>
      <c r="K998">
        <v>0</v>
      </c>
      <c r="L998" s="65">
        <v>0</v>
      </c>
      <c r="M998">
        <v>0</v>
      </c>
      <c r="N998">
        <v>100</v>
      </c>
      <c r="O998">
        <v>0</v>
      </c>
      <c r="P998">
        <v>100</v>
      </c>
      <c r="Q998">
        <v>0</v>
      </c>
      <c r="R998" s="1">
        <f>IF(AND(MonthSales[[#This Row],[Maximum]] &gt; 10, C998 &lt;&gt; "X"), COUNTIF(MonthSales[[#This Row],[6]:[1]], "=0"),0)</f>
        <v>0</v>
      </c>
      <c r="S998" s="13">
        <f>MonthSales[[#This Row],[Final Quantity in Order + Manual]]*MonthSales[[#This Row],[Weight (g)]]</f>
        <v>0</v>
      </c>
      <c r="T998" s="62">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60">
        <f t="shared" si="15"/>
        <v>0</v>
      </c>
      <c r="W998" s="21">
        <f>MonthSales[[#This Row],[Suggested Order]]+V998</f>
        <v>0</v>
      </c>
      <c r="X998">
        <f>SUM(MonthSales[[#This Row],[Stock + FBA]:[Incoming]])+MonthSales[[#This Row],[Final Quantity in Order + Manual]]</f>
        <v>100</v>
      </c>
      <c r="Y998" s="62">
        <f>IFERROR(((MonthSales[[#This Row],[Stock + FBA]]+MonthSales[[#This Row],[Incoming]]+MonthSales[[#This Row],[Final Quantity in Order + Manual]])/MonthSales[[#This Row],[Quaterly Average]]), 0)</f>
        <v>0</v>
      </c>
    </row>
    <row r="999" spans="1:25" x14ac:dyDescent="0.25">
      <c r="A999" s="1" t="s">
        <v>1006</v>
      </c>
      <c r="B999" s="1" t="s">
        <v>1313</v>
      </c>
      <c r="C999" s="1"/>
      <c r="D999">
        <v>3</v>
      </c>
      <c r="E999">
        <v>0</v>
      </c>
      <c r="F999">
        <v>0</v>
      </c>
      <c r="G999">
        <v>0</v>
      </c>
      <c r="H999">
        <v>0</v>
      </c>
      <c r="I999">
        <v>0</v>
      </c>
      <c r="J999">
        <v>0</v>
      </c>
      <c r="K999">
        <v>0</v>
      </c>
      <c r="L999" s="65">
        <v>0</v>
      </c>
      <c r="M999">
        <v>0</v>
      </c>
      <c r="N999">
        <v>100</v>
      </c>
      <c r="O999">
        <v>0</v>
      </c>
      <c r="P999">
        <v>100</v>
      </c>
      <c r="Q999">
        <v>0</v>
      </c>
      <c r="R999" s="1">
        <f>IF(AND(MonthSales[[#This Row],[Maximum]] &gt; 10, C999 &lt;&gt; "X"), COUNTIF(MonthSales[[#This Row],[6]:[1]], "=0"),0)</f>
        <v>0</v>
      </c>
      <c r="S999" s="13">
        <f>MonthSales[[#This Row],[Final Quantity in Order + Manual]]*MonthSales[[#This Row],[Weight (g)]]</f>
        <v>0</v>
      </c>
      <c r="T999" s="62">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60">
        <f t="shared" si="15"/>
        <v>0</v>
      </c>
      <c r="W999" s="21">
        <f>MonthSales[[#This Row],[Suggested Order]]+V999</f>
        <v>0</v>
      </c>
      <c r="X999">
        <f>SUM(MonthSales[[#This Row],[Stock + FBA]:[Incoming]])+MonthSales[[#This Row],[Final Quantity in Order + Manual]]</f>
        <v>100</v>
      </c>
      <c r="Y999" s="62">
        <f>IFERROR(((MonthSales[[#This Row],[Stock + FBA]]+MonthSales[[#This Row],[Incoming]]+MonthSales[[#This Row],[Final Quantity in Order + Manual]])/MonthSales[[#This Row],[Quaterly Average]]), 0)</f>
        <v>0</v>
      </c>
    </row>
    <row r="1000" spans="1:25" x14ac:dyDescent="0.25">
      <c r="A1000" s="1" t="s">
        <v>1007</v>
      </c>
      <c r="B1000" s="1" t="s">
        <v>1313</v>
      </c>
      <c r="C1000" s="1"/>
      <c r="D1000">
        <v>3.27</v>
      </c>
      <c r="E1000">
        <v>0</v>
      </c>
      <c r="F1000">
        <v>0</v>
      </c>
      <c r="G1000">
        <v>0</v>
      </c>
      <c r="H1000">
        <v>0</v>
      </c>
      <c r="I1000">
        <v>0</v>
      </c>
      <c r="J1000">
        <v>0</v>
      </c>
      <c r="K1000">
        <v>0</v>
      </c>
      <c r="L1000" s="65">
        <v>0</v>
      </c>
      <c r="M1000">
        <v>0</v>
      </c>
      <c r="N1000">
        <v>50</v>
      </c>
      <c r="O1000">
        <v>0</v>
      </c>
      <c r="P1000">
        <v>50</v>
      </c>
      <c r="Q1000">
        <v>0</v>
      </c>
      <c r="R1000" s="1">
        <f>IF(AND(MonthSales[[#This Row],[Maximum]] &gt; 10, C1000 &lt;&gt; "X"), COUNTIF(MonthSales[[#This Row],[6]:[1]], "=0"),0)</f>
        <v>0</v>
      </c>
      <c r="S1000" s="13">
        <f>MonthSales[[#This Row],[Final Quantity in Order + Manual]]*MonthSales[[#This Row],[Weight (g)]]</f>
        <v>0</v>
      </c>
      <c r="T1000" s="62">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60">
        <f t="shared" si="15"/>
        <v>0</v>
      </c>
      <c r="W1000" s="21">
        <f>MonthSales[[#This Row],[Suggested Order]]+V1000</f>
        <v>0</v>
      </c>
      <c r="X1000">
        <f>SUM(MonthSales[[#This Row],[Stock + FBA]:[Incoming]])+MonthSales[[#This Row],[Final Quantity in Order + Manual]]</f>
        <v>50</v>
      </c>
      <c r="Y1000" s="62">
        <f>IFERROR(((MonthSales[[#This Row],[Stock + FBA]]+MonthSales[[#This Row],[Incoming]]+MonthSales[[#This Row],[Final Quantity in Order + Manual]])/MonthSales[[#This Row],[Quaterly Average]]), 0)</f>
        <v>0</v>
      </c>
    </row>
    <row r="1001" spans="1:25" x14ac:dyDescent="0.25">
      <c r="A1001" s="1" t="s">
        <v>1008</v>
      </c>
      <c r="B1001" s="1" t="s">
        <v>1313</v>
      </c>
      <c r="C1001" s="1"/>
      <c r="D1001">
        <v>3.39</v>
      </c>
      <c r="E1001">
        <v>0</v>
      </c>
      <c r="F1001">
        <v>0</v>
      </c>
      <c r="G1001">
        <v>0</v>
      </c>
      <c r="H1001">
        <v>0</v>
      </c>
      <c r="I1001">
        <v>0</v>
      </c>
      <c r="J1001">
        <v>0</v>
      </c>
      <c r="K1001">
        <v>0</v>
      </c>
      <c r="L1001" s="65">
        <v>0</v>
      </c>
      <c r="M1001">
        <v>0</v>
      </c>
      <c r="N1001">
        <v>50</v>
      </c>
      <c r="O1001">
        <v>0</v>
      </c>
      <c r="P1001">
        <v>50</v>
      </c>
      <c r="Q1001">
        <v>0</v>
      </c>
      <c r="R1001" s="1">
        <f>IF(AND(MonthSales[[#This Row],[Maximum]] &gt; 10, C1001 &lt;&gt; "X"), COUNTIF(MonthSales[[#This Row],[6]:[1]], "=0"),0)</f>
        <v>0</v>
      </c>
      <c r="S1001" s="13">
        <f>MonthSales[[#This Row],[Final Quantity in Order + Manual]]*MonthSales[[#This Row],[Weight (g)]]</f>
        <v>0</v>
      </c>
      <c r="T1001" s="62">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60">
        <f t="shared" si="15"/>
        <v>0</v>
      </c>
      <c r="W1001" s="21">
        <f>MonthSales[[#This Row],[Suggested Order]]+V1001</f>
        <v>0</v>
      </c>
      <c r="X1001">
        <f>SUM(MonthSales[[#This Row],[Stock + FBA]:[Incoming]])+MonthSales[[#This Row],[Final Quantity in Order + Manual]]</f>
        <v>50</v>
      </c>
      <c r="Y1001" s="62">
        <f>IFERROR(((MonthSales[[#This Row],[Stock + FBA]]+MonthSales[[#This Row],[Incoming]]+MonthSales[[#This Row],[Final Quantity in Order + Manual]])/MonthSales[[#This Row],[Quaterly Average]]), 0)</f>
        <v>0</v>
      </c>
    </row>
    <row r="1002" spans="1:25" x14ac:dyDescent="0.25">
      <c r="A1002" s="1" t="s">
        <v>1009</v>
      </c>
      <c r="B1002" s="1" t="s">
        <v>1313</v>
      </c>
      <c r="C1002" s="1"/>
      <c r="D1002">
        <v>2.0499999999999998</v>
      </c>
      <c r="E1002">
        <v>0</v>
      </c>
      <c r="F1002">
        <v>0</v>
      </c>
      <c r="G1002">
        <v>0</v>
      </c>
      <c r="H1002">
        <v>0</v>
      </c>
      <c r="I1002">
        <v>0</v>
      </c>
      <c r="J1002">
        <v>0</v>
      </c>
      <c r="K1002">
        <v>0</v>
      </c>
      <c r="L1002" s="65">
        <v>0</v>
      </c>
      <c r="M1002">
        <v>0</v>
      </c>
      <c r="N1002">
        <v>150</v>
      </c>
      <c r="O1002">
        <v>0</v>
      </c>
      <c r="P1002">
        <v>150</v>
      </c>
      <c r="Q1002">
        <v>0</v>
      </c>
      <c r="R1002" s="1">
        <f>IF(AND(MonthSales[[#This Row],[Maximum]] &gt; 10, C1002 &lt;&gt; "X"), COUNTIF(MonthSales[[#This Row],[6]:[1]], "=0"),0)</f>
        <v>0</v>
      </c>
      <c r="S1002" s="13">
        <f>MonthSales[[#This Row],[Final Quantity in Order + Manual]]*MonthSales[[#This Row],[Weight (g)]]</f>
        <v>0</v>
      </c>
      <c r="T1002" s="62">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60">
        <f t="shared" si="15"/>
        <v>0</v>
      </c>
      <c r="W1002" s="21">
        <f>MonthSales[[#This Row],[Suggested Order]]+V1002</f>
        <v>0</v>
      </c>
      <c r="X1002">
        <f>SUM(MonthSales[[#This Row],[Stock + FBA]:[Incoming]])+MonthSales[[#This Row],[Final Quantity in Order + Manual]]</f>
        <v>150</v>
      </c>
      <c r="Y1002" s="62">
        <f>IFERROR(((MonthSales[[#This Row],[Stock + FBA]]+MonthSales[[#This Row],[Incoming]]+MonthSales[[#This Row],[Final Quantity in Order + Manual]])/MonthSales[[#This Row],[Quaterly Average]]), 0)</f>
        <v>0</v>
      </c>
    </row>
    <row r="1003" spans="1:25" x14ac:dyDescent="0.25">
      <c r="A1003" s="1" t="s">
        <v>1010</v>
      </c>
      <c r="B1003" s="1" t="s">
        <v>1313</v>
      </c>
      <c r="C1003" s="1"/>
      <c r="D1003">
        <v>1.75</v>
      </c>
      <c r="E1003">
        <v>0</v>
      </c>
      <c r="F1003">
        <v>0</v>
      </c>
      <c r="G1003">
        <v>0</v>
      </c>
      <c r="H1003">
        <v>0</v>
      </c>
      <c r="I1003">
        <v>0</v>
      </c>
      <c r="J1003">
        <v>0</v>
      </c>
      <c r="K1003">
        <v>0</v>
      </c>
      <c r="L1003" s="65">
        <v>0</v>
      </c>
      <c r="M1003">
        <v>0</v>
      </c>
      <c r="N1003">
        <v>150</v>
      </c>
      <c r="O1003">
        <v>0</v>
      </c>
      <c r="P1003">
        <v>150</v>
      </c>
      <c r="Q1003">
        <v>0</v>
      </c>
      <c r="R1003" s="1">
        <f>IF(AND(MonthSales[[#This Row],[Maximum]] &gt; 10, C1003 &lt;&gt; "X"), COUNTIF(MonthSales[[#This Row],[6]:[1]], "=0"),0)</f>
        <v>0</v>
      </c>
      <c r="S1003" s="13">
        <f>MonthSales[[#This Row],[Final Quantity in Order + Manual]]*MonthSales[[#This Row],[Weight (g)]]</f>
        <v>0</v>
      </c>
      <c r="T1003" s="62">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60">
        <f t="shared" si="15"/>
        <v>0</v>
      </c>
      <c r="W1003" s="21">
        <f>MonthSales[[#This Row],[Suggested Order]]+V1003</f>
        <v>0</v>
      </c>
      <c r="X1003">
        <f>SUM(MonthSales[[#This Row],[Stock + FBA]:[Incoming]])+MonthSales[[#This Row],[Final Quantity in Order + Manual]]</f>
        <v>150</v>
      </c>
      <c r="Y1003" s="62">
        <f>IFERROR(((MonthSales[[#This Row],[Stock + FBA]]+MonthSales[[#This Row],[Incoming]]+MonthSales[[#This Row],[Final Quantity in Order + Manual]])/MonthSales[[#This Row],[Quaterly Average]]), 0)</f>
        <v>0</v>
      </c>
    </row>
    <row r="1004" spans="1:25" x14ac:dyDescent="0.25">
      <c r="A1004" s="1" t="s">
        <v>1011</v>
      </c>
      <c r="B1004" s="1" t="s">
        <v>1313</v>
      </c>
      <c r="C1004" s="1"/>
      <c r="D1004">
        <v>2.3199999999999998</v>
      </c>
      <c r="E1004">
        <v>0</v>
      </c>
      <c r="F1004">
        <v>0</v>
      </c>
      <c r="G1004">
        <v>0</v>
      </c>
      <c r="H1004">
        <v>0</v>
      </c>
      <c r="I1004">
        <v>0</v>
      </c>
      <c r="J1004">
        <v>0</v>
      </c>
      <c r="K1004">
        <v>0</v>
      </c>
      <c r="L1004" s="65">
        <v>0</v>
      </c>
      <c r="M1004">
        <v>0</v>
      </c>
      <c r="N1004">
        <v>150</v>
      </c>
      <c r="O1004">
        <v>0</v>
      </c>
      <c r="P1004">
        <v>150</v>
      </c>
      <c r="Q1004">
        <v>0</v>
      </c>
      <c r="R1004" s="1">
        <f>IF(AND(MonthSales[[#This Row],[Maximum]] &gt; 10, C1004 &lt;&gt; "X"), COUNTIF(MonthSales[[#This Row],[6]:[1]], "=0"),0)</f>
        <v>0</v>
      </c>
      <c r="S1004" s="13">
        <f>MonthSales[[#This Row],[Final Quantity in Order + Manual]]*MonthSales[[#This Row],[Weight (g)]]</f>
        <v>0</v>
      </c>
      <c r="T1004" s="62">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60">
        <f t="shared" si="15"/>
        <v>0</v>
      </c>
      <c r="W1004" s="21">
        <f>MonthSales[[#This Row],[Suggested Order]]+V1004</f>
        <v>0</v>
      </c>
      <c r="X1004">
        <f>SUM(MonthSales[[#This Row],[Stock + FBA]:[Incoming]])+MonthSales[[#This Row],[Final Quantity in Order + Manual]]</f>
        <v>150</v>
      </c>
      <c r="Y1004" s="62">
        <f>IFERROR(((MonthSales[[#This Row],[Stock + FBA]]+MonthSales[[#This Row],[Incoming]]+MonthSales[[#This Row],[Final Quantity in Order + Manual]])/MonthSales[[#This Row],[Quaterly Average]]), 0)</f>
        <v>0</v>
      </c>
    </row>
    <row r="1005" spans="1:25" x14ac:dyDescent="0.25">
      <c r="A1005" s="1" t="s">
        <v>1012</v>
      </c>
      <c r="B1005" s="1" t="s">
        <v>1316</v>
      </c>
      <c r="C1005" s="1"/>
      <c r="D1005">
        <v>5.66</v>
      </c>
      <c r="E1005">
        <v>0</v>
      </c>
      <c r="F1005">
        <v>0</v>
      </c>
      <c r="G1005">
        <v>0</v>
      </c>
      <c r="H1005">
        <v>0</v>
      </c>
      <c r="I1005">
        <v>0</v>
      </c>
      <c r="J1005">
        <v>0</v>
      </c>
      <c r="K1005">
        <v>0</v>
      </c>
      <c r="L1005" s="65">
        <v>0</v>
      </c>
      <c r="M1005">
        <v>0</v>
      </c>
      <c r="N1005">
        <v>132</v>
      </c>
      <c r="O1005">
        <v>0</v>
      </c>
      <c r="P1005">
        <v>132</v>
      </c>
      <c r="Q1005">
        <v>0</v>
      </c>
      <c r="R1005" s="1">
        <f>IF(AND(MonthSales[[#This Row],[Maximum]] &gt; 10, C1005 &lt;&gt; "X"), COUNTIF(MonthSales[[#This Row],[6]:[1]], "=0"),0)</f>
        <v>0</v>
      </c>
      <c r="S1005" s="13">
        <f>MonthSales[[#This Row],[Final Quantity in Order + Manual]]*MonthSales[[#This Row],[Weight (g)]]</f>
        <v>0</v>
      </c>
      <c r="T1005" s="62">
        <f>IFERROR(((MonthSales[[#This Row],[Stock + FBA]]+MonthSales[[#This Row],[Incoming]])/MonthSales[[#This Row],[Quaterly Average]]), 0)</f>
        <v>0</v>
      </c>
      <c r="U1005" s="14">
        <f>IF(AND(minMonths &gt;=  MonthSales[[#This Row],[Months Cover (current stock +Production)]], C1005  &lt;&gt; "X"), _xlfn.CEILING.MATH(((orderBY -  MonthSales[[#This Row],[Months Cover (current stock +Production)]]) * MonthSales[[#This Row],[Quaterly Average]]),50),0)</f>
        <v>0</v>
      </c>
      <c r="V1005" s="60">
        <f t="shared" si="15"/>
        <v>0</v>
      </c>
      <c r="W1005" s="21">
        <f>MonthSales[[#This Row],[Suggested Order]]+V1005</f>
        <v>0</v>
      </c>
      <c r="X1005">
        <f>SUM(MonthSales[[#This Row],[Stock + FBA]:[Incoming]])+MonthSales[[#This Row],[Final Quantity in Order + Manual]]</f>
        <v>132</v>
      </c>
      <c r="Y1005" s="62">
        <f>IFERROR(((MonthSales[[#This Row],[Stock + FBA]]+MonthSales[[#This Row],[Incoming]]+MonthSales[[#This Row],[Final Quantity in Order + Manual]])/MonthSales[[#This Row],[Quaterly Average]]), 0)</f>
        <v>0</v>
      </c>
    </row>
    <row r="1006" spans="1:25" x14ac:dyDescent="0.25">
      <c r="A1006" s="1" t="s">
        <v>1013</v>
      </c>
      <c r="B1006" s="1" t="s">
        <v>1317</v>
      </c>
      <c r="C1006" s="1"/>
      <c r="D1006">
        <v>0</v>
      </c>
      <c r="E1006">
        <v>0</v>
      </c>
      <c r="F1006">
        <v>0</v>
      </c>
      <c r="G1006">
        <v>0</v>
      </c>
      <c r="H1006">
        <v>0</v>
      </c>
      <c r="I1006">
        <v>0</v>
      </c>
      <c r="J1006">
        <v>0</v>
      </c>
      <c r="K1006">
        <v>0</v>
      </c>
      <c r="L1006" s="65">
        <v>0</v>
      </c>
      <c r="M1006">
        <v>0</v>
      </c>
      <c r="N1006">
        <v>150</v>
      </c>
      <c r="O1006">
        <v>0</v>
      </c>
      <c r="P1006">
        <v>150</v>
      </c>
      <c r="Q1006">
        <v>0</v>
      </c>
      <c r="R1006" s="1">
        <f>IF(AND(MonthSales[[#This Row],[Maximum]] &gt; 10, C1006 &lt;&gt; "X"), COUNTIF(MonthSales[[#This Row],[6]:[1]], "=0"),0)</f>
        <v>0</v>
      </c>
      <c r="S1006" s="13">
        <f>MonthSales[[#This Row],[Final Quantity in Order + Manual]]*MonthSales[[#This Row],[Weight (g)]]</f>
        <v>0</v>
      </c>
      <c r="T1006" s="62">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60">
        <f t="shared" si="15"/>
        <v>0</v>
      </c>
      <c r="W1006" s="21">
        <f>MonthSales[[#This Row],[Suggested Order]]+V1006</f>
        <v>0</v>
      </c>
      <c r="X1006">
        <f>SUM(MonthSales[[#This Row],[Stock + FBA]:[Incoming]])+MonthSales[[#This Row],[Final Quantity in Order + Manual]]</f>
        <v>150</v>
      </c>
      <c r="Y1006" s="62">
        <f>IFERROR(((MonthSales[[#This Row],[Stock + FBA]]+MonthSales[[#This Row],[Incoming]]+MonthSales[[#This Row],[Final Quantity in Order + Manual]])/MonthSales[[#This Row],[Quaterly Average]]), 0)</f>
        <v>0</v>
      </c>
    </row>
    <row r="1007" spans="1:25" x14ac:dyDescent="0.25">
      <c r="A1007" s="1" t="s">
        <v>1014</v>
      </c>
      <c r="B1007" s="1" t="s">
        <v>1317</v>
      </c>
      <c r="C1007" s="1"/>
      <c r="D1007">
        <v>0</v>
      </c>
      <c r="E1007">
        <v>0</v>
      </c>
      <c r="F1007">
        <v>0</v>
      </c>
      <c r="G1007">
        <v>0</v>
      </c>
      <c r="H1007">
        <v>0</v>
      </c>
      <c r="I1007">
        <v>0</v>
      </c>
      <c r="J1007">
        <v>0</v>
      </c>
      <c r="K1007">
        <v>0</v>
      </c>
      <c r="L1007" s="65">
        <v>0</v>
      </c>
      <c r="M1007">
        <v>0</v>
      </c>
      <c r="N1007">
        <v>150</v>
      </c>
      <c r="O1007">
        <v>0</v>
      </c>
      <c r="P1007">
        <v>150</v>
      </c>
      <c r="Q1007">
        <v>0</v>
      </c>
      <c r="R1007" s="1">
        <f>IF(AND(MonthSales[[#This Row],[Maximum]] &gt; 10, C1007 &lt;&gt; "X"), COUNTIF(MonthSales[[#This Row],[6]:[1]], "=0"),0)</f>
        <v>0</v>
      </c>
      <c r="S1007" s="13">
        <f>MonthSales[[#This Row],[Final Quantity in Order + Manual]]*MonthSales[[#This Row],[Weight (g)]]</f>
        <v>0</v>
      </c>
      <c r="T1007" s="62">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60">
        <f t="shared" si="15"/>
        <v>0</v>
      </c>
      <c r="W1007" s="21">
        <f>MonthSales[[#This Row],[Suggested Order]]+V1007</f>
        <v>0</v>
      </c>
      <c r="X1007">
        <f>SUM(MonthSales[[#This Row],[Stock + FBA]:[Incoming]])+MonthSales[[#This Row],[Final Quantity in Order + Manual]]</f>
        <v>150</v>
      </c>
      <c r="Y1007" s="62">
        <f>IFERROR(((MonthSales[[#This Row],[Stock + FBA]]+MonthSales[[#This Row],[Incoming]]+MonthSales[[#This Row],[Final Quantity in Order + Manual]])/MonthSales[[#This Row],[Quaterly Average]]), 0)</f>
        <v>0</v>
      </c>
    </row>
    <row r="1008" spans="1:25" x14ac:dyDescent="0.25">
      <c r="A1008" s="1" t="s">
        <v>1015</v>
      </c>
      <c r="B1008" s="1" t="s">
        <v>1317</v>
      </c>
      <c r="C1008" s="1"/>
      <c r="D1008">
        <v>0</v>
      </c>
      <c r="E1008">
        <v>0</v>
      </c>
      <c r="F1008">
        <v>0</v>
      </c>
      <c r="G1008">
        <v>0</v>
      </c>
      <c r="H1008">
        <v>0</v>
      </c>
      <c r="I1008">
        <v>0</v>
      </c>
      <c r="J1008">
        <v>0</v>
      </c>
      <c r="K1008">
        <v>0</v>
      </c>
      <c r="L1008" s="65">
        <v>0</v>
      </c>
      <c r="M1008">
        <v>0</v>
      </c>
      <c r="N1008">
        <v>150</v>
      </c>
      <c r="O1008">
        <v>0</v>
      </c>
      <c r="P1008">
        <v>150</v>
      </c>
      <c r="Q1008">
        <v>0</v>
      </c>
      <c r="R1008" s="1">
        <f>IF(AND(MonthSales[[#This Row],[Maximum]] &gt; 10, C1008 &lt;&gt; "X"), COUNTIF(MonthSales[[#This Row],[6]:[1]], "=0"),0)</f>
        <v>0</v>
      </c>
      <c r="S1008" s="13">
        <f>MonthSales[[#This Row],[Final Quantity in Order + Manual]]*MonthSales[[#This Row],[Weight (g)]]</f>
        <v>0</v>
      </c>
      <c r="T1008" s="62">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60">
        <f t="shared" si="15"/>
        <v>0</v>
      </c>
      <c r="W1008" s="21">
        <f>MonthSales[[#This Row],[Suggested Order]]+V1008</f>
        <v>0</v>
      </c>
      <c r="X1008">
        <f>SUM(MonthSales[[#This Row],[Stock + FBA]:[Incoming]])+MonthSales[[#This Row],[Final Quantity in Order + Manual]]</f>
        <v>150</v>
      </c>
      <c r="Y1008" s="62">
        <f>IFERROR(((MonthSales[[#This Row],[Stock + FBA]]+MonthSales[[#This Row],[Incoming]]+MonthSales[[#This Row],[Final Quantity in Order + Manual]])/MonthSales[[#This Row],[Quaterly Average]]), 0)</f>
        <v>0</v>
      </c>
    </row>
    <row r="1009" spans="1:25" x14ac:dyDescent="0.25">
      <c r="A1009" s="1" t="s">
        <v>1016</v>
      </c>
      <c r="B1009" s="1" t="s">
        <v>1317</v>
      </c>
      <c r="C1009" s="1"/>
      <c r="D1009">
        <v>0</v>
      </c>
      <c r="E1009">
        <v>0</v>
      </c>
      <c r="F1009">
        <v>0</v>
      </c>
      <c r="G1009">
        <v>0</v>
      </c>
      <c r="H1009">
        <v>0</v>
      </c>
      <c r="I1009">
        <v>0</v>
      </c>
      <c r="J1009">
        <v>0</v>
      </c>
      <c r="K1009">
        <v>0</v>
      </c>
      <c r="L1009" s="65">
        <v>0</v>
      </c>
      <c r="M1009">
        <v>0</v>
      </c>
      <c r="N1009">
        <v>150</v>
      </c>
      <c r="O1009">
        <v>0</v>
      </c>
      <c r="P1009">
        <v>150</v>
      </c>
      <c r="Q1009">
        <v>0</v>
      </c>
      <c r="R1009" s="1">
        <f>IF(AND(MonthSales[[#This Row],[Maximum]] &gt; 10, C1009 &lt;&gt; "X"), COUNTIF(MonthSales[[#This Row],[6]:[1]], "=0"),0)</f>
        <v>0</v>
      </c>
      <c r="S1009" s="13">
        <f>MonthSales[[#This Row],[Final Quantity in Order + Manual]]*MonthSales[[#This Row],[Weight (g)]]</f>
        <v>0</v>
      </c>
      <c r="T1009" s="62">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60">
        <f t="shared" si="15"/>
        <v>0</v>
      </c>
      <c r="W1009" s="21">
        <f>MonthSales[[#This Row],[Suggested Order]]+V1009</f>
        <v>0</v>
      </c>
      <c r="X1009">
        <f>SUM(MonthSales[[#This Row],[Stock + FBA]:[Incoming]])+MonthSales[[#This Row],[Final Quantity in Order + Manual]]</f>
        <v>150</v>
      </c>
      <c r="Y1009" s="62">
        <f>IFERROR(((MonthSales[[#This Row],[Stock + FBA]]+MonthSales[[#This Row],[Incoming]]+MonthSales[[#This Row],[Final Quantity in Order + Manual]])/MonthSales[[#This Row],[Quaterly Average]]), 0)</f>
        <v>0</v>
      </c>
    </row>
    <row r="1010" spans="1:25" x14ac:dyDescent="0.25">
      <c r="A1010" s="1" t="s">
        <v>1017</v>
      </c>
      <c r="B1010" s="1" t="s">
        <v>1317</v>
      </c>
      <c r="C1010" s="1"/>
      <c r="D1010">
        <v>0</v>
      </c>
      <c r="E1010">
        <v>0</v>
      </c>
      <c r="F1010">
        <v>0</v>
      </c>
      <c r="G1010">
        <v>0</v>
      </c>
      <c r="H1010">
        <v>0</v>
      </c>
      <c r="I1010">
        <v>0</v>
      </c>
      <c r="J1010">
        <v>0</v>
      </c>
      <c r="K1010">
        <v>0</v>
      </c>
      <c r="L1010" s="65">
        <v>0</v>
      </c>
      <c r="M1010">
        <v>0</v>
      </c>
      <c r="N1010">
        <v>150</v>
      </c>
      <c r="O1010">
        <v>0</v>
      </c>
      <c r="P1010">
        <v>150</v>
      </c>
      <c r="Q1010">
        <v>0</v>
      </c>
      <c r="R1010" s="1">
        <f>IF(AND(MonthSales[[#This Row],[Maximum]] &gt; 10, C1010 &lt;&gt; "X"), COUNTIF(MonthSales[[#This Row],[6]:[1]], "=0"),0)</f>
        <v>0</v>
      </c>
      <c r="S1010" s="13">
        <f>MonthSales[[#This Row],[Final Quantity in Order + Manual]]*MonthSales[[#This Row],[Weight (g)]]</f>
        <v>0</v>
      </c>
      <c r="T1010" s="62">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60">
        <f t="shared" si="15"/>
        <v>0</v>
      </c>
      <c r="W1010" s="21">
        <f>MonthSales[[#This Row],[Suggested Order]]+V1010</f>
        <v>0</v>
      </c>
      <c r="X1010">
        <f>SUM(MonthSales[[#This Row],[Stock + FBA]:[Incoming]])+MonthSales[[#This Row],[Final Quantity in Order + Manual]]</f>
        <v>150</v>
      </c>
      <c r="Y1010" s="62">
        <f>IFERROR(((MonthSales[[#This Row],[Stock + FBA]]+MonthSales[[#This Row],[Incoming]]+MonthSales[[#This Row],[Final Quantity in Order + Manual]])/MonthSales[[#This Row],[Quaterly Average]]), 0)</f>
        <v>0</v>
      </c>
    </row>
    <row r="1011" spans="1:25" x14ac:dyDescent="0.25">
      <c r="A1011" s="1" t="s">
        <v>1018</v>
      </c>
      <c r="B1011" s="1" t="s">
        <v>1317</v>
      </c>
      <c r="C1011" s="1"/>
      <c r="D1011">
        <v>0</v>
      </c>
      <c r="E1011">
        <v>0</v>
      </c>
      <c r="F1011">
        <v>0</v>
      </c>
      <c r="G1011">
        <v>0</v>
      </c>
      <c r="H1011">
        <v>0</v>
      </c>
      <c r="I1011">
        <v>0</v>
      </c>
      <c r="J1011">
        <v>0</v>
      </c>
      <c r="K1011">
        <v>0</v>
      </c>
      <c r="L1011" s="65">
        <v>0</v>
      </c>
      <c r="M1011">
        <v>0</v>
      </c>
      <c r="N1011">
        <v>150</v>
      </c>
      <c r="O1011">
        <v>0</v>
      </c>
      <c r="P1011">
        <v>150</v>
      </c>
      <c r="Q1011">
        <v>0</v>
      </c>
      <c r="R1011" s="1">
        <f>IF(AND(MonthSales[[#This Row],[Maximum]] &gt; 10, C1011 &lt;&gt; "X"), COUNTIF(MonthSales[[#This Row],[6]:[1]], "=0"),0)</f>
        <v>0</v>
      </c>
      <c r="S1011" s="13">
        <f>MonthSales[[#This Row],[Final Quantity in Order + Manual]]*MonthSales[[#This Row],[Weight (g)]]</f>
        <v>0</v>
      </c>
      <c r="T1011" s="62">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60">
        <f t="shared" si="15"/>
        <v>0</v>
      </c>
      <c r="W1011" s="21">
        <f>MonthSales[[#This Row],[Suggested Order]]+V1011</f>
        <v>0</v>
      </c>
      <c r="X1011">
        <f>SUM(MonthSales[[#This Row],[Stock + FBA]:[Incoming]])+MonthSales[[#This Row],[Final Quantity in Order + Manual]]</f>
        <v>150</v>
      </c>
      <c r="Y1011" s="62">
        <f>IFERROR(((MonthSales[[#This Row],[Stock + FBA]]+MonthSales[[#This Row],[Incoming]]+MonthSales[[#This Row],[Final Quantity in Order + Manual]])/MonthSales[[#This Row],[Quaterly Average]]), 0)</f>
        <v>0</v>
      </c>
    </row>
    <row r="1012" spans="1:25" x14ac:dyDescent="0.25">
      <c r="A1012" s="1" t="s">
        <v>1019</v>
      </c>
      <c r="B1012" s="1" t="s">
        <v>1317</v>
      </c>
      <c r="C1012" s="1"/>
      <c r="D1012">
        <v>0</v>
      </c>
      <c r="E1012">
        <v>0</v>
      </c>
      <c r="F1012">
        <v>0</v>
      </c>
      <c r="G1012">
        <v>0</v>
      </c>
      <c r="H1012">
        <v>0</v>
      </c>
      <c r="I1012">
        <v>0</v>
      </c>
      <c r="J1012">
        <v>0</v>
      </c>
      <c r="K1012">
        <v>0</v>
      </c>
      <c r="L1012" s="65">
        <v>0</v>
      </c>
      <c r="M1012">
        <v>0</v>
      </c>
      <c r="N1012">
        <v>150</v>
      </c>
      <c r="O1012">
        <v>0</v>
      </c>
      <c r="P1012">
        <v>150</v>
      </c>
      <c r="Q1012">
        <v>0</v>
      </c>
      <c r="R1012" s="1">
        <f>IF(AND(MonthSales[[#This Row],[Maximum]] &gt; 10, C1012 &lt;&gt; "X"), COUNTIF(MonthSales[[#This Row],[6]:[1]], "=0"),0)</f>
        <v>0</v>
      </c>
      <c r="S1012" s="13">
        <f>MonthSales[[#This Row],[Final Quantity in Order + Manual]]*MonthSales[[#This Row],[Weight (g)]]</f>
        <v>0</v>
      </c>
      <c r="T1012" s="62">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60">
        <f t="shared" si="15"/>
        <v>0</v>
      </c>
      <c r="W1012" s="21">
        <f>MonthSales[[#This Row],[Suggested Order]]+V1012</f>
        <v>0</v>
      </c>
      <c r="X1012">
        <f>SUM(MonthSales[[#This Row],[Stock + FBA]:[Incoming]])+MonthSales[[#This Row],[Final Quantity in Order + Manual]]</f>
        <v>150</v>
      </c>
      <c r="Y1012" s="62">
        <f>IFERROR(((MonthSales[[#This Row],[Stock + FBA]]+MonthSales[[#This Row],[Incoming]]+MonthSales[[#This Row],[Final Quantity in Order + Manual]])/MonthSales[[#This Row],[Quaterly Average]]), 0)</f>
        <v>0</v>
      </c>
    </row>
    <row r="1013" spans="1:25" x14ac:dyDescent="0.25">
      <c r="A1013" s="1" t="s">
        <v>1020</v>
      </c>
      <c r="B1013" s="1" t="s">
        <v>1317</v>
      </c>
      <c r="C1013" s="1"/>
      <c r="D1013">
        <v>0</v>
      </c>
      <c r="E1013">
        <v>0</v>
      </c>
      <c r="F1013">
        <v>0</v>
      </c>
      <c r="G1013">
        <v>0</v>
      </c>
      <c r="H1013">
        <v>0</v>
      </c>
      <c r="I1013">
        <v>0</v>
      </c>
      <c r="J1013">
        <v>0</v>
      </c>
      <c r="K1013">
        <v>0</v>
      </c>
      <c r="L1013" s="65">
        <v>0</v>
      </c>
      <c r="M1013">
        <v>0</v>
      </c>
      <c r="N1013">
        <v>150</v>
      </c>
      <c r="O1013">
        <v>0</v>
      </c>
      <c r="P1013">
        <v>150</v>
      </c>
      <c r="Q1013">
        <v>0</v>
      </c>
      <c r="R1013" s="1">
        <f>IF(AND(MonthSales[[#This Row],[Maximum]] &gt; 10, C1013 &lt;&gt; "X"), COUNTIF(MonthSales[[#This Row],[6]:[1]], "=0"),0)</f>
        <v>0</v>
      </c>
      <c r="S1013" s="13">
        <f>MonthSales[[#This Row],[Final Quantity in Order + Manual]]*MonthSales[[#This Row],[Weight (g)]]</f>
        <v>0</v>
      </c>
      <c r="T1013" s="62">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60">
        <f t="shared" si="15"/>
        <v>0</v>
      </c>
      <c r="W1013" s="21">
        <f>MonthSales[[#This Row],[Suggested Order]]+V1013</f>
        <v>0</v>
      </c>
      <c r="X1013">
        <f>SUM(MonthSales[[#This Row],[Stock + FBA]:[Incoming]])+MonthSales[[#This Row],[Final Quantity in Order + Manual]]</f>
        <v>150</v>
      </c>
      <c r="Y1013" s="62">
        <f>IFERROR(((MonthSales[[#This Row],[Stock + FBA]]+MonthSales[[#This Row],[Incoming]]+MonthSales[[#This Row],[Final Quantity in Order + Manual]])/MonthSales[[#This Row],[Quaterly Average]]), 0)</f>
        <v>0</v>
      </c>
    </row>
    <row r="1014" spans="1:25" x14ac:dyDescent="0.25">
      <c r="A1014" s="1" t="s">
        <v>1021</v>
      </c>
      <c r="B1014" s="1" t="s">
        <v>1317</v>
      </c>
      <c r="C1014" s="1"/>
      <c r="D1014">
        <v>0</v>
      </c>
      <c r="E1014">
        <v>0</v>
      </c>
      <c r="F1014">
        <v>0</v>
      </c>
      <c r="G1014">
        <v>0</v>
      </c>
      <c r="H1014">
        <v>0</v>
      </c>
      <c r="I1014">
        <v>0</v>
      </c>
      <c r="J1014">
        <v>0</v>
      </c>
      <c r="K1014">
        <v>0</v>
      </c>
      <c r="L1014" s="65">
        <v>0</v>
      </c>
      <c r="M1014">
        <v>0</v>
      </c>
      <c r="N1014">
        <v>150</v>
      </c>
      <c r="O1014">
        <v>0</v>
      </c>
      <c r="P1014">
        <v>150</v>
      </c>
      <c r="Q1014">
        <v>0</v>
      </c>
      <c r="R1014" s="1">
        <f>IF(AND(MonthSales[[#This Row],[Maximum]] &gt; 10, C1014 &lt;&gt; "X"), COUNTIF(MonthSales[[#This Row],[6]:[1]], "=0"),0)</f>
        <v>0</v>
      </c>
      <c r="S1014" s="13">
        <f>MonthSales[[#This Row],[Final Quantity in Order + Manual]]*MonthSales[[#This Row],[Weight (g)]]</f>
        <v>0</v>
      </c>
      <c r="T1014" s="62">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60">
        <f t="shared" si="15"/>
        <v>0</v>
      </c>
      <c r="W1014" s="21">
        <f>MonthSales[[#This Row],[Suggested Order]]+V1014</f>
        <v>0</v>
      </c>
      <c r="X1014">
        <f>SUM(MonthSales[[#This Row],[Stock + FBA]:[Incoming]])+MonthSales[[#This Row],[Final Quantity in Order + Manual]]</f>
        <v>150</v>
      </c>
      <c r="Y1014" s="62">
        <f>IFERROR(((MonthSales[[#This Row],[Stock + FBA]]+MonthSales[[#This Row],[Incoming]]+MonthSales[[#This Row],[Final Quantity in Order + Manual]])/MonthSales[[#This Row],[Quaterly Average]]), 0)</f>
        <v>0</v>
      </c>
    </row>
    <row r="1015" spans="1:25" x14ac:dyDescent="0.25">
      <c r="A1015" s="1" t="s">
        <v>1022</v>
      </c>
      <c r="B1015" s="1" t="s">
        <v>1317</v>
      </c>
      <c r="C1015" s="1"/>
      <c r="D1015">
        <v>0</v>
      </c>
      <c r="E1015">
        <v>0</v>
      </c>
      <c r="F1015">
        <v>0</v>
      </c>
      <c r="G1015">
        <v>0</v>
      </c>
      <c r="H1015">
        <v>0</v>
      </c>
      <c r="I1015">
        <v>0</v>
      </c>
      <c r="J1015">
        <v>0</v>
      </c>
      <c r="K1015">
        <v>0</v>
      </c>
      <c r="L1015" s="65">
        <v>0</v>
      </c>
      <c r="M1015">
        <v>0</v>
      </c>
      <c r="N1015">
        <v>150</v>
      </c>
      <c r="O1015">
        <v>0</v>
      </c>
      <c r="P1015">
        <v>150</v>
      </c>
      <c r="Q1015">
        <v>0</v>
      </c>
      <c r="R1015" s="1">
        <f>IF(AND(MonthSales[[#This Row],[Maximum]] &gt; 10, C1015 &lt;&gt; "X"), COUNTIF(MonthSales[[#This Row],[6]:[1]], "=0"),0)</f>
        <v>0</v>
      </c>
      <c r="S1015" s="13">
        <f>MonthSales[[#This Row],[Final Quantity in Order + Manual]]*MonthSales[[#This Row],[Weight (g)]]</f>
        <v>0</v>
      </c>
      <c r="T1015" s="62">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60">
        <f t="shared" si="15"/>
        <v>0</v>
      </c>
      <c r="W1015" s="21">
        <f>MonthSales[[#This Row],[Suggested Order]]+V1015</f>
        <v>0</v>
      </c>
      <c r="X1015">
        <f>SUM(MonthSales[[#This Row],[Stock + FBA]:[Incoming]])+MonthSales[[#This Row],[Final Quantity in Order + Manual]]</f>
        <v>150</v>
      </c>
      <c r="Y1015" s="62">
        <f>IFERROR(((MonthSales[[#This Row],[Stock + FBA]]+MonthSales[[#This Row],[Incoming]]+MonthSales[[#This Row],[Final Quantity in Order + Manual]])/MonthSales[[#This Row],[Quaterly Average]]), 0)</f>
        <v>0</v>
      </c>
    </row>
    <row r="1016" spans="1:25" x14ac:dyDescent="0.25">
      <c r="A1016" s="1" t="s">
        <v>1023</v>
      </c>
      <c r="B1016" s="1" t="s">
        <v>1317</v>
      </c>
      <c r="C1016" s="1"/>
      <c r="D1016">
        <v>0</v>
      </c>
      <c r="E1016">
        <v>0</v>
      </c>
      <c r="F1016">
        <v>0</v>
      </c>
      <c r="G1016">
        <v>0</v>
      </c>
      <c r="H1016">
        <v>0</v>
      </c>
      <c r="I1016">
        <v>0</v>
      </c>
      <c r="J1016">
        <v>0</v>
      </c>
      <c r="K1016">
        <v>0</v>
      </c>
      <c r="L1016" s="65">
        <v>0</v>
      </c>
      <c r="M1016">
        <v>0</v>
      </c>
      <c r="N1016">
        <v>150</v>
      </c>
      <c r="O1016">
        <v>0</v>
      </c>
      <c r="P1016">
        <v>150</v>
      </c>
      <c r="Q1016">
        <v>0</v>
      </c>
      <c r="R1016" s="1">
        <f>IF(AND(MonthSales[[#This Row],[Maximum]] &gt; 10, C1016 &lt;&gt; "X"), COUNTIF(MonthSales[[#This Row],[6]:[1]], "=0"),0)</f>
        <v>0</v>
      </c>
      <c r="S1016" s="13">
        <f>MonthSales[[#This Row],[Final Quantity in Order + Manual]]*MonthSales[[#This Row],[Weight (g)]]</f>
        <v>0</v>
      </c>
      <c r="T1016" s="62">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60">
        <f t="shared" si="15"/>
        <v>0</v>
      </c>
      <c r="W1016" s="21">
        <f>MonthSales[[#This Row],[Suggested Order]]+V1016</f>
        <v>0</v>
      </c>
      <c r="X1016">
        <f>SUM(MonthSales[[#This Row],[Stock + FBA]:[Incoming]])+MonthSales[[#This Row],[Final Quantity in Order + Manual]]</f>
        <v>150</v>
      </c>
      <c r="Y1016" s="62">
        <f>IFERROR(((MonthSales[[#This Row],[Stock + FBA]]+MonthSales[[#This Row],[Incoming]]+MonthSales[[#This Row],[Final Quantity in Order + Manual]])/MonthSales[[#This Row],[Quaterly Average]]), 0)</f>
        <v>0</v>
      </c>
    </row>
    <row r="1017" spans="1:25" x14ac:dyDescent="0.25">
      <c r="A1017" s="1" t="s">
        <v>1024</v>
      </c>
      <c r="B1017" s="1" t="s">
        <v>1317</v>
      </c>
      <c r="C1017" s="1"/>
      <c r="D1017">
        <v>0</v>
      </c>
      <c r="E1017">
        <v>0</v>
      </c>
      <c r="F1017">
        <v>0</v>
      </c>
      <c r="G1017">
        <v>0</v>
      </c>
      <c r="H1017">
        <v>0</v>
      </c>
      <c r="I1017">
        <v>0</v>
      </c>
      <c r="J1017">
        <v>0</v>
      </c>
      <c r="K1017">
        <v>0</v>
      </c>
      <c r="L1017" s="65">
        <v>0</v>
      </c>
      <c r="M1017">
        <v>0</v>
      </c>
      <c r="N1017">
        <v>150</v>
      </c>
      <c r="O1017">
        <v>0</v>
      </c>
      <c r="P1017">
        <v>150</v>
      </c>
      <c r="Q1017">
        <v>0</v>
      </c>
      <c r="R1017" s="1">
        <f>IF(AND(MonthSales[[#This Row],[Maximum]] &gt; 10, C1017 &lt;&gt; "X"), COUNTIF(MonthSales[[#This Row],[6]:[1]], "=0"),0)</f>
        <v>0</v>
      </c>
      <c r="S1017" s="13">
        <f>MonthSales[[#This Row],[Final Quantity in Order + Manual]]*MonthSales[[#This Row],[Weight (g)]]</f>
        <v>0</v>
      </c>
      <c r="T1017" s="62">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60">
        <f t="shared" si="15"/>
        <v>0</v>
      </c>
      <c r="W1017" s="21">
        <f>MonthSales[[#This Row],[Suggested Order]]+V1017</f>
        <v>0</v>
      </c>
      <c r="X1017">
        <f>SUM(MonthSales[[#This Row],[Stock + FBA]:[Incoming]])+MonthSales[[#This Row],[Final Quantity in Order + Manual]]</f>
        <v>150</v>
      </c>
      <c r="Y1017" s="62">
        <f>IFERROR(((MonthSales[[#This Row],[Stock + FBA]]+MonthSales[[#This Row],[Incoming]]+MonthSales[[#This Row],[Final Quantity in Order + Manual]])/MonthSales[[#This Row],[Quaterly Average]]), 0)</f>
        <v>0</v>
      </c>
    </row>
    <row r="1018" spans="1:25" x14ac:dyDescent="0.25">
      <c r="A1018" s="1" t="s">
        <v>1025</v>
      </c>
      <c r="B1018" s="1" t="s">
        <v>1317</v>
      </c>
      <c r="C1018" s="1" t="s">
        <v>8</v>
      </c>
      <c r="D1018">
        <v>1.56</v>
      </c>
      <c r="E1018">
        <v>2</v>
      </c>
      <c r="F1018">
        <v>1</v>
      </c>
      <c r="G1018">
        <v>2</v>
      </c>
      <c r="H1018">
        <v>3</v>
      </c>
      <c r="I1018">
        <v>1</v>
      </c>
      <c r="J1018">
        <v>2</v>
      </c>
      <c r="K1018">
        <v>2</v>
      </c>
      <c r="L1018" s="65">
        <v>2</v>
      </c>
      <c r="M1018">
        <v>3</v>
      </c>
      <c r="N1018">
        <v>3</v>
      </c>
      <c r="O1018">
        <v>15</v>
      </c>
      <c r="P1018">
        <v>18</v>
      </c>
      <c r="Q1018">
        <v>50</v>
      </c>
      <c r="R1018" s="1">
        <f>IF(AND(MonthSales[[#This Row],[Maximum]] &gt; 10, C1018 &lt;&gt; "X"), COUNTIF(MonthSales[[#This Row],[6]:[1]], "=0"),0)</f>
        <v>0</v>
      </c>
      <c r="S1018" s="13">
        <f>MonthSales[[#This Row],[Final Quantity in Order + Manual]]*MonthSales[[#This Row],[Weight (g)]]</f>
        <v>0</v>
      </c>
      <c r="T1018" s="62">
        <f>IFERROR(((MonthSales[[#This Row],[Stock + FBA]]+MonthSales[[#This Row],[Incoming]])/MonthSales[[#This Row],[Quaterly Average]]), 0)</f>
        <v>34</v>
      </c>
      <c r="U1018" s="14">
        <f>IF(AND(minMonths &gt;=  MonthSales[[#This Row],[Months Cover (current stock +Production)]], C1018  &lt;&gt; "X"), _xlfn.CEILING.MATH(((orderBY -  MonthSales[[#This Row],[Months Cover (current stock +Production)]]) * MonthSales[[#This Row],[Quaterly Average]]),50),0)</f>
        <v>0</v>
      </c>
      <c r="V1018" s="60">
        <f t="shared" si="15"/>
        <v>0</v>
      </c>
      <c r="W1018" s="21">
        <f>MonthSales[[#This Row],[Suggested Order]]+V1018</f>
        <v>0</v>
      </c>
      <c r="X1018">
        <f>SUM(MonthSales[[#This Row],[Stock + FBA]:[Incoming]])+MonthSales[[#This Row],[Final Quantity in Order + Manual]]</f>
        <v>68</v>
      </c>
      <c r="Y1018" s="62">
        <f>IFERROR(((MonthSales[[#This Row],[Stock + FBA]]+MonthSales[[#This Row],[Incoming]]+MonthSales[[#This Row],[Final Quantity in Order + Manual]])/MonthSales[[#This Row],[Quaterly Average]]), 0)</f>
        <v>34</v>
      </c>
    </row>
    <row r="1019" spans="1:25" x14ac:dyDescent="0.25">
      <c r="A1019" s="1" t="s">
        <v>1026</v>
      </c>
      <c r="B1019" s="1" t="s">
        <v>1317</v>
      </c>
      <c r="C1019" s="1" t="s">
        <v>8</v>
      </c>
      <c r="D1019">
        <v>2.09</v>
      </c>
      <c r="E1019">
        <v>4</v>
      </c>
      <c r="F1019">
        <v>3</v>
      </c>
      <c r="G1019">
        <v>3</v>
      </c>
      <c r="H1019">
        <v>5</v>
      </c>
      <c r="I1019">
        <v>4</v>
      </c>
      <c r="J1019">
        <v>3</v>
      </c>
      <c r="K1019">
        <v>4</v>
      </c>
      <c r="L1019" s="65">
        <v>4</v>
      </c>
      <c r="M1019">
        <v>5</v>
      </c>
      <c r="N1019">
        <v>3</v>
      </c>
      <c r="O1019">
        <v>0</v>
      </c>
      <c r="P1019">
        <v>3</v>
      </c>
      <c r="Q1019">
        <v>50</v>
      </c>
      <c r="R1019" s="1">
        <f>IF(AND(MonthSales[[#This Row],[Maximum]] &gt; 10, C1019 &lt;&gt; "X"), COUNTIF(MonthSales[[#This Row],[6]:[1]], "=0"),0)</f>
        <v>0</v>
      </c>
      <c r="S1019" s="13">
        <f>MonthSales[[#This Row],[Final Quantity in Order + Manual]]*MonthSales[[#This Row],[Weight (g)]]</f>
        <v>0</v>
      </c>
      <c r="T1019" s="62">
        <f>IFERROR(((MonthSales[[#This Row],[Stock + FBA]]+MonthSales[[#This Row],[Incoming]])/MonthSales[[#This Row],[Quaterly Average]]), 0)</f>
        <v>13.25</v>
      </c>
      <c r="U1019" s="14">
        <f>IF(AND(minMonths &gt;=  MonthSales[[#This Row],[Months Cover (current stock +Production)]], C1019  &lt;&gt; "X"), _xlfn.CEILING.MATH(((orderBY -  MonthSales[[#This Row],[Months Cover (current stock +Production)]]) * MonthSales[[#This Row],[Quaterly Average]]),50),0)</f>
        <v>0</v>
      </c>
      <c r="V1019" s="60">
        <f t="shared" si="15"/>
        <v>0</v>
      </c>
      <c r="W1019" s="21">
        <f>MonthSales[[#This Row],[Suggested Order]]+V1019</f>
        <v>0</v>
      </c>
      <c r="X1019">
        <f>SUM(MonthSales[[#This Row],[Stock + FBA]:[Incoming]])+MonthSales[[#This Row],[Final Quantity in Order + Manual]]</f>
        <v>53</v>
      </c>
      <c r="Y1019" s="62">
        <f>IFERROR(((MonthSales[[#This Row],[Stock + FBA]]+MonthSales[[#This Row],[Incoming]]+MonthSales[[#This Row],[Final Quantity in Order + Manual]])/MonthSales[[#This Row],[Quaterly Average]]), 0)</f>
        <v>13.25</v>
      </c>
    </row>
    <row r="1020" spans="1:25" x14ac:dyDescent="0.25">
      <c r="A1020" s="1" t="s">
        <v>1027</v>
      </c>
      <c r="B1020" s="1" t="s">
        <v>1316</v>
      </c>
      <c r="C1020" s="1" t="s">
        <v>13</v>
      </c>
      <c r="D1020">
        <v>6.17</v>
      </c>
      <c r="E1020">
        <v>0</v>
      </c>
      <c r="F1020">
        <v>0</v>
      </c>
      <c r="G1020">
        <v>0</v>
      </c>
      <c r="H1020">
        <v>0</v>
      </c>
      <c r="I1020">
        <v>0</v>
      </c>
      <c r="J1020">
        <v>0</v>
      </c>
      <c r="K1020">
        <v>0</v>
      </c>
      <c r="L1020" s="65">
        <v>0</v>
      </c>
      <c r="M1020">
        <v>0</v>
      </c>
      <c r="N1020">
        <v>0</v>
      </c>
      <c r="O1020">
        <v>0</v>
      </c>
      <c r="P1020">
        <v>0</v>
      </c>
      <c r="Q1020">
        <v>0</v>
      </c>
      <c r="R1020" s="1">
        <f>IF(AND(MonthSales[[#This Row],[Maximum]] &gt; 10, C1020 &lt;&gt; "X"), COUNTIF(MonthSales[[#This Row],[6]:[1]], "=0"),0)</f>
        <v>0</v>
      </c>
      <c r="S1020" s="13">
        <f>MonthSales[[#This Row],[Final Quantity in Order + Manual]]*MonthSales[[#This Row],[Weight (g)]]</f>
        <v>0</v>
      </c>
      <c r="T1020" s="62">
        <f>IFERROR(((MonthSales[[#This Row],[Stock + FBA]]+MonthSales[[#This Row],[Incoming]])/MonthSales[[#This Row],[Quaterly Average]]), 0)</f>
        <v>0</v>
      </c>
      <c r="U1020" s="14">
        <f>IF(AND(minMonths &gt;=  MonthSales[[#This Row],[Months Cover (current stock +Production)]], C1020  &lt;&gt; "X"), _xlfn.CEILING.MATH(((orderBY -  MonthSales[[#This Row],[Months Cover (current stock +Production)]]) * MonthSales[[#This Row],[Quaterly Average]]),50),0)</f>
        <v>0</v>
      </c>
      <c r="V1020" s="60">
        <f t="shared" si="15"/>
        <v>0</v>
      </c>
      <c r="W1020" s="21">
        <f>MonthSales[[#This Row],[Suggested Order]]+V1020</f>
        <v>0</v>
      </c>
      <c r="X1020">
        <f>SUM(MonthSales[[#This Row],[Stock + FBA]:[Incoming]])+MonthSales[[#This Row],[Final Quantity in Order + Manual]]</f>
        <v>0</v>
      </c>
      <c r="Y1020" s="62">
        <f>IFERROR(((MonthSales[[#This Row],[Stock + FBA]]+MonthSales[[#This Row],[Incoming]]+MonthSales[[#This Row],[Final Quantity in Order + Manual]])/MonthSales[[#This Row],[Quaterly Average]]), 0)</f>
        <v>0</v>
      </c>
    </row>
    <row r="1021" spans="1:25" x14ac:dyDescent="0.25">
      <c r="A1021" s="1" t="s">
        <v>1028</v>
      </c>
      <c r="B1021" s="1" t="s">
        <v>1317</v>
      </c>
      <c r="C1021" s="1" t="s">
        <v>8</v>
      </c>
      <c r="D1021">
        <v>2.15</v>
      </c>
      <c r="E1021">
        <v>8</v>
      </c>
      <c r="F1021">
        <v>5</v>
      </c>
      <c r="G1021">
        <v>1</v>
      </c>
      <c r="H1021">
        <v>3</v>
      </c>
      <c r="I1021">
        <v>5</v>
      </c>
      <c r="J1021">
        <v>7</v>
      </c>
      <c r="K1021">
        <v>5</v>
      </c>
      <c r="L1021" s="65">
        <v>5</v>
      </c>
      <c r="M1021">
        <v>8</v>
      </c>
      <c r="N1021">
        <v>12</v>
      </c>
      <c r="O1021">
        <v>23</v>
      </c>
      <c r="P1021">
        <v>35</v>
      </c>
      <c r="Q1021">
        <v>0</v>
      </c>
      <c r="R1021" s="1">
        <f>IF(AND(MonthSales[[#This Row],[Maximum]] &gt; 10, C1021 &lt;&gt; "X"), COUNTIF(MonthSales[[#This Row],[6]:[1]], "=0"),0)</f>
        <v>0</v>
      </c>
      <c r="S1021" s="13">
        <f>MonthSales[[#This Row],[Final Quantity in Order + Manual]]*MonthSales[[#This Row],[Weight (g)]]</f>
        <v>0</v>
      </c>
      <c r="T1021" s="62">
        <f>IFERROR(((MonthSales[[#This Row],[Stock + FBA]]+MonthSales[[#This Row],[Incoming]])/MonthSales[[#This Row],[Quaterly Average]]), 0)</f>
        <v>7</v>
      </c>
      <c r="U1021" s="14">
        <f>IF(AND(minMonths &gt;=  MonthSales[[#This Row],[Months Cover (current stock +Production)]], C1021  &lt;&gt; "X"), _xlfn.CEILING.MATH(((orderBY -  MonthSales[[#This Row],[Months Cover (current stock +Production)]]) * MonthSales[[#This Row],[Quaterly Average]]),50),0)</f>
        <v>0</v>
      </c>
      <c r="V1021" s="60">
        <f t="shared" si="15"/>
        <v>0</v>
      </c>
      <c r="W1021" s="21">
        <f>MonthSales[[#This Row],[Suggested Order]]+V1021</f>
        <v>0</v>
      </c>
      <c r="X1021">
        <f>SUM(MonthSales[[#This Row],[Stock + FBA]:[Incoming]])+MonthSales[[#This Row],[Final Quantity in Order + Manual]]</f>
        <v>35</v>
      </c>
      <c r="Y1021" s="62">
        <f>IFERROR(((MonthSales[[#This Row],[Stock + FBA]]+MonthSales[[#This Row],[Incoming]]+MonthSales[[#This Row],[Final Quantity in Order + Manual]])/MonthSales[[#This Row],[Quaterly Average]]), 0)</f>
        <v>7</v>
      </c>
    </row>
    <row r="1022" spans="1:25" x14ac:dyDescent="0.25">
      <c r="A1022" s="1" t="s">
        <v>1029</v>
      </c>
      <c r="B1022" s="1" t="s">
        <v>1317</v>
      </c>
      <c r="C1022" s="1"/>
      <c r="D1022">
        <v>1.47</v>
      </c>
      <c r="E1022">
        <v>0</v>
      </c>
      <c r="F1022">
        <v>0</v>
      </c>
      <c r="G1022">
        <v>0</v>
      </c>
      <c r="H1022">
        <v>0</v>
      </c>
      <c r="I1022">
        <v>0</v>
      </c>
      <c r="J1022">
        <v>0</v>
      </c>
      <c r="K1022">
        <v>0</v>
      </c>
      <c r="L1022" s="65">
        <v>0</v>
      </c>
      <c r="M1022">
        <v>0</v>
      </c>
      <c r="N1022">
        <v>200</v>
      </c>
      <c r="O1022">
        <v>0</v>
      </c>
      <c r="P1022">
        <v>200</v>
      </c>
      <c r="Q1022">
        <v>0</v>
      </c>
      <c r="R1022" s="1">
        <f>IF(AND(MonthSales[[#This Row],[Maximum]] &gt; 10, C1022 &lt;&gt; "X"), COUNTIF(MonthSales[[#This Row],[6]:[1]], "=0"),0)</f>
        <v>0</v>
      </c>
      <c r="S1022" s="13">
        <f>MonthSales[[#This Row],[Final Quantity in Order + Manual]]*MonthSales[[#This Row],[Weight (g)]]</f>
        <v>0</v>
      </c>
      <c r="T1022" s="62">
        <f>IFERROR(((MonthSales[[#This Row],[Stock + FBA]]+MonthSales[[#This Row],[Incoming]])/MonthSales[[#This Row],[Quaterly Average]]), 0)</f>
        <v>0</v>
      </c>
      <c r="U1022" s="14">
        <f>IF(AND(minMonths &gt;=  MonthSales[[#This Row],[Months Cover (current stock +Production)]], C1022  &lt;&gt; "X"), _xlfn.CEILING.MATH(((orderBY -  MonthSales[[#This Row],[Months Cover (current stock +Production)]]) * MonthSales[[#This Row],[Quaterly Average]]),50),0)</f>
        <v>0</v>
      </c>
      <c r="V1022" s="60">
        <f t="shared" si="15"/>
        <v>0</v>
      </c>
      <c r="W1022" s="21">
        <f>MonthSales[[#This Row],[Suggested Order]]+V1022</f>
        <v>0</v>
      </c>
      <c r="X1022">
        <f>SUM(MonthSales[[#This Row],[Stock + FBA]:[Incoming]])+MonthSales[[#This Row],[Final Quantity in Order + Manual]]</f>
        <v>200</v>
      </c>
      <c r="Y1022" s="62">
        <f>IFERROR(((MonthSales[[#This Row],[Stock + FBA]]+MonthSales[[#This Row],[Incoming]]+MonthSales[[#This Row],[Final Quantity in Order + Manual]])/MonthSales[[#This Row],[Quaterly Average]]), 0)</f>
        <v>0</v>
      </c>
    </row>
    <row r="1023" spans="1:25" x14ac:dyDescent="0.25">
      <c r="A1023" s="1" t="s">
        <v>1030</v>
      </c>
      <c r="B1023" s="1" t="s">
        <v>1317</v>
      </c>
      <c r="C1023" s="1"/>
      <c r="D1023">
        <v>1.02</v>
      </c>
      <c r="E1023">
        <v>0</v>
      </c>
      <c r="F1023">
        <v>0</v>
      </c>
      <c r="G1023">
        <v>0</v>
      </c>
      <c r="H1023">
        <v>0</v>
      </c>
      <c r="I1023">
        <v>0</v>
      </c>
      <c r="J1023">
        <v>0</v>
      </c>
      <c r="K1023">
        <v>0</v>
      </c>
      <c r="L1023" s="65">
        <v>0</v>
      </c>
      <c r="M1023">
        <v>0</v>
      </c>
      <c r="N1023">
        <v>200</v>
      </c>
      <c r="O1023">
        <v>0</v>
      </c>
      <c r="P1023">
        <v>200</v>
      </c>
      <c r="Q1023">
        <v>0</v>
      </c>
      <c r="R1023" s="1">
        <f>IF(AND(MonthSales[[#This Row],[Maximum]] &gt; 10, C1023 &lt;&gt; "X"), COUNTIF(MonthSales[[#This Row],[6]:[1]], "=0"),0)</f>
        <v>0</v>
      </c>
      <c r="S1023" s="13">
        <f>MonthSales[[#This Row],[Final Quantity in Order + Manual]]*MonthSales[[#This Row],[Weight (g)]]</f>
        <v>0</v>
      </c>
      <c r="T1023" s="62">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60">
        <f t="shared" si="15"/>
        <v>0</v>
      </c>
      <c r="W1023" s="21">
        <f>MonthSales[[#This Row],[Suggested Order]]+V1023</f>
        <v>0</v>
      </c>
      <c r="X1023">
        <f>SUM(MonthSales[[#This Row],[Stock + FBA]:[Incoming]])+MonthSales[[#This Row],[Final Quantity in Order + Manual]]</f>
        <v>200</v>
      </c>
      <c r="Y1023" s="62">
        <f>IFERROR(((MonthSales[[#This Row],[Stock + FBA]]+MonthSales[[#This Row],[Incoming]]+MonthSales[[#This Row],[Final Quantity in Order + Manual]])/MonthSales[[#This Row],[Quaterly Average]]), 0)</f>
        <v>0</v>
      </c>
    </row>
    <row r="1024" spans="1:25" x14ac:dyDescent="0.25">
      <c r="A1024" s="1" t="s">
        <v>1031</v>
      </c>
      <c r="B1024" s="1" t="s">
        <v>1317</v>
      </c>
      <c r="C1024" s="1"/>
      <c r="D1024">
        <v>1.78</v>
      </c>
      <c r="E1024">
        <v>0</v>
      </c>
      <c r="F1024">
        <v>0</v>
      </c>
      <c r="G1024">
        <v>0</v>
      </c>
      <c r="H1024">
        <v>0</v>
      </c>
      <c r="I1024">
        <v>0</v>
      </c>
      <c r="J1024">
        <v>0</v>
      </c>
      <c r="K1024">
        <v>0</v>
      </c>
      <c r="L1024" s="65">
        <v>0</v>
      </c>
      <c r="M1024">
        <v>0</v>
      </c>
      <c r="N1024">
        <v>200</v>
      </c>
      <c r="O1024">
        <v>0</v>
      </c>
      <c r="P1024">
        <v>200</v>
      </c>
      <c r="Q1024">
        <v>0</v>
      </c>
      <c r="R1024" s="1">
        <f>IF(AND(MonthSales[[#This Row],[Maximum]] &gt; 10, C1024 &lt;&gt; "X"), COUNTIF(MonthSales[[#This Row],[6]:[1]], "=0"),0)</f>
        <v>0</v>
      </c>
      <c r="S1024" s="13">
        <f>MonthSales[[#This Row],[Final Quantity in Order + Manual]]*MonthSales[[#This Row],[Weight (g)]]</f>
        <v>0</v>
      </c>
      <c r="T1024" s="62">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60">
        <f t="shared" si="15"/>
        <v>0</v>
      </c>
      <c r="W1024" s="21">
        <f>MonthSales[[#This Row],[Suggested Order]]+V1024</f>
        <v>0</v>
      </c>
      <c r="X1024">
        <f>SUM(MonthSales[[#This Row],[Stock + FBA]:[Incoming]])+MonthSales[[#This Row],[Final Quantity in Order + Manual]]</f>
        <v>200</v>
      </c>
      <c r="Y1024" s="62">
        <f>IFERROR(((MonthSales[[#This Row],[Stock + FBA]]+MonthSales[[#This Row],[Incoming]]+MonthSales[[#This Row],[Final Quantity in Order + Manual]])/MonthSales[[#This Row],[Quaterly Average]]), 0)</f>
        <v>0</v>
      </c>
    </row>
    <row r="1025" spans="1:25" x14ac:dyDescent="0.25">
      <c r="A1025" s="1" t="s">
        <v>1032</v>
      </c>
      <c r="B1025" s="1" t="s">
        <v>1317</v>
      </c>
      <c r="C1025" s="1" t="s">
        <v>8</v>
      </c>
      <c r="D1025">
        <v>0.85</v>
      </c>
      <c r="E1025">
        <v>42</v>
      </c>
      <c r="F1025">
        <v>53</v>
      </c>
      <c r="G1025">
        <v>54</v>
      </c>
      <c r="H1025">
        <v>123</v>
      </c>
      <c r="I1025">
        <v>69</v>
      </c>
      <c r="J1025">
        <v>11</v>
      </c>
      <c r="K1025">
        <v>59</v>
      </c>
      <c r="L1025" s="65">
        <v>68</v>
      </c>
      <c r="M1025">
        <v>123</v>
      </c>
      <c r="N1025">
        <v>51</v>
      </c>
      <c r="O1025">
        <v>4</v>
      </c>
      <c r="P1025">
        <v>55</v>
      </c>
      <c r="Q1025">
        <v>700</v>
      </c>
      <c r="R1025" s="1">
        <f>IF(AND(MonthSales[[#This Row],[Maximum]] &gt; 10, C1025 &lt;&gt; "X"), COUNTIF(MonthSales[[#This Row],[6]:[1]], "=0"),0)</f>
        <v>0</v>
      </c>
      <c r="S1025" s="13">
        <f>MonthSales[[#This Row],[Final Quantity in Order + Manual]]*MonthSales[[#This Row],[Weight (g)]]</f>
        <v>0</v>
      </c>
      <c r="T1025" s="62">
        <f>IFERROR(((MonthSales[[#This Row],[Stock + FBA]]+MonthSales[[#This Row],[Incoming]])/MonthSales[[#This Row],[Quaterly Average]]), 0)</f>
        <v>11.102941176470589</v>
      </c>
      <c r="U1025" s="14">
        <f>IF(AND(minMonths &gt;=  MonthSales[[#This Row],[Months Cover (current stock +Production)]], C1025  &lt;&gt; "X"), _xlfn.CEILING.MATH(((orderBY -  MonthSales[[#This Row],[Months Cover (current stock +Production)]]) * MonthSales[[#This Row],[Quaterly Average]]),50),0)</f>
        <v>0</v>
      </c>
      <c r="V1025" s="60">
        <f t="shared" si="15"/>
        <v>0</v>
      </c>
      <c r="W1025" s="21">
        <f>MonthSales[[#This Row],[Suggested Order]]+V1025</f>
        <v>0</v>
      </c>
      <c r="X1025">
        <f>SUM(MonthSales[[#This Row],[Stock + FBA]:[Incoming]])+MonthSales[[#This Row],[Final Quantity in Order + Manual]]</f>
        <v>755</v>
      </c>
      <c r="Y1025" s="62">
        <f>IFERROR(((MonthSales[[#This Row],[Stock + FBA]]+MonthSales[[#This Row],[Incoming]]+MonthSales[[#This Row],[Final Quantity in Order + Manual]])/MonthSales[[#This Row],[Quaterly Average]]), 0)</f>
        <v>11.102941176470589</v>
      </c>
    </row>
    <row r="1026" spans="1:25" x14ac:dyDescent="0.25">
      <c r="A1026" s="1" t="s">
        <v>1033</v>
      </c>
      <c r="B1026" s="1" t="s">
        <v>1317</v>
      </c>
      <c r="C1026" s="1" t="s">
        <v>8</v>
      </c>
      <c r="D1026">
        <v>1.1599999999999999</v>
      </c>
      <c r="E1026">
        <v>29</v>
      </c>
      <c r="F1026">
        <v>40</v>
      </c>
      <c r="G1026">
        <v>40</v>
      </c>
      <c r="H1026">
        <v>63</v>
      </c>
      <c r="I1026">
        <v>41</v>
      </c>
      <c r="J1026">
        <v>11</v>
      </c>
      <c r="K1026">
        <v>37</v>
      </c>
      <c r="L1026" s="65">
        <v>38</v>
      </c>
      <c r="M1026">
        <v>63</v>
      </c>
      <c r="N1026">
        <v>48</v>
      </c>
      <c r="O1026">
        <v>6</v>
      </c>
      <c r="P1026">
        <v>54</v>
      </c>
      <c r="Q1026">
        <v>350</v>
      </c>
      <c r="R1026" s="1">
        <f>IF(AND(MonthSales[[#This Row],[Maximum]] &gt; 10, C1026 &lt;&gt; "X"), COUNTIF(MonthSales[[#This Row],[6]:[1]], "=0"),0)</f>
        <v>0</v>
      </c>
      <c r="S1026" s="13">
        <f>MonthSales[[#This Row],[Final Quantity in Order + Manual]]*MonthSales[[#This Row],[Weight (g)]]</f>
        <v>0</v>
      </c>
      <c r="T1026" s="62">
        <f>IFERROR(((MonthSales[[#This Row],[Stock + FBA]]+MonthSales[[#This Row],[Incoming]])/MonthSales[[#This Row],[Quaterly Average]]), 0)</f>
        <v>10.631578947368421</v>
      </c>
      <c r="U1026" s="14">
        <f>IF(AND(minMonths &gt;=  MonthSales[[#This Row],[Months Cover (current stock +Production)]], C1026  &lt;&gt; "X"), _xlfn.CEILING.MATH(((orderBY -  MonthSales[[#This Row],[Months Cover (current stock +Production)]]) * MonthSales[[#This Row],[Quaterly Average]]),50),0)</f>
        <v>0</v>
      </c>
      <c r="V1026" s="60">
        <f t="shared" ref="V1026:V1089" si="16">AA1026</f>
        <v>0</v>
      </c>
      <c r="W1026" s="21">
        <f>MonthSales[[#This Row],[Suggested Order]]+V1026</f>
        <v>0</v>
      </c>
      <c r="X1026">
        <f>SUM(MonthSales[[#This Row],[Stock + FBA]:[Incoming]])+MonthSales[[#This Row],[Final Quantity in Order + Manual]]</f>
        <v>404</v>
      </c>
      <c r="Y1026" s="62">
        <f>IFERROR(((MonthSales[[#This Row],[Stock + FBA]]+MonthSales[[#This Row],[Incoming]]+MonthSales[[#This Row],[Final Quantity in Order + Manual]])/MonthSales[[#This Row],[Quaterly Average]]), 0)</f>
        <v>10.631578947368421</v>
      </c>
    </row>
    <row r="1027" spans="1:25" x14ac:dyDescent="0.25">
      <c r="A1027" s="1" t="s">
        <v>1034</v>
      </c>
      <c r="B1027" s="1" t="s">
        <v>1317</v>
      </c>
      <c r="C1027" s="1" t="s">
        <v>8</v>
      </c>
      <c r="D1027">
        <v>5.39</v>
      </c>
      <c r="E1027">
        <v>13</v>
      </c>
      <c r="F1027">
        <v>13</v>
      </c>
      <c r="G1027">
        <v>23</v>
      </c>
      <c r="H1027">
        <v>58</v>
      </c>
      <c r="I1027">
        <v>38</v>
      </c>
      <c r="J1027">
        <v>43</v>
      </c>
      <c r="K1027">
        <v>31</v>
      </c>
      <c r="L1027" s="65">
        <v>46</v>
      </c>
      <c r="M1027">
        <v>58</v>
      </c>
      <c r="N1027">
        <v>1</v>
      </c>
      <c r="O1027">
        <v>11</v>
      </c>
      <c r="P1027">
        <v>12</v>
      </c>
      <c r="Q1027">
        <v>250</v>
      </c>
      <c r="R1027" s="1">
        <f>IF(AND(MonthSales[[#This Row],[Maximum]] &gt; 10, C1027 &lt;&gt; "X"), COUNTIF(MonthSales[[#This Row],[6]:[1]], "=0"),0)</f>
        <v>0</v>
      </c>
      <c r="S1027" s="13">
        <f>MonthSales[[#This Row],[Final Quantity in Order + Manual]]*MonthSales[[#This Row],[Weight (g)]]</f>
        <v>0</v>
      </c>
      <c r="T1027" s="62">
        <f>IFERROR(((MonthSales[[#This Row],[Stock + FBA]]+MonthSales[[#This Row],[Incoming]])/MonthSales[[#This Row],[Quaterly Average]]), 0)</f>
        <v>5.6956521739130439</v>
      </c>
      <c r="U1027" s="14">
        <f>IF(AND(minMonths &gt;=  MonthSales[[#This Row],[Months Cover (current stock +Production)]], C1027  &lt;&gt; "X"), _xlfn.CEILING.MATH(((orderBY -  MonthSales[[#This Row],[Months Cover (current stock +Production)]]) * MonthSales[[#This Row],[Quaterly Average]]),50),0)</f>
        <v>0</v>
      </c>
      <c r="V1027" s="60">
        <f t="shared" si="16"/>
        <v>0</v>
      </c>
      <c r="W1027" s="21">
        <f>MonthSales[[#This Row],[Suggested Order]]+V1027</f>
        <v>0</v>
      </c>
      <c r="X1027">
        <f>SUM(MonthSales[[#This Row],[Stock + FBA]:[Incoming]])+MonthSales[[#This Row],[Final Quantity in Order + Manual]]</f>
        <v>262</v>
      </c>
      <c r="Y1027" s="62">
        <f>IFERROR(((MonthSales[[#This Row],[Stock + FBA]]+MonthSales[[#This Row],[Incoming]]+MonthSales[[#This Row],[Final Quantity in Order + Manual]])/MonthSales[[#This Row],[Quaterly Average]]), 0)</f>
        <v>5.6956521739130439</v>
      </c>
    </row>
    <row r="1028" spans="1:25" x14ac:dyDescent="0.25">
      <c r="A1028" s="1" t="s">
        <v>1035</v>
      </c>
      <c r="B1028" s="1" t="s">
        <v>1317</v>
      </c>
      <c r="C1028" s="1" t="s">
        <v>13</v>
      </c>
      <c r="D1028">
        <v>6.18</v>
      </c>
      <c r="E1028">
        <v>4</v>
      </c>
      <c r="F1028">
        <v>2</v>
      </c>
      <c r="G1028">
        <v>0</v>
      </c>
      <c r="H1028">
        <v>6</v>
      </c>
      <c r="I1028">
        <v>3</v>
      </c>
      <c r="J1028">
        <v>1</v>
      </c>
      <c r="K1028">
        <v>3</v>
      </c>
      <c r="L1028" s="65">
        <v>3</v>
      </c>
      <c r="M1028">
        <v>6</v>
      </c>
      <c r="N1028">
        <v>44</v>
      </c>
      <c r="O1028">
        <v>44</v>
      </c>
      <c r="P1028">
        <v>88</v>
      </c>
      <c r="Q1028">
        <v>0</v>
      </c>
      <c r="R1028" s="1">
        <f>IF(AND(MonthSales[[#This Row],[Maximum]] &gt; 10, C1028 &lt;&gt; "X"), COUNTIF(MonthSales[[#This Row],[6]:[1]], "=0"),0)</f>
        <v>0</v>
      </c>
      <c r="S1028" s="13">
        <f>MonthSales[[#This Row],[Final Quantity in Order + Manual]]*MonthSales[[#This Row],[Weight (g)]]</f>
        <v>0</v>
      </c>
      <c r="T1028" s="62">
        <f>IFERROR(((MonthSales[[#This Row],[Stock + FBA]]+MonthSales[[#This Row],[Incoming]])/MonthSales[[#This Row],[Quaterly Average]]), 0)</f>
        <v>29.333333333333332</v>
      </c>
      <c r="U1028" s="14">
        <f>IF(AND(minMonths &gt;=  MonthSales[[#This Row],[Months Cover (current stock +Production)]], C1028  &lt;&gt; "X"), _xlfn.CEILING.MATH(((orderBY -  MonthSales[[#This Row],[Months Cover (current stock +Production)]]) * MonthSales[[#This Row],[Quaterly Average]]),50),0)</f>
        <v>0</v>
      </c>
      <c r="V1028" s="60">
        <f t="shared" si="16"/>
        <v>0</v>
      </c>
      <c r="W1028" s="21">
        <f>MonthSales[[#This Row],[Suggested Order]]+V1028</f>
        <v>0</v>
      </c>
      <c r="X1028">
        <f>SUM(MonthSales[[#This Row],[Stock + FBA]:[Incoming]])+MonthSales[[#This Row],[Final Quantity in Order + Manual]]</f>
        <v>88</v>
      </c>
      <c r="Y1028" s="62">
        <f>IFERROR(((MonthSales[[#This Row],[Stock + FBA]]+MonthSales[[#This Row],[Incoming]]+MonthSales[[#This Row],[Final Quantity in Order + Manual]])/MonthSales[[#This Row],[Quaterly Average]]), 0)</f>
        <v>29.333333333333332</v>
      </c>
    </row>
    <row r="1029" spans="1:25" x14ac:dyDescent="0.25">
      <c r="A1029" s="1" t="s">
        <v>1036</v>
      </c>
      <c r="B1029" s="1" t="s">
        <v>1317</v>
      </c>
      <c r="C1029" s="1" t="s">
        <v>13</v>
      </c>
      <c r="D1029">
        <v>2.4300000000000002</v>
      </c>
      <c r="E1029">
        <v>4</v>
      </c>
      <c r="F1029">
        <v>7</v>
      </c>
      <c r="G1029">
        <v>2</v>
      </c>
      <c r="H1029">
        <v>9</v>
      </c>
      <c r="I1029">
        <v>4</v>
      </c>
      <c r="J1029">
        <v>5</v>
      </c>
      <c r="K1029">
        <v>5</v>
      </c>
      <c r="L1029" s="65">
        <v>6</v>
      </c>
      <c r="M1029">
        <v>9</v>
      </c>
      <c r="N1029">
        <v>14</v>
      </c>
      <c r="O1029">
        <v>51</v>
      </c>
      <c r="P1029">
        <v>65</v>
      </c>
      <c r="Q1029">
        <v>0</v>
      </c>
      <c r="R1029" s="1">
        <f>IF(AND(MonthSales[[#This Row],[Maximum]] &gt; 10, C1029 &lt;&gt; "X"), COUNTIF(MonthSales[[#This Row],[6]:[1]], "=0"),0)</f>
        <v>0</v>
      </c>
      <c r="S1029" s="13">
        <f>MonthSales[[#This Row],[Final Quantity in Order + Manual]]*MonthSales[[#This Row],[Weight (g)]]</f>
        <v>0</v>
      </c>
      <c r="T1029" s="62">
        <f>IFERROR(((MonthSales[[#This Row],[Stock + FBA]]+MonthSales[[#This Row],[Incoming]])/MonthSales[[#This Row],[Quaterly Average]]), 0)</f>
        <v>10.833333333333334</v>
      </c>
      <c r="U1029" s="14">
        <f>IF(AND(minMonths &gt;=  MonthSales[[#This Row],[Months Cover (current stock +Production)]], C1029  &lt;&gt; "X"), _xlfn.CEILING.MATH(((orderBY -  MonthSales[[#This Row],[Months Cover (current stock +Production)]]) * MonthSales[[#This Row],[Quaterly Average]]),50),0)</f>
        <v>0</v>
      </c>
      <c r="V1029" s="60">
        <f t="shared" si="16"/>
        <v>0</v>
      </c>
      <c r="W1029" s="21">
        <f>MonthSales[[#This Row],[Suggested Order]]+V1029</f>
        <v>0</v>
      </c>
      <c r="X1029">
        <f>SUM(MonthSales[[#This Row],[Stock + FBA]:[Incoming]])+MonthSales[[#This Row],[Final Quantity in Order + Manual]]</f>
        <v>65</v>
      </c>
      <c r="Y1029" s="62">
        <f>IFERROR(((MonthSales[[#This Row],[Stock + FBA]]+MonthSales[[#This Row],[Incoming]]+MonthSales[[#This Row],[Final Quantity in Order + Manual]])/MonthSales[[#This Row],[Quaterly Average]]), 0)</f>
        <v>10.833333333333334</v>
      </c>
    </row>
    <row r="1030" spans="1:25" x14ac:dyDescent="0.25">
      <c r="A1030" s="1" t="s">
        <v>1037</v>
      </c>
      <c r="B1030" s="1" t="s">
        <v>1317</v>
      </c>
      <c r="C1030" s="1" t="s">
        <v>13</v>
      </c>
      <c r="D1030">
        <v>6.01</v>
      </c>
      <c r="E1030">
        <v>5</v>
      </c>
      <c r="F1030">
        <v>3</v>
      </c>
      <c r="G1030">
        <v>1</v>
      </c>
      <c r="H1030">
        <v>0</v>
      </c>
      <c r="I1030">
        <v>2</v>
      </c>
      <c r="J1030">
        <v>4</v>
      </c>
      <c r="K1030">
        <v>3</v>
      </c>
      <c r="L1030" s="65">
        <v>3</v>
      </c>
      <c r="M1030">
        <v>5</v>
      </c>
      <c r="N1030">
        <v>59</v>
      </c>
      <c r="O1030">
        <v>48</v>
      </c>
      <c r="P1030">
        <v>107</v>
      </c>
      <c r="Q1030">
        <v>0</v>
      </c>
      <c r="R1030" s="1">
        <f>IF(AND(MonthSales[[#This Row],[Maximum]] &gt; 10, C1030 &lt;&gt; "X"), COUNTIF(MonthSales[[#This Row],[6]:[1]], "=0"),0)</f>
        <v>0</v>
      </c>
      <c r="S1030" s="13">
        <f>MonthSales[[#This Row],[Final Quantity in Order + Manual]]*MonthSales[[#This Row],[Weight (g)]]</f>
        <v>0</v>
      </c>
      <c r="T1030" s="62">
        <f>IFERROR(((MonthSales[[#This Row],[Stock + FBA]]+MonthSales[[#This Row],[Incoming]])/MonthSales[[#This Row],[Quaterly Average]]), 0)</f>
        <v>35.666666666666664</v>
      </c>
      <c r="U1030" s="14">
        <f>IF(AND(minMonths &gt;=  MonthSales[[#This Row],[Months Cover (current stock +Production)]], C1030  &lt;&gt; "X"), _xlfn.CEILING.MATH(((orderBY -  MonthSales[[#This Row],[Months Cover (current stock +Production)]]) * MonthSales[[#This Row],[Quaterly Average]]),50),0)</f>
        <v>0</v>
      </c>
      <c r="V1030" s="60">
        <f t="shared" si="16"/>
        <v>0</v>
      </c>
      <c r="W1030" s="21">
        <f>MonthSales[[#This Row],[Suggested Order]]+V1030</f>
        <v>0</v>
      </c>
      <c r="X1030">
        <f>SUM(MonthSales[[#This Row],[Stock + FBA]:[Incoming]])+MonthSales[[#This Row],[Final Quantity in Order + Manual]]</f>
        <v>107</v>
      </c>
      <c r="Y1030" s="62">
        <f>IFERROR(((MonthSales[[#This Row],[Stock + FBA]]+MonthSales[[#This Row],[Incoming]]+MonthSales[[#This Row],[Final Quantity in Order + Manual]])/MonthSales[[#This Row],[Quaterly Average]]), 0)</f>
        <v>35.666666666666664</v>
      </c>
    </row>
    <row r="1031" spans="1:25" x14ac:dyDescent="0.25">
      <c r="A1031" s="1" t="s">
        <v>1038</v>
      </c>
      <c r="B1031" s="1" t="s">
        <v>1317</v>
      </c>
      <c r="C1031" s="1" t="s">
        <v>13</v>
      </c>
      <c r="D1031">
        <v>7.42</v>
      </c>
      <c r="E1031">
        <v>7</v>
      </c>
      <c r="F1031">
        <v>10</v>
      </c>
      <c r="G1031">
        <v>4</v>
      </c>
      <c r="H1031">
        <v>3</v>
      </c>
      <c r="I1031">
        <v>1</v>
      </c>
      <c r="J1031">
        <v>5</v>
      </c>
      <c r="K1031">
        <v>5</v>
      </c>
      <c r="L1031" s="65">
        <v>3</v>
      </c>
      <c r="M1031">
        <v>10</v>
      </c>
      <c r="N1031">
        <v>33</v>
      </c>
      <c r="O1031">
        <v>41</v>
      </c>
      <c r="P1031">
        <v>74</v>
      </c>
      <c r="Q1031">
        <v>0</v>
      </c>
      <c r="R1031" s="1">
        <f>IF(AND(MonthSales[[#This Row],[Maximum]] &gt; 10, C1031 &lt;&gt; "X"), COUNTIF(MonthSales[[#This Row],[6]:[1]], "=0"),0)</f>
        <v>0</v>
      </c>
      <c r="S1031" s="13">
        <f>MonthSales[[#This Row],[Final Quantity in Order + Manual]]*MonthSales[[#This Row],[Weight (g)]]</f>
        <v>0</v>
      </c>
      <c r="T1031" s="62">
        <f>IFERROR(((MonthSales[[#This Row],[Stock + FBA]]+MonthSales[[#This Row],[Incoming]])/MonthSales[[#This Row],[Quaterly Average]]), 0)</f>
        <v>24.666666666666668</v>
      </c>
      <c r="U1031" s="14">
        <f>IF(AND(minMonths &gt;=  MonthSales[[#This Row],[Months Cover (current stock +Production)]], C1031  &lt;&gt; "X"), _xlfn.CEILING.MATH(((orderBY -  MonthSales[[#This Row],[Months Cover (current stock +Production)]]) * MonthSales[[#This Row],[Quaterly Average]]),50),0)</f>
        <v>0</v>
      </c>
      <c r="V1031" s="60">
        <f t="shared" si="16"/>
        <v>0</v>
      </c>
      <c r="W1031" s="21">
        <f>MonthSales[[#This Row],[Suggested Order]]+V1031</f>
        <v>0</v>
      </c>
      <c r="X1031">
        <f>SUM(MonthSales[[#This Row],[Stock + FBA]:[Incoming]])+MonthSales[[#This Row],[Final Quantity in Order + Manual]]</f>
        <v>74</v>
      </c>
      <c r="Y1031" s="62">
        <f>IFERROR(((MonthSales[[#This Row],[Stock + FBA]]+MonthSales[[#This Row],[Incoming]]+MonthSales[[#This Row],[Final Quantity in Order + Manual]])/MonthSales[[#This Row],[Quaterly Average]]), 0)</f>
        <v>24.666666666666668</v>
      </c>
    </row>
    <row r="1032" spans="1:25" x14ac:dyDescent="0.25">
      <c r="A1032" s="1" t="s">
        <v>1039</v>
      </c>
      <c r="B1032" s="1" t="s">
        <v>1317</v>
      </c>
      <c r="C1032" s="1" t="s">
        <v>8</v>
      </c>
      <c r="D1032">
        <v>2.7</v>
      </c>
      <c r="E1032">
        <v>15</v>
      </c>
      <c r="F1032">
        <v>19</v>
      </c>
      <c r="G1032">
        <v>20</v>
      </c>
      <c r="H1032">
        <v>39</v>
      </c>
      <c r="I1032">
        <v>29</v>
      </c>
      <c r="J1032">
        <v>33</v>
      </c>
      <c r="K1032">
        <v>26</v>
      </c>
      <c r="L1032" s="65">
        <v>34</v>
      </c>
      <c r="M1032">
        <v>39</v>
      </c>
      <c r="N1032">
        <v>2</v>
      </c>
      <c r="O1032">
        <v>23</v>
      </c>
      <c r="P1032">
        <v>25</v>
      </c>
      <c r="Q1032">
        <v>200</v>
      </c>
      <c r="R1032" s="1">
        <f>IF(AND(MonthSales[[#This Row],[Maximum]] &gt; 10, C1032 &lt;&gt; "X"), COUNTIF(MonthSales[[#This Row],[6]:[1]], "=0"),0)</f>
        <v>0</v>
      </c>
      <c r="S1032" s="13">
        <f>MonthSales[[#This Row],[Final Quantity in Order + Manual]]*MonthSales[[#This Row],[Weight (g)]]</f>
        <v>0</v>
      </c>
      <c r="T1032" s="62">
        <f>IFERROR(((MonthSales[[#This Row],[Stock + FBA]]+MonthSales[[#This Row],[Incoming]])/MonthSales[[#This Row],[Quaterly Average]]), 0)</f>
        <v>6.617647058823529</v>
      </c>
      <c r="U1032" s="14">
        <f>IF(AND(minMonths &gt;=  MonthSales[[#This Row],[Months Cover (current stock +Production)]], C1032  &lt;&gt; "X"), _xlfn.CEILING.MATH(((orderBY -  MonthSales[[#This Row],[Months Cover (current stock +Production)]]) * MonthSales[[#This Row],[Quaterly Average]]),50),0)</f>
        <v>0</v>
      </c>
      <c r="V1032" s="60">
        <f t="shared" si="16"/>
        <v>0</v>
      </c>
      <c r="W1032" s="21">
        <f>MonthSales[[#This Row],[Suggested Order]]+V1032</f>
        <v>0</v>
      </c>
      <c r="X1032">
        <f>SUM(MonthSales[[#This Row],[Stock + FBA]:[Incoming]])+MonthSales[[#This Row],[Final Quantity in Order + Manual]]</f>
        <v>225</v>
      </c>
      <c r="Y1032" s="62">
        <f>IFERROR(((MonthSales[[#This Row],[Stock + FBA]]+MonthSales[[#This Row],[Incoming]]+MonthSales[[#This Row],[Final Quantity in Order + Manual]])/MonthSales[[#This Row],[Quaterly Average]]), 0)</f>
        <v>6.617647058823529</v>
      </c>
    </row>
    <row r="1033" spans="1:25" x14ac:dyDescent="0.25">
      <c r="A1033" s="1" t="s">
        <v>1040</v>
      </c>
      <c r="B1033" s="1" t="s">
        <v>1317</v>
      </c>
      <c r="C1033" s="1" t="s">
        <v>13</v>
      </c>
      <c r="D1033">
        <v>5.23</v>
      </c>
      <c r="E1033">
        <v>4</v>
      </c>
      <c r="F1033">
        <v>4</v>
      </c>
      <c r="G1033">
        <v>4</v>
      </c>
      <c r="H1033">
        <v>9</v>
      </c>
      <c r="I1033">
        <v>8</v>
      </c>
      <c r="J1033">
        <v>6</v>
      </c>
      <c r="K1033">
        <v>6</v>
      </c>
      <c r="L1033" s="65">
        <v>8</v>
      </c>
      <c r="M1033">
        <v>9</v>
      </c>
      <c r="N1033">
        <v>3</v>
      </c>
      <c r="O1033">
        <v>26</v>
      </c>
      <c r="P1033">
        <v>29</v>
      </c>
      <c r="Q1033">
        <v>0</v>
      </c>
      <c r="R1033" s="1">
        <f>IF(AND(MonthSales[[#This Row],[Maximum]] &gt; 10, C1033 &lt;&gt; "X"), COUNTIF(MonthSales[[#This Row],[6]:[1]], "=0"),0)</f>
        <v>0</v>
      </c>
      <c r="S1033" s="13">
        <f>MonthSales[[#This Row],[Final Quantity in Order + Manual]]*MonthSales[[#This Row],[Weight (g)]]</f>
        <v>0</v>
      </c>
      <c r="T1033" s="62">
        <f>IFERROR(((MonthSales[[#This Row],[Stock + FBA]]+MonthSales[[#This Row],[Incoming]])/MonthSales[[#This Row],[Quaterly Average]]), 0)</f>
        <v>3.625</v>
      </c>
      <c r="U1033" s="14">
        <f>IF(AND(minMonths &gt;=  MonthSales[[#This Row],[Months Cover (current stock +Production)]], C1033  &lt;&gt; "X"), _xlfn.CEILING.MATH(((orderBY -  MonthSales[[#This Row],[Months Cover (current stock +Production)]]) * MonthSales[[#This Row],[Quaterly Average]]),50),0)</f>
        <v>0</v>
      </c>
      <c r="V1033" s="60">
        <f t="shared" si="16"/>
        <v>0</v>
      </c>
      <c r="W1033" s="21">
        <f>MonthSales[[#This Row],[Suggested Order]]+V1033</f>
        <v>0</v>
      </c>
      <c r="X1033">
        <f>SUM(MonthSales[[#This Row],[Stock + FBA]:[Incoming]])+MonthSales[[#This Row],[Final Quantity in Order + Manual]]</f>
        <v>29</v>
      </c>
      <c r="Y1033" s="62">
        <f>IFERROR(((MonthSales[[#This Row],[Stock + FBA]]+MonthSales[[#This Row],[Incoming]]+MonthSales[[#This Row],[Final Quantity in Order + Manual]])/MonthSales[[#This Row],[Quaterly Average]]), 0)</f>
        <v>3.625</v>
      </c>
    </row>
    <row r="1034" spans="1:25" x14ac:dyDescent="0.25">
      <c r="A1034" s="1" t="s">
        <v>1041</v>
      </c>
      <c r="B1034" s="1" t="s">
        <v>1317</v>
      </c>
      <c r="C1034" s="1" t="s">
        <v>8</v>
      </c>
      <c r="D1034">
        <v>1.17</v>
      </c>
      <c r="E1034">
        <v>6</v>
      </c>
      <c r="F1034">
        <v>0</v>
      </c>
      <c r="G1034">
        <v>2</v>
      </c>
      <c r="H1034">
        <v>10</v>
      </c>
      <c r="I1034">
        <v>5</v>
      </c>
      <c r="J1034">
        <v>6</v>
      </c>
      <c r="K1034">
        <v>6</v>
      </c>
      <c r="L1034" s="65">
        <v>7</v>
      </c>
      <c r="M1034">
        <v>10</v>
      </c>
      <c r="N1034">
        <v>47</v>
      </c>
      <c r="O1034">
        <v>32</v>
      </c>
      <c r="P1034">
        <v>79</v>
      </c>
      <c r="Q1034">
        <v>0</v>
      </c>
      <c r="R1034" s="1">
        <f>IF(AND(MonthSales[[#This Row],[Maximum]] &gt; 10, C1034 &lt;&gt; "X"), COUNTIF(MonthSales[[#This Row],[6]:[1]], "=0"),0)</f>
        <v>0</v>
      </c>
      <c r="S1034" s="13">
        <f>MonthSales[[#This Row],[Final Quantity in Order + Manual]]*MonthSales[[#This Row],[Weight (g)]]</f>
        <v>0</v>
      </c>
      <c r="T1034" s="62">
        <f>IFERROR(((MonthSales[[#This Row],[Stock + FBA]]+MonthSales[[#This Row],[Incoming]])/MonthSales[[#This Row],[Quaterly Average]]), 0)</f>
        <v>11.285714285714286</v>
      </c>
      <c r="U1034" s="14">
        <f>IF(AND(minMonths &gt;=  MonthSales[[#This Row],[Months Cover (current stock +Production)]], C1034  &lt;&gt; "X"), _xlfn.CEILING.MATH(((orderBY -  MonthSales[[#This Row],[Months Cover (current stock +Production)]]) * MonthSales[[#This Row],[Quaterly Average]]),50),0)</f>
        <v>0</v>
      </c>
      <c r="V1034" s="60">
        <f t="shared" si="16"/>
        <v>0</v>
      </c>
      <c r="W1034" s="21">
        <f>MonthSales[[#This Row],[Suggested Order]]+V1034</f>
        <v>0</v>
      </c>
      <c r="X1034">
        <f>SUM(MonthSales[[#This Row],[Stock + FBA]:[Incoming]])+MonthSales[[#This Row],[Final Quantity in Order + Manual]]</f>
        <v>79</v>
      </c>
      <c r="Y1034" s="62">
        <f>IFERROR(((MonthSales[[#This Row],[Stock + FBA]]+MonthSales[[#This Row],[Incoming]]+MonthSales[[#This Row],[Final Quantity in Order + Manual]])/MonthSales[[#This Row],[Quaterly Average]]), 0)</f>
        <v>11.285714285714286</v>
      </c>
    </row>
    <row r="1035" spans="1:25" x14ac:dyDescent="0.25">
      <c r="A1035" s="1" t="s">
        <v>1042</v>
      </c>
      <c r="B1035" s="1" t="s">
        <v>1317</v>
      </c>
      <c r="C1035" s="1" t="s">
        <v>8</v>
      </c>
      <c r="D1035">
        <v>0.72</v>
      </c>
      <c r="E1035">
        <v>5</v>
      </c>
      <c r="F1035">
        <v>3</v>
      </c>
      <c r="G1035">
        <v>7</v>
      </c>
      <c r="H1035">
        <v>15</v>
      </c>
      <c r="I1035">
        <v>7</v>
      </c>
      <c r="J1035">
        <v>6</v>
      </c>
      <c r="K1035">
        <v>7</v>
      </c>
      <c r="L1035" s="65">
        <v>9</v>
      </c>
      <c r="M1035">
        <v>15</v>
      </c>
      <c r="N1035">
        <v>29</v>
      </c>
      <c r="O1035">
        <v>36</v>
      </c>
      <c r="P1035">
        <v>65</v>
      </c>
      <c r="Q1035">
        <v>0</v>
      </c>
      <c r="R1035" s="1">
        <f>IF(AND(MonthSales[[#This Row],[Maximum]] &gt; 10, C1035 &lt;&gt; "X"), COUNTIF(MonthSales[[#This Row],[6]:[1]], "=0"),0)</f>
        <v>0</v>
      </c>
      <c r="S1035" s="13">
        <f>MonthSales[[#This Row],[Final Quantity in Order + Manual]]*MonthSales[[#This Row],[Weight (g)]]</f>
        <v>0</v>
      </c>
      <c r="T1035" s="62">
        <f>IFERROR(((MonthSales[[#This Row],[Stock + FBA]]+MonthSales[[#This Row],[Incoming]])/MonthSales[[#This Row],[Quaterly Average]]), 0)</f>
        <v>7.2222222222222223</v>
      </c>
      <c r="U1035" s="14">
        <f>IF(AND(minMonths &gt;=  MonthSales[[#This Row],[Months Cover (current stock +Production)]], C1035  &lt;&gt; "X"), _xlfn.CEILING.MATH(((orderBY -  MonthSales[[#This Row],[Months Cover (current stock +Production)]]) * MonthSales[[#This Row],[Quaterly Average]]),50),0)</f>
        <v>0</v>
      </c>
      <c r="V1035" s="60">
        <f t="shared" si="16"/>
        <v>0</v>
      </c>
      <c r="W1035" s="21">
        <f>MonthSales[[#This Row],[Suggested Order]]+V1035</f>
        <v>0</v>
      </c>
      <c r="X1035">
        <f>SUM(MonthSales[[#This Row],[Stock + FBA]:[Incoming]])+MonthSales[[#This Row],[Final Quantity in Order + Manual]]</f>
        <v>65</v>
      </c>
      <c r="Y1035" s="62">
        <f>IFERROR(((MonthSales[[#This Row],[Stock + FBA]]+MonthSales[[#This Row],[Incoming]]+MonthSales[[#This Row],[Final Quantity in Order + Manual]])/MonthSales[[#This Row],[Quaterly Average]]), 0)</f>
        <v>7.2222222222222223</v>
      </c>
    </row>
    <row r="1036" spans="1:25" x14ac:dyDescent="0.25">
      <c r="A1036" s="1" t="s">
        <v>1043</v>
      </c>
      <c r="B1036" s="1" t="s">
        <v>1317</v>
      </c>
      <c r="C1036" s="1" t="s">
        <v>8</v>
      </c>
      <c r="D1036">
        <v>1.56</v>
      </c>
      <c r="E1036">
        <v>0</v>
      </c>
      <c r="F1036">
        <v>1</v>
      </c>
      <c r="G1036">
        <v>0</v>
      </c>
      <c r="H1036">
        <v>7</v>
      </c>
      <c r="I1036">
        <v>3</v>
      </c>
      <c r="J1036">
        <v>3</v>
      </c>
      <c r="K1036">
        <v>4</v>
      </c>
      <c r="L1036" s="65">
        <v>4</v>
      </c>
      <c r="M1036">
        <v>7</v>
      </c>
      <c r="N1036">
        <v>1</v>
      </c>
      <c r="O1036">
        <v>9</v>
      </c>
      <c r="P1036">
        <v>10</v>
      </c>
      <c r="Q1036">
        <v>50</v>
      </c>
      <c r="R1036" s="1">
        <f>IF(AND(MonthSales[[#This Row],[Maximum]] &gt; 10, C1036 &lt;&gt; "X"), COUNTIF(MonthSales[[#This Row],[6]:[1]], "=0"),0)</f>
        <v>0</v>
      </c>
      <c r="S1036" s="13">
        <f>MonthSales[[#This Row],[Final Quantity in Order + Manual]]*MonthSales[[#This Row],[Weight (g)]]</f>
        <v>0</v>
      </c>
      <c r="T1036" s="62">
        <f>IFERROR(((MonthSales[[#This Row],[Stock + FBA]]+MonthSales[[#This Row],[Incoming]])/MonthSales[[#This Row],[Quaterly Average]]), 0)</f>
        <v>15</v>
      </c>
      <c r="U1036" s="14">
        <f>IF(AND(minMonths &gt;=  MonthSales[[#This Row],[Months Cover (current stock +Production)]], C1036  &lt;&gt; "X"), _xlfn.CEILING.MATH(((orderBY -  MonthSales[[#This Row],[Months Cover (current stock +Production)]]) * MonthSales[[#This Row],[Quaterly Average]]),50),0)</f>
        <v>0</v>
      </c>
      <c r="V1036" s="60">
        <f t="shared" si="16"/>
        <v>0</v>
      </c>
      <c r="W1036" s="21">
        <f>MonthSales[[#This Row],[Suggested Order]]+V1036</f>
        <v>0</v>
      </c>
      <c r="X1036">
        <f>SUM(MonthSales[[#This Row],[Stock + FBA]:[Incoming]])+MonthSales[[#This Row],[Final Quantity in Order + Manual]]</f>
        <v>60</v>
      </c>
      <c r="Y1036" s="62">
        <f>IFERROR(((MonthSales[[#This Row],[Stock + FBA]]+MonthSales[[#This Row],[Incoming]]+MonthSales[[#This Row],[Final Quantity in Order + Manual]])/MonthSales[[#This Row],[Quaterly Average]]), 0)</f>
        <v>15</v>
      </c>
    </row>
    <row r="1037" spans="1:25" x14ac:dyDescent="0.25">
      <c r="A1037" s="1" t="s">
        <v>1044</v>
      </c>
      <c r="B1037" s="1" t="s">
        <v>1317</v>
      </c>
      <c r="C1037" s="1" t="s">
        <v>8</v>
      </c>
      <c r="D1037">
        <v>2.0299999999999998</v>
      </c>
      <c r="E1037">
        <v>7</v>
      </c>
      <c r="F1037">
        <v>4</v>
      </c>
      <c r="G1037">
        <v>5</v>
      </c>
      <c r="H1037">
        <v>4</v>
      </c>
      <c r="I1037">
        <v>1</v>
      </c>
      <c r="J1037">
        <v>9</v>
      </c>
      <c r="K1037">
        <v>5</v>
      </c>
      <c r="L1037" s="65">
        <v>5</v>
      </c>
      <c r="M1037">
        <v>9</v>
      </c>
      <c r="N1037">
        <v>33</v>
      </c>
      <c r="O1037">
        <v>15</v>
      </c>
      <c r="P1037">
        <v>48</v>
      </c>
      <c r="Q1037">
        <v>0</v>
      </c>
      <c r="R1037" s="1">
        <f>IF(AND(MonthSales[[#This Row],[Maximum]] &gt; 10, C1037 &lt;&gt; "X"), COUNTIF(MonthSales[[#This Row],[6]:[1]], "=0"),0)</f>
        <v>0</v>
      </c>
      <c r="S1037" s="13">
        <f>MonthSales[[#This Row],[Final Quantity in Order + Manual]]*MonthSales[[#This Row],[Weight (g)]]</f>
        <v>0</v>
      </c>
      <c r="T1037" s="62">
        <f>IFERROR(((MonthSales[[#This Row],[Stock + FBA]]+MonthSales[[#This Row],[Incoming]])/MonthSales[[#This Row],[Quaterly Average]]), 0)</f>
        <v>9.6</v>
      </c>
      <c r="U1037" s="14">
        <f>IF(AND(minMonths &gt;=  MonthSales[[#This Row],[Months Cover (current stock +Production)]], C1037  &lt;&gt; "X"), _xlfn.CEILING.MATH(((orderBY -  MonthSales[[#This Row],[Months Cover (current stock +Production)]]) * MonthSales[[#This Row],[Quaterly Average]]),50),0)</f>
        <v>0</v>
      </c>
      <c r="V1037" s="60">
        <f t="shared" si="16"/>
        <v>0</v>
      </c>
      <c r="W1037" s="21">
        <f>MonthSales[[#This Row],[Suggested Order]]+V1037</f>
        <v>0</v>
      </c>
      <c r="X1037">
        <f>SUM(MonthSales[[#This Row],[Stock + FBA]:[Incoming]])+MonthSales[[#This Row],[Final Quantity in Order + Manual]]</f>
        <v>48</v>
      </c>
      <c r="Y1037" s="62">
        <f>IFERROR(((MonthSales[[#This Row],[Stock + FBA]]+MonthSales[[#This Row],[Incoming]]+MonthSales[[#This Row],[Final Quantity in Order + Manual]])/MonthSales[[#This Row],[Quaterly Average]]), 0)</f>
        <v>9.6</v>
      </c>
    </row>
    <row r="1038" spans="1:25" x14ac:dyDescent="0.25">
      <c r="A1038" s="1" t="s">
        <v>1045</v>
      </c>
      <c r="B1038" s="1" t="s">
        <v>1316</v>
      </c>
      <c r="C1038" s="1" t="s">
        <v>8</v>
      </c>
      <c r="D1038">
        <v>2.0499999999999998</v>
      </c>
      <c r="E1038">
        <v>17</v>
      </c>
      <c r="F1038">
        <v>12</v>
      </c>
      <c r="G1038">
        <v>16</v>
      </c>
      <c r="H1038">
        <v>39</v>
      </c>
      <c r="I1038">
        <v>11</v>
      </c>
      <c r="J1038">
        <v>16</v>
      </c>
      <c r="K1038">
        <v>18</v>
      </c>
      <c r="L1038" s="65">
        <v>22</v>
      </c>
      <c r="M1038">
        <v>39</v>
      </c>
      <c r="N1038">
        <v>1</v>
      </c>
      <c r="O1038">
        <v>34</v>
      </c>
      <c r="P1038">
        <v>35</v>
      </c>
      <c r="Q1038">
        <v>50</v>
      </c>
      <c r="R1038" s="1">
        <f>IF(AND(MonthSales[[#This Row],[Maximum]] &gt; 10, C1038 &lt;&gt; "X"), COUNTIF(MonthSales[[#This Row],[6]:[1]], "=0"),0)</f>
        <v>0</v>
      </c>
      <c r="S1038" s="13">
        <f>MonthSales[[#This Row],[Final Quantity in Order + Manual]]*MonthSales[[#This Row],[Weight (g)]]</f>
        <v>204.99999999999997</v>
      </c>
      <c r="T1038" s="62">
        <f>IFERROR(((MonthSales[[#This Row],[Stock + FBA]]+MonthSales[[#This Row],[Incoming]])/MonthSales[[#This Row],[Quaterly Average]]), 0)</f>
        <v>3.8636363636363638</v>
      </c>
      <c r="U1038" s="14">
        <f>IF(AND(minMonths &gt;=  MonthSales[[#This Row],[Months Cover (current stock +Production)]], C1038  &lt;&gt; "X"), _xlfn.CEILING.MATH(((orderBY -  MonthSales[[#This Row],[Months Cover (current stock +Production)]]) * MonthSales[[#This Row],[Quaterly Average]]),50),0)</f>
        <v>100</v>
      </c>
      <c r="V1038" s="60">
        <f t="shared" si="16"/>
        <v>0</v>
      </c>
      <c r="W1038" s="21">
        <f>MonthSales[[#This Row],[Suggested Order]]+V1038</f>
        <v>100</v>
      </c>
      <c r="X1038">
        <f>SUM(MonthSales[[#This Row],[Stock + FBA]:[Incoming]])+MonthSales[[#This Row],[Final Quantity in Order + Manual]]</f>
        <v>185</v>
      </c>
      <c r="Y1038" s="62">
        <f>IFERROR(((MonthSales[[#This Row],[Stock + FBA]]+MonthSales[[#This Row],[Incoming]]+MonthSales[[#This Row],[Final Quantity in Order + Manual]])/MonthSales[[#This Row],[Quaterly Average]]), 0)</f>
        <v>8.4090909090909083</v>
      </c>
    </row>
    <row r="1039" spans="1:25" x14ac:dyDescent="0.25">
      <c r="A1039" s="1" t="s">
        <v>1046</v>
      </c>
      <c r="B1039" s="1" t="s">
        <v>1316</v>
      </c>
      <c r="C1039" s="1" t="s">
        <v>8</v>
      </c>
      <c r="D1039">
        <v>2.16</v>
      </c>
      <c r="E1039">
        <v>5</v>
      </c>
      <c r="F1039">
        <v>5</v>
      </c>
      <c r="G1039">
        <v>11</v>
      </c>
      <c r="H1039">
        <v>9</v>
      </c>
      <c r="I1039">
        <v>3</v>
      </c>
      <c r="J1039">
        <v>2</v>
      </c>
      <c r="K1039">
        <v>6</v>
      </c>
      <c r="L1039" s="65">
        <v>5</v>
      </c>
      <c r="M1039">
        <v>11</v>
      </c>
      <c r="N1039">
        <v>20</v>
      </c>
      <c r="O1039">
        <v>30</v>
      </c>
      <c r="P1039">
        <v>50</v>
      </c>
      <c r="Q1039">
        <v>0</v>
      </c>
      <c r="R1039" s="1">
        <f>IF(AND(MonthSales[[#This Row],[Maximum]] &gt; 10, C1039 &lt;&gt; "X"), COUNTIF(MonthSales[[#This Row],[6]:[1]], "=0"),0)</f>
        <v>0</v>
      </c>
      <c r="S1039" s="13">
        <f>MonthSales[[#This Row],[Final Quantity in Order + Manual]]*MonthSales[[#This Row],[Weight (g)]]</f>
        <v>0</v>
      </c>
      <c r="T1039" s="62">
        <f>IFERROR(((MonthSales[[#This Row],[Stock + FBA]]+MonthSales[[#This Row],[Incoming]])/MonthSales[[#This Row],[Quaterly Average]]), 0)</f>
        <v>10</v>
      </c>
      <c r="U1039" s="14">
        <f>IF(AND(minMonths &gt;=  MonthSales[[#This Row],[Months Cover (current stock +Production)]], C1039  &lt;&gt; "X"), _xlfn.CEILING.MATH(((orderBY -  MonthSales[[#This Row],[Months Cover (current stock +Production)]]) * MonthSales[[#This Row],[Quaterly Average]]),50),0)</f>
        <v>0</v>
      </c>
      <c r="V1039" s="60">
        <f t="shared" si="16"/>
        <v>0</v>
      </c>
      <c r="W1039" s="21">
        <f>MonthSales[[#This Row],[Suggested Order]]+V1039</f>
        <v>0</v>
      </c>
      <c r="X1039">
        <f>SUM(MonthSales[[#This Row],[Stock + FBA]:[Incoming]])+MonthSales[[#This Row],[Final Quantity in Order + Manual]]</f>
        <v>50</v>
      </c>
      <c r="Y1039" s="62">
        <f>IFERROR(((MonthSales[[#This Row],[Stock + FBA]]+MonthSales[[#This Row],[Incoming]]+MonthSales[[#This Row],[Final Quantity in Order + Manual]])/MonthSales[[#This Row],[Quaterly Average]]), 0)</f>
        <v>10</v>
      </c>
    </row>
    <row r="1040" spans="1:25" x14ac:dyDescent="0.25">
      <c r="A1040" s="1" t="s">
        <v>1047</v>
      </c>
      <c r="B1040" s="1" t="s">
        <v>1316</v>
      </c>
      <c r="C1040" s="1" t="s">
        <v>8</v>
      </c>
      <c r="D1040">
        <v>2.37</v>
      </c>
      <c r="E1040">
        <v>12</v>
      </c>
      <c r="F1040">
        <v>5</v>
      </c>
      <c r="G1040">
        <v>7</v>
      </c>
      <c r="H1040">
        <v>8</v>
      </c>
      <c r="I1040">
        <v>1</v>
      </c>
      <c r="J1040">
        <v>14</v>
      </c>
      <c r="K1040">
        <v>8</v>
      </c>
      <c r="L1040" s="65">
        <v>8</v>
      </c>
      <c r="M1040">
        <v>14</v>
      </c>
      <c r="N1040">
        <v>17</v>
      </c>
      <c r="O1040">
        <v>15</v>
      </c>
      <c r="P1040">
        <v>32</v>
      </c>
      <c r="Q1040">
        <v>0</v>
      </c>
      <c r="R1040" s="1">
        <f>IF(AND(MonthSales[[#This Row],[Maximum]] &gt; 10, C1040 &lt;&gt; "X"), COUNTIF(MonthSales[[#This Row],[6]:[1]], "=0"),0)</f>
        <v>0</v>
      </c>
      <c r="S1040" s="13">
        <f>MonthSales[[#This Row],[Final Quantity in Order + Manual]]*MonthSales[[#This Row],[Weight (g)]]</f>
        <v>118.5</v>
      </c>
      <c r="T1040" s="62">
        <f>IFERROR(((MonthSales[[#This Row],[Stock + FBA]]+MonthSales[[#This Row],[Incoming]])/MonthSales[[#This Row],[Quaterly Average]]), 0)</f>
        <v>4</v>
      </c>
      <c r="U1040" s="14">
        <f>IF(AND(minMonths &gt;=  MonthSales[[#This Row],[Months Cover (current stock +Production)]], C1040  &lt;&gt; "X"), _xlfn.CEILING.MATH(((orderBY -  MonthSales[[#This Row],[Months Cover (current stock +Production)]]) * MonthSales[[#This Row],[Quaterly Average]]),50),0)</f>
        <v>50</v>
      </c>
      <c r="V1040" s="60">
        <f t="shared" si="16"/>
        <v>0</v>
      </c>
      <c r="W1040" s="21">
        <f>MonthSales[[#This Row],[Suggested Order]]+V1040</f>
        <v>50</v>
      </c>
      <c r="X1040">
        <f>SUM(MonthSales[[#This Row],[Stock + FBA]:[Incoming]])+MonthSales[[#This Row],[Final Quantity in Order + Manual]]</f>
        <v>82</v>
      </c>
      <c r="Y1040" s="62">
        <f>IFERROR(((MonthSales[[#This Row],[Stock + FBA]]+MonthSales[[#This Row],[Incoming]]+MonthSales[[#This Row],[Final Quantity in Order + Manual]])/MonthSales[[#This Row],[Quaterly Average]]), 0)</f>
        <v>10.25</v>
      </c>
    </row>
    <row r="1041" spans="1:25" x14ac:dyDescent="0.25">
      <c r="A1041" s="1" t="s">
        <v>1048</v>
      </c>
      <c r="B1041" s="1" t="s">
        <v>1316</v>
      </c>
      <c r="C1041" s="1" t="s">
        <v>8</v>
      </c>
      <c r="D1041">
        <v>2.62</v>
      </c>
      <c r="E1041">
        <v>2</v>
      </c>
      <c r="F1041">
        <v>4</v>
      </c>
      <c r="G1041">
        <v>6</v>
      </c>
      <c r="H1041">
        <v>15</v>
      </c>
      <c r="I1041">
        <v>8</v>
      </c>
      <c r="J1041">
        <v>9</v>
      </c>
      <c r="K1041">
        <v>7</v>
      </c>
      <c r="L1041" s="65">
        <v>11</v>
      </c>
      <c r="M1041">
        <v>15</v>
      </c>
      <c r="N1041">
        <v>0</v>
      </c>
      <c r="O1041">
        <v>5</v>
      </c>
      <c r="P1041">
        <v>5</v>
      </c>
      <c r="Q1041">
        <v>100</v>
      </c>
      <c r="R1041" s="1">
        <f>IF(AND(MonthSales[[#This Row],[Maximum]] &gt; 10, C1041 &lt;&gt; "X"), COUNTIF(MonthSales[[#This Row],[6]:[1]], "=0"),0)</f>
        <v>0</v>
      </c>
      <c r="S1041" s="13">
        <f>MonthSales[[#This Row],[Final Quantity in Order + Manual]]*MonthSales[[#This Row],[Weight (g)]]</f>
        <v>0</v>
      </c>
      <c r="T1041" s="62">
        <f>IFERROR(((MonthSales[[#This Row],[Stock + FBA]]+MonthSales[[#This Row],[Incoming]])/MonthSales[[#This Row],[Quaterly Average]]), 0)</f>
        <v>9.545454545454545</v>
      </c>
      <c r="U1041" s="14">
        <f>IF(AND(minMonths &gt;=  MonthSales[[#This Row],[Months Cover (current stock +Production)]], C1041  &lt;&gt; "X"), _xlfn.CEILING.MATH(((orderBY -  MonthSales[[#This Row],[Months Cover (current stock +Production)]]) * MonthSales[[#This Row],[Quaterly Average]]),50),0)</f>
        <v>0</v>
      </c>
      <c r="V1041" s="60">
        <f t="shared" si="16"/>
        <v>0</v>
      </c>
      <c r="W1041" s="21">
        <f>MonthSales[[#This Row],[Suggested Order]]+V1041</f>
        <v>0</v>
      </c>
      <c r="X1041">
        <f>SUM(MonthSales[[#This Row],[Stock + FBA]:[Incoming]])+MonthSales[[#This Row],[Final Quantity in Order + Manual]]</f>
        <v>105</v>
      </c>
      <c r="Y1041" s="62">
        <f>IFERROR(((MonthSales[[#This Row],[Stock + FBA]]+MonthSales[[#This Row],[Incoming]]+MonthSales[[#This Row],[Final Quantity in Order + Manual]])/MonthSales[[#This Row],[Quaterly Average]]), 0)</f>
        <v>9.545454545454545</v>
      </c>
    </row>
    <row r="1042" spans="1:25" x14ac:dyDescent="0.25">
      <c r="A1042" s="1" t="s">
        <v>1049</v>
      </c>
      <c r="B1042" s="1" t="s">
        <v>1316</v>
      </c>
      <c r="C1042" s="1" t="s">
        <v>8</v>
      </c>
      <c r="D1042">
        <v>2.2999999999999998</v>
      </c>
      <c r="E1042">
        <v>3</v>
      </c>
      <c r="F1042">
        <v>4</v>
      </c>
      <c r="G1042">
        <v>3</v>
      </c>
      <c r="H1042">
        <v>6</v>
      </c>
      <c r="I1042">
        <v>3</v>
      </c>
      <c r="J1042">
        <v>5</v>
      </c>
      <c r="K1042">
        <v>4</v>
      </c>
      <c r="L1042" s="65">
        <v>5</v>
      </c>
      <c r="M1042">
        <v>6</v>
      </c>
      <c r="N1042">
        <v>34</v>
      </c>
      <c r="O1042">
        <v>20</v>
      </c>
      <c r="P1042">
        <v>54</v>
      </c>
      <c r="Q1042">
        <v>0</v>
      </c>
      <c r="R1042" s="1">
        <f>IF(AND(MonthSales[[#This Row],[Maximum]] &gt; 10, C1042 &lt;&gt; "X"), COUNTIF(MonthSales[[#This Row],[6]:[1]], "=0"),0)</f>
        <v>0</v>
      </c>
      <c r="S1042" s="13">
        <f>MonthSales[[#This Row],[Final Quantity in Order + Manual]]*MonthSales[[#This Row],[Weight (g)]]</f>
        <v>0</v>
      </c>
      <c r="T1042" s="62">
        <f>IFERROR(((MonthSales[[#This Row],[Stock + FBA]]+MonthSales[[#This Row],[Incoming]])/MonthSales[[#This Row],[Quaterly Average]]), 0)</f>
        <v>10.8</v>
      </c>
      <c r="U1042" s="14">
        <f>IF(AND(minMonths &gt;=  MonthSales[[#This Row],[Months Cover (current stock +Production)]], C1042  &lt;&gt; "X"), _xlfn.CEILING.MATH(((orderBY -  MonthSales[[#This Row],[Months Cover (current stock +Production)]]) * MonthSales[[#This Row],[Quaterly Average]]),50),0)</f>
        <v>0</v>
      </c>
      <c r="V1042" s="60">
        <f t="shared" si="16"/>
        <v>0</v>
      </c>
      <c r="W1042" s="21">
        <f>MonthSales[[#This Row],[Suggested Order]]+V1042</f>
        <v>0</v>
      </c>
      <c r="X1042">
        <f>SUM(MonthSales[[#This Row],[Stock + FBA]:[Incoming]])+MonthSales[[#This Row],[Final Quantity in Order + Manual]]</f>
        <v>54</v>
      </c>
      <c r="Y1042" s="62">
        <f>IFERROR(((MonthSales[[#This Row],[Stock + FBA]]+MonthSales[[#This Row],[Incoming]]+MonthSales[[#This Row],[Final Quantity in Order + Manual]])/MonthSales[[#This Row],[Quaterly Average]]), 0)</f>
        <v>10.8</v>
      </c>
    </row>
    <row r="1043" spans="1:25" x14ac:dyDescent="0.25">
      <c r="A1043" s="1" t="s">
        <v>1050</v>
      </c>
      <c r="B1043" s="1" t="s">
        <v>1316</v>
      </c>
      <c r="C1043" s="1" t="s">
        <v>8</v>
      </c>
      <c r="D1043">
        <v>2.12</v>
      </c>
      <c r="E1043">
        <v>4</v>
      </c>
      <c r="F1043">
        <v>3</v>
      </c>
      <c r="G1043">
        <v>3</v>
      </c>
      <c r="H1043">
        <v>6</v>
      </c>
      <c r="I1043">
        <v>2</v>
      </c>
      <c r="J1043">
        <v>6</v>
      </c>
      <c r="K1043">
        <v>4</v>
      </c>
      <c r="L1043" s="65">
        <v>5</v>
      </c>
      <c r="M1043">
        <v>6</v>
      </c>
      <c r="N1043">
        <v>3</v>
      </c>
      <c r="O1043">
        <v>12</v>
      </c>
      <c r="P1043">
        <v>15</v>
      </c>
      <c r="Q1043">
        <v>0</v>
      </c>
      <c r="R1043" s="1">
        <f>IF(AND(MonthSales[[#This Row],[Maximum]] &gt; 10, C1043 &lt;&gt; "X"), COUNTIF(MonthSales[[#This Row],[6]:[1]], "=0"),0)</f>
        <v>0</v>
      </c>
      <c r="S1043" s="13">
        <f>MonthSales[[#This Row],[Final Quantity in Order + Manual]]*MonthSales[[#This Row],[Weight (g)]]</f>
        <v>106</v>
      </c>
      <c r="T1043" s="62">
        <f>IFERROR(((MonthSales[[#This Row],[Stock + FBA]]+MonthSales[[#This Row],[Incoming]])/MonthSales[[#This Row],[Quaterly Average]]), 0)</f>
        <v>3</v>
      </c>
      <c r="U1043" s="14">
        <f>IF(AND(minMonths &gt;=  MonthSales[[#This Row],[Months Cover (current stock +Production)]], C1043  &lt;&gt; "X"), _xlfn.CEILING.MATH(((orderBY -  MonthSales[[#This Row],[Months Cover (current stock +Production)]]) * MonthSales[[#This Row],[Quaterly Average]]),50),0)</f>
        <v>50</v>
      </c>
      <c r="V1043" s="60">
        <f t="shared" si="16"/>
        <v>0</v>
      </c>
      <c r="W1043" s="21">
        <f>MonthSales[[#This Row],[Suggested Order]]+V1043</f>
        <v>50</v>
      </c>
      <c r="X1043">
        <f>SUM(MonthSales[[#This Row],[Stock + FBA]:[Incoming]])+MonthSales[[#This Row],[Final Quantity in Order + Manual]]</f>
        <v>65</v>
      </c>
      <c r="Y1043" s="62">
        <f>IFERROR(((MonthSales[[#This Row],[Stock + FBA]]+MonthSales[[#This Row],[Incoming]]+MonthSales[[#This Row],[Final Quantity in Order + Manual]])/MonthSales[[#This Row],[Quaterly Average]]), 0)</f>
        <v>13</v>
      </c>
    </row>
    <row r="1044" spans="1:25" x14ac:dyDescent="0.25">
      <c r="A1044" s="1" t="s">
        <v>1051</v>
      </c>
      <c r="B1044" s="1" t="s">
        <v>1316</v>
      </c>
      <c r="C1044" s="1" t="s">
        <v>8</v>
      </c>
      <c r="D1044">
        <v>1.8</v>
      </c>
      <c r="E1044">
        <v>5</v>
      </c>
      <c r="F1044">
        <v>4</v>
      </c>
      <c r="G1044">
        <v>5</v>
      </c>
      <c r="H1044">
        <v>3</v>
      </c>
      <c r="I1044">
        <v>1</v>
      </c>
      <c r="J1044">
        <v>2</v>
      </c>
      <c r="K1044">
        <v>3</v>
      </c>
      <c r="L1044" s="65">
        <v>2</v>
      </c>
      <c r="M1044">
        <v>5</v>
      </c>
      <c r="N1044">
        <v>4</v>
      </c>
      <c r="O1044">
        <v>13</v>
      </c>
      <c r="P1044">
        <v>17</v>
      </c>
      <c r="Q1044">
        <v>0</v>
      </c>
      <c r="R1044" s="1">
        <f>IF(AND(MonthSales[[#This Row],[Maximum]] &gt; 10, C1044 &lt;&gt; "X"), COUNTIF(MonthSales[[#This Row],[6]:[1]], "=0"),0)</f>
        <v>0</v>
      </c>
      <c r="S1044" s="13">
        <f>MonthSales[[#This Row],[Final Quantity in Order + Manual]]*MonthSales[[#This Row],[Weight (g)]]</f>
        <v>0</v>
      </c>
      <c r="T1044" s="62">
        <f>IFERROR(((MonthSales[[#This Row],[Stock + FBA]]+MonthSales[[#This Row],[Incoming]])/MonthSales[[#This Row],[Quaterly Average]]), 0)</f>
        <v>8.5</v>
      </c>
      <c r="U1044" s="14">
        <f>IF(AND(minMonths &gt;=  MonthSales[[#This Row],[Months Cover (current stock +Production)]], C1044  &lt;&gt; "X"), _xlfn.CEILING.MATH(((orderBY -  MonthSales[[#This Row],[Months Cover (current stock +Production)]]) * MonthSales[[#This Row],[Quaterly Average]]),50),0)</f>
        <v>0</v>
      </c>
      <c r="V1044" s="60">
        <f t="shared" si="16"/>
        <v>0</v>
      </c>
      <c r="W1044" s="21">
        <f>MonthSales[[#This Row],[Suggested Order]]+V1044</f>
        <v>0</v>
      </c>
      <c r="X1044">
        <f>SUM(MonthSales[[#This Row],[Stock + FBA]:[Incoming]])+MonthSales[[#This Row],[Final Quantity in Order + Manual]]</f>
        <v>17</v>
      </c>
      <c r="Y1044" s="62">
        <f>IFERROR(((MonthSales[[#This Row],[Stock + FBA]]+MonthSales[[#This Row],[Incoming]]+MonthSales[[#This Row],[Final Quantity in Order + Manual]])/MonthSales[[#This Row],[Quaterly Average]]), 0)</f>
        <v>8.5</v>
      </c>
    </row>
    <row r="1045" spans="1:25" x14ac:dyDescent="0.25">
      <c r="A1045" s="1" t="s">
        <v>1052</v>
      </c>
      <c r="B1045" s="1" t="s">
        <v>1316</v>
      </c>
      <c r="C1045" s="1" t="s">
        <v>8</v>
      </c>
      <c r="D1045">
        <v>2.16</v>
      </c>
      <c r="E1045">
        <v>5</v>
      </c>
      <c r="F1045">
        <v>3</v>
      </c>
      <c r="G1045">
        <v>1</v>
      </c>
      <c r="H1045">
        <v>9</v>
      </c>
      <c r="I1045">
        <v>3</v>
      </c>
      <c r="J1045">
        <v>1</v>
      </c>
      <c r="K1045">
        <v>4</v>
      </c>
      <c r="L1045" s="65">
        <v>4</v>
      </c>
      <c r="M1045">
        <v>9</v>
      </c>
      <c r="N1045">
        <v>3</v>
      </c>
      <c r="O1045">
        <v>9</v>
      </c>
      <c r="P1045">
        <v>12</v>
      </c>
      <c r="Q1045">
        <v>50</v>
      </c>
      <c r="R1045" s="1">
        <f>IF(AND(MonthSales[[#This Row],[Maximum]] &gt; 10, C1045 &lt;&gt; "X"), COUNTIF(MonthSales[[#This Row],[6]:[1]], "=0"),0)</f>
        <v>0</v>
      </c>
      <c r="S1045" s="13">
        <f>MonthSales[[#This Row],[Final Quantity in Order + Manual]]*MonthSales[[#This Row],[Weight (g)]]</f>
        <v>0</v>
      </c>
      <c r="T1045" s="62">
        <f>IFERROR(((MonthSales[[#This Row],[Stock + FBA]]+MonthSales[[#This Row],[Incoming]])/MonthSales[[#This Row],[Quaterly Average]]), 0)</f>
        <v>15.5</v>
      </c>
      <c r="U1045" s="14">
        <f>IF(AND(minMonths &gt;=  MonthSales[[#This Row],[Months Cover (current stock +Production)]], C1045  &lt;&gt; "X"), _xlfn.CEILING.MATH(((orderBY -  MonthSales[[#This Row],[Months Cover (current stock +Production)]]) * MonthSales[[#This Row],[Quaterly Average]]),50),0)</f>
        <v>0</v>
      </c>
      <c r="V1045" s="60">
        <f t="shared" si="16"/>
        <v>0</v>
      </c>
      <c r="W1045" s="21">
        <f>MonthSales[[#This Row],[Suggested Order]]+V1045</f>
        <v>0</v>
      </c>
      <c r="X1045">
        <f>SUM(MonthSales[[#This Row],[Stock + FBA]:[Incoming]])+MonthSales[[#This Row],[Final Quantity in Order + Manual]]</f>
        <v>62</v>
      </c>
      <c r="Y1045" s="62">
        <f>IFERROR(((MonthSales[[#This Row],[Stock + FBA]]+MonthSales[[#This Row],[Incoming]]+MonthSales[[#This Row],[Final Quantity in Order + Manual]])/MonthSales[[#This Row],[Quaterly Average]]), 0)</f>
        <v>15.5</v>
      </c>
    </row>
    <row r="1046" spans="1:25" x14ac:dyDescent="0.25">
      <c r="A1046" s="1" t="s">
        <v>1053</v>
      </c>
      <c r="B1046" s="1" t="s">
        <v>1316</v>
      </c>
      <c r="C1046" s="1" t="s">
        <v>8</v>
      </c>
      <c r="D1046">
        <v>1.78</v>
      </c>
      <c r="E1046">
        <v>0</v>
      </c>
      <c r="F1046">
        <v>3</v>
      </c>
      <c r="G1046">
        <v>0</v>
      </c>
      <c r="H1046">
        <v>2</v>
      </c>
      <c r="I1046">
        <v>1</v>
      </c>
      <c r="J1046">
        <v>3</v>
      </c>
      <c r="K1046">
        <v>2</v>
      </c>
      <c r="L1046" s="65">
        <v>2</v>
      </c>
      <c r="M1046">
        <v>3</v>
      </c>
      <c r="N1046">
        <v>29</v>
      </c>
      <c r="O1046">
        <v>17</v>
      </c>
      <c r="P1046">
        <v>46</v>
      </c>
      <c r="Q1046">
        <v>0</v>
      </c>
      <c r="R1046" s="1">
        <f>IF(AND(MonthSales[[#This Row],[Maximum]] &gt; 10, C1046 &lt;&gt; "X"), COUNTIF(MonthSales[[#This Row],[6]:[1]], "=0"),0)</f>
        <v>0</v>
      </c>
      <c r="S1046" s="13">
        <f>MonthSales[[#This Row],[Final Quantity in Order + Manual]]*MonthSales[[#This Row],[Weight (g)]]</f>
        <v>0</v>
      </c>
      <c r="T1046" s="62">
        <f>IFERROR(((MonthSales[[#This Row],[Stock + FBA]]+MonthSales[[#This Row],[Incoming]])/MonthSales[[#This Row],[Quaterly Average]]), 0)</f>
        <v>23</v>
      </c>
      <c r="U1046" s="14">
        <f>IF(AND(minMonths &gt;=  MonthSales[[#This Row],[Months Cover (current stock +Production)]], C1046  &lt;&gt; "X"), _xlfn.CEILING.MATH(((orderBY -  MonthSales[[#This Row],[Months Cover (current stock +Production)]]) * MonthSales[[#This Row],[Quaterly Average]]),50),0)</f>
        <v>0</v>
      </c>
      <c r="V1046" s="60">
        <f t="shared" si="16"/>
        <v>0</v>
      </c>
      <c r="W1046" s="21">
        <f>MonthSales[[#This Row],[Suggested Order]]+V1046</f>
        <v>0</v>
      </c>
      <c r="X1046">
        <f>SUM(MonthSales[[#This Row],[Stock + FBA]:[Incoming]])+MonthSales[[#This Row],[Final Quantity in Order + Manual]]</f>
        <v>46</v>
      </c>
      <c r="Y1046" s="62">
        <f>IFERROR(((MonthSales[[#This Row],[Stock + FBA]]+MonthSales[[#This Row],[Incoming]]+MonthSales[[#This Row],[Final Quantity in Order + Manual]])/MonthSales[[#This Row],[Quaterly Average]]), 0)</f>
        <v>23</v>
      </c>
    </row>
    <row r="1047" spans="1:25" x14ac:dyDescent="0.25">
      <c r="A1047" s="1" t="s">
        <v>1054</v>
      </c>
      <c r="B1047" s="1" t="s">
        <v>1316</v>
      </c>
      <c r="C1047" s="1" t="s">
        <v>8</v>
      </c>
      <c r="D1047">
        <v>1.74</v>
      </c>
      <c r="E1047">
        <v>19</v>
      </c>
      <c r="F1047">
        <v>13</v>
      </c>
      <c r="G1047">
        <v>21</v>
      </c>
      <c r="H1047">
        <v>30</v>
      </c>
      <c r="I1047">
        <v>17</v>
      </c>
      <c r="J1047">
        <v>10</v>
      </c>
      <c r="K1047">
        <v>18</v>
      </c>
      <c r="L1047" s="65">
        <v>19</v>
      </c>
      <c r="M1047">
        <v>30</v>
      </c>
      <c r="N1047">
        <v>1</v>
      </c>
      <c r="O1047">
        <v>16</v>
      </c>
      <c r="P1047">
        <v>17</v>
      </c>
      <c r="Q1047">
        <v>150</v>
      </c>
      <c r="R1047" s="1">
        <f>IF(AND(MonthSales[[#This Row],[Maximum]] &gt; 10, C1047 &lt;&gt; "X"), COUNTIF(MonthSales[[#This Row],[6]:[1]], "=0"),0)</f>
        <v>0</v>
      </c>
      <c r="S1047" s="13">
        <f>MonthSales[[#This Row],[Final Quantity in Order + Manual]]*MonthSales[[#This Row],[Weight (g)]]</f>
        <v>0</v>
      </c>
      <c r="T1047" s="62">
        <f>IFERROR(((MonthSales[[#This Row],[Stock + FBA]]+MonthSales[[#This Row],[Incoming]])/MonthSales[[#This Row],[Quaterly Average]]), 0)</f>
        <v>8.7894736842105257</v>
      </c>
      <c r="U1047" s="14">
        <f>IF(AND(minMonths &gt;=  MonthSales[[#This Row],[Months Cover (current stock +Production)]], C1047  &lt;&gt; "X"), _xlfn.CEILING.MATH(((orderBY -  MonthSales[[#This Row],[Months Cover (current stock +Production)]]) * MonthSales[[#This Row],[Quaterly Average]]),50),0)</f>
        <v>0</v>
      </c>
      <c r="V1047" s="60">
        <f t="shared" si="16"/>
        <v>0</v>
      </c>
      <c r="W1047" s="21">
        <f>MonthSales[[#This Row],[Suggested Order]]+V1047</f>
        <v>0</v>
      </c>
      <c r="X1047">
        <f>SUM(MonthSales[[#This Row],[Stock + FBA]:[Incoming]])+MonthSales[[#This Row],[Final Quantity in Order + Manual]]</f>
        <v>167</v>
      </c>
      <c r="Y1047" s="62">
        <f>IFERROR(((MonthSales[[#This Row],[Stock + FBA]]+MonthSales[[#This Row],[Incoming]]+MonthSales[[#This Row],[Final Quantity in Order + Manual]])/MonthSales[[#This Row],[Quaterly Average]]), 0)</f>
        <v>8.7894736842105257</v>
      </c>
    </row>
    <row r="1048" spans="1:25" x14ac:dyDescent="0.25">
      <c r="A1048" s="1" t="s">
        <v>1055</v>
      </c>
      <c r="B1048" s="1" t="s">
        <v>1316</v>
      </c>
      <c r="C1048" s="1" t="s">
        <v>8</v>
      </c>
      <c r="D1048">
        <v>2.1800000000000002</v>
      </c>
      <c r="E1048">
        <v>6</v>
      </c>
      <c r="F1048">
        <v>10</v>
      </c>
      <c r="G1048">
        <v>10</v>
      </c>
      <c r="H1048">
        <v>17</v>
      </c>
      <c r="I1048">
        <v>6</v>
      </c>
      <c r="J1048">
        <v>14</v>
      </c>
      <c r="K1048">
        <v>10</v>
      </c>
      <c r="L1048" s="65">
        <v>12</v>
      </c>
      <c r="M1048">
        <v>17</v>
      </c>
      <c r="N1048">
        <v>16</v>
      </c>
      <c r="O1048">
        <v>43</v>
      </c>
      <c r="P1048">
        <v>59</v>
      </c>
      <c r="Q1048">
        <v>0</v>
      </c>
      <c r="R1048" s="1">
        <f>IF(AND(MonthSales[[#This Row],[Maximum]] &gt; 10, C1048 &lt;&gt; "X"), COUNTIF(MonthSales[[#This Row],[6]:[1]], "=0"),0)</f>
        <v>0</v>
      </c>
      <c r="S1048" s="13">
        <f>MonthSales[[#This Row],[Final Quantity in Order + Manual]]*MonthSales[[#This Row],[Weight (g)]]</f>
        <v>109.00000000000001</v>
      </c>
      <c r="T1048" s="62">
        <f>IFERROR(((MonthSales[[#This Row],[Stock + FBA]]+MonthSales[[#This Row],[Incoming]])/MonthSales[[#This Row],[Quaterly Average]]), 0)</f>
        <v>4.916666666666667</v>
      </c>
      <c r="U1048" s="14">
        <f>IF(AND(minMonths &gt;=  MonthSales[[#This Row],[Months Cover (current stock +Production)]], C1048  &lt;&gt; "X"), _xlfn.CEILING.MATH(((orderBY -  MonthSales[[#This Row],[Months Cover (current stock +Production)]]) * MonthSales[[#This Row],[Quaterly Average]]),50),0)</f>
        <v>50</v>
      </c>
      <c r="V1048" s="60">
        <f t="shared" si="16"/>
        <v>0</v>
      </c>
      <c r="W1048" s="21">
        <f>MonthSales[[#This Row],[Suggested Order]]+V1048</f>
        <v>50</v>
      </c>
      <c r="X1048">
        <f>SUM(MonthSales[[#This Row],[Stock + FBA]:[Incoming]])+MonthSales[[#This Row],[Final Quantity in Order + Manual]]</f>
        <v>109</v>
      </c>
      <c r="Y1048" s="62">
        <f>IFERROR(((MonthSales[[#This Row],[Stock + FBA]]+MonthSales[[#This Row],[Incoming]]+MonthSales[[#This Row],[Final Quantity in Order + Manual]])/MonthSales[[#This Row],[Quaterly Average]]), 0)</f>
        <v>9.0833333333333339</v>
      </c>
    </row>
    <row r="1049" spans="1:25" x14ac:dyDescent="0.25">
      <c r="A1049" s="1" t="s">
        <v>1056</v>
      </c>
      <c r="B1049" s="1" t="s">
        <v>1316</v>
      </c>
      <c r="C1049" s="1" t="s">
        <v>8</v>
      </c>
      <c r="D1049">
        <v>2.31</v>
      </c>
      <c r="E1049">
        <v>4</v>
      </c>
      <c r="F1049">
        <v>0</v>
      </c>
      <c r="G1049">
        <v>1</v>
      </c>
      <c r="H1049">
        <v>6</v>
      </c>
      <c r="I1049">
        <v>0</v>
      </c>
      <c r="J1049">
        <v>3</v>
      </c>
      <c r="K1049">
        <v>3</v>
      </c>
      <c r="L1049" s="65">
        <v>3</v>
      </c>
      <c r="M1049">
        <v>6</v>
      </c>
      <c r="N1049">
        <v>33</v>
      </c>
      <c r="O1049">
        <v>21</v>
      </c>
      <c r="P1049">
        <v>54</v>
      </c>
      <c r="Q1049">
        <v>0</v>
      </c>
      <c r="R1049" s="1">
        <f>IF(AND(MonthSales[[#This Row],[Maximum]] &gt; 10, C1049 &lt;&gt; "X"), COUNTIF(MonthSales[[#This Row],[6]:[1]], "=0"),0)</f>
        <v>0</v>
      </c>
      <c r="S1049" s="13">
        <f>MonthSales[[#This Row],[Final Quantity in Order + Manual]]*MonthSales[[#This Row],[Weight (g)]]</f>
        <v>0</v>
      </c>
      <c r="T1049" s="62">
        <f>IFERROR(((MonthSales[[#This Row],[Stock + FBA]]+MonthSales[[#This Row],[Incoming]])/MonthSales[[#This Row],[Quaterly Average]]), 0)</f>
        <v>18</v>
      </c>
      <c r="U1049" s="14">
        <f>IF(AND(minMonths &gt;=  MonthSales[[#This Row],[Months Cover (current stock +Production)]], C1049  &lt;&gt; "X"), _xlfn.CEILING.MATH(((orderBY -  MonthSales[[#This Row],[Months Cover (current stock +Production)]]) * MonthSales[[#This Row],[Quaterly Average]]),50),0)</f>
        <v>0</v>
      </c>
      <c r="V1049" s="60">
        <f t="shared" si="16"/>
        <v>0</v>
      </c>
      <c r="W1049" s="21">
        <f>MonthSales[[#This Row],[Suggested Order]]+V1049</f>
        <v>0</v>
      </c>
      <c r="X1049">
        <f>SUM(MonthSales[[#This Row],[Stock + FBA]:[Incoming]])+MonthSales[[#This Row],[Final Quantity in Order + Manual]]</f>
        <v>54</v>
      </c>
      <c r="Y1049" s="62">
        <f>IFERROR(((MonthSales[[#This Row],[Stock + FBA]]+MonthSales[[#This Row],[Incoming]]+MonthSales[[#This Row],[Final Quantity in Order + Manual]])/MonthSales[[#This Row],[Quaterly Average]]), 0)</f>
        <v>18</v>
      </c>
    </row>
    <row r="1050" spans="1:25" x14ac:dyDescent="0.25">
      <c r="A1050" s="1" t="s">
        <v>1057</v>
      </c>
      <c r="B1050" s="1" t="s">
        <v>1316</v>
      </c>
      <c r="C1050" s="1" t="s">
        <v>8</v>
      </c>
      <c r="D1050">
        <v>3.11</v>
      </c>
      <c r="E1050">
        <v>4</v>
      </c>
      <c r="F1050">
        <v>3</v>
      </c>
      <c r="G1050">
        <v>5</v>
      </c>
      <c r="H1050">
        <v>22</v>
      </c>
      <c r="I1050">
        <v>8</v>
      </c>
      <c r="J1050">
        <v>11</v>
      </c>
      <c r="K1050">
        <v>9</v>
      </c>
      <c r="L1050" s="65">
        <v>14</v>
      </c>
      <c r="M1050">
        <v>22</v>
      </c>
      <c r="N1050">
        <v>7</v>
      </c>
      <c r="O1050">
        <v>41</v>
      </c>
      <c r="P1050">
        <v>48</v>
      </c>
      <c r="Q1050">
        <v>0</v>
      </c>
      <c r="R1050" s="1">
        <f>IF(AND(MonthSales[[#This Row],[Maximum]] &gt; 10, C1050 &lt;&gt; "X"), COUNTIF(MonthSales[[#This Row],[6]:[1]], "=0"),0)</f>
        <v>0</v>
      </c>
      <c r="S1050" s="13">
        <f>MonthSales[[#This Row],[Final Quantity in Order + Manual]]*MonthSales[[#This Row],[Weight (g)]]</f>
        <v>155.5</v>
      </c>
      <c r="T1050" s="62">
        <f>IFERROR(((MonthSales[[#This Row],[Stock + FBA]]+MonthSales[[#This Row],[Incoming]])/MonthSales[[#This Row],[Quaterly Average]]), 0)</f>
        <v>3.4285714285714284</v>
      </c>
      <c r="U1050" s="14">
        <f>IF(AND(minMonths &gt;=  MonthSales[[#This Row],[Months Cover (current stock +Production)]], C1050  &lt;&gt; "X"), _xlfn.CEILING.MATH(((orderBY -  MonthSales[[#This Row],[Months Cover (current stock +Production)]]) * MonthSales[[#This Row],[Quaterly Average]]),50),0)</f>
        <v>50</v>
      </c>
      <c r="V1050" s="60">
        <f t="shared" si="16"/>
        <v>0</v>
      </c>
      <c r="W1050" s="21">
        <f>MonthSales[[#This Row],[Suggested Order]]+V1050</f>
        <v>50</v>
      </c>
      <c r="X1050">
        <f>SUM(MonthSales[[#This Row],[Stock + FBA]:[Incoming]])+MonthSales[[#This Row],[Final Quantity in Order + Manual]]</f>
        <v>98</v>
      </c>
      <c r="Y1050" s="62">
        <f>IFERROR(((MonthSales[[#This Row],[Stock + FBA]]+MonthSales[[#This Row],[Incoming]]+MonthSales[[#This Row],[Final Quantity in Order + Manual]])/MonthSales[[#This Row],[Quaterly Average]]), 0)</f>
        <v>7</v>
      </c>
    </row>
    <row r="1051" spans="1:25" x14ac:dyDescent="0.25">
      <c r="A1051" s="1" t="s">
        <v>1058</v>
      </c>
      <c r="B1051" s="1" t="s">
        <v>1316</v>
      </c>
      <c r="C1051" s="1" t="s">
        <v>8</v>
      </c>
      <c r="D1051">
        <v>2.04</v>
      </c>
      <c r="E1051">
        <v>7</v>
      </c>
      <c r="F1051">
        <v>8</v>
      </c>
      <c r="G1051">
        <v>4</v>
      </c>
      <c r="H1051">
        <v>11</v>
      </c>
      <c r="I1051">
        <v>0</v>
      </c>
      <c r="J1051">
        <v>6</v>
      </c>
      <c r="K1051">
        <v>7</v>
      </c>
      <c r="L1051" s="65">
        <v>8</v>
      </c>
      <c r="M1051">
        <v>11</v>
      </c>
      <c r="N1051">
        <v>31</v>
      </c>
      <c r="O1051">
        <v>24</v>
      </c>
      <c r="P1051">
        <v>55</v>
      </c>
      <c r="Q1051">
        <v>0</v>
      </c>
      <c r="R1051" s="1">
        <f>IF(AND(MonthSales[[#This Row],[Maximum]] &gt; 10, C1051 &lt;&gt; "X"), COUNTIF(MonthSales[[#This Row],[6]:[1]], "=0"),0)</f>
        <v>1</v>
      </c>
      <c r="S1051" s="13">
        <f>MonthSales[[#This Row],[Final Quantity in Order + Manual]]*MonthSales[[#This Row],[Weight (g)]]</f>
        <v>0</v>
      </c>
      <c r="T1051" s="62">
        <f>IFERROR(((MonthSales[[#This Row],[Stock + FBA]]+MonthSales[[#This Row],[Incoming]])/MonthSales[[#This Row],[Quaterly Average]]), 0)</f>
        <v>6.875</v>
      </c>
      <c r="U1051" s="14">
        <f>IF(AND(minMonths &gt;=  MonthSales[[#This Row],[Months Cover (current stock +Production)]], C1051  &lt;&gt; "X"), _xlfn.CEILING.MATH(((orderBY -  MonthSales[[#This Row],[Months Cover (current stock +Production)]]) * MonthSales[[#This Row],[Quaterly Average]]),50),0)</f>
        <v>0</v>
      </c>
      <c r="V1051" s="60">
        <f t="shared" si="16"/>
        <v>0</v>
      </c>
      <c r="W1051" s="21">
        <f>MonthSales[[#This Row],[Suggested Order]]+V1051</f>
        <v>0</v>
      </c>
      <c r="X1051">
        <f>SUM(MonthSales[[#This Row],[Stock + FBA]:[Incoming]])+MonthSales[[#This Row],[Final Quantity in Order + Manual]]</f>
        <v>55</v>
      </c>
      <c r="Y1051" s="62">
        <f>IFERROR(((MonthSales[[#This Row],[Stock + FBA]]+MonthSales[[#This Row],[Incoming]]+MonthSales[[#This Row],[Final Quantity in Order + Manual]])/MonthSales[[#This Row],[Quaterly Average]]), 0)</f>
        <v>6.875</v>
      </c>
    </row>
    <row r="1052" spans="1:25" x14ac:dyDescent="0.25">
      <c r="A1052" s="1" t="s">
        <v>1059</v>
      </c>
      <c r="B1052" s="1" t="s">
        <v>1316</v>
      </c>
      <c r="C1052" s="1" t="s">
        <v>8</v>
      </c>
      <c r="D1052">
        <v>2.06</v>
      </c>
      <c r="E1052">
        <v>2</v>
      </c>
      <c r="F1052">
        <v>1</v>
      </c>
      <c r="G1052">
        <v>1</v>
      </c>
      <c r="H1052">
        <v>3</v>
      </c>
      <c r="I1052">
        <v>0</v>
      </c>
      <c r="J1052">
        <v>1</v>
      </c>
      <c r="K1052">
        <v>1</v>
      </c>
      <c r="L1052" s="65">
        <v>1</v>
      </c>
      <c r="M1052">
        <v>3</v>
      </c>
      <c r="N1052">
        <v>21</v>
      </c>
      <c r="O1052">
        <v>21</v>
      </c>
      <c r="P1052">
        <v>42</v>
      </c>
      <c r="Q1052">
        <v>0</v>
      </c>
      <c r="R1052" s="1">
        <f>IF(AND(MonthSales[[#This Row],[Maximum]] &gt; 10, C1052 &lt;&gt; "X"), COUNTIF(MonthSales[[#This Row],[6]:[1]], "=0"),0)</f>
        <v>0</v>
      </c>
      <c r="S1052" s="13">
        <f>MonthSales[[#This Row],[Final Quantity in Order + Manual]]*MonthSales[[#This Row],[Weight (g)]]</f>
        <v>0</v>
      </c>
      <c r="T1052" s="62">
        <f>IFERROR(((MonthSales[[#This Row],[Stock + FBA]]+MonthSales[[#This Row],[Incoming]])/MonthSales[[#This Row],[Quaterly Average]]), 0)</f>
        <v>42</v>
      </c>
      <c r="U1052" s="14">
        <f>IF(AND(minMonths &gt;=  MonthSales[[#This Row],[Months Cover (current stock +Production)]], C1052  &lt;&gt; "X"), _xlfn.CEILING.MATH(((orderBY -  MonthSales[[#This Row],[Months Cover (current stock +Production)]]) * MonthSales[[#This Row],[Quaterly Average]]),50),0)</f>
        <v>0</v>
      </c>
      <c r="V1052" s="60">
        <f t="shared" si="16"/>
        <v>0</v>
      </c>
      <c r="W1052" s="21">
        <f>MonthSales[[#This Row],[Suggested Order]]+V1052</f>
        <v>0</v>
      </c>
      <c r="X1052">
        <f>SUM(MonthSales[[#This Row],[Stock + FBA]:[Incoming]])+MonthSales[[#This Row],[Final Quantity in Order + Manual]]</f>
        <v>42</v>
      </c>
      <c r="Y1052" s="62">
        <f>IFERROR(((MonthSales[[#This Row],[Stock + FBA]]+MonthSales[[#This Row],[Incoming]]+MonthSales[[#This Row],[Final Quantity in Order + Manual]])/MonthSales[[#This Row],[Quaterly Average]]), 0)</f>
        <v>42</v>
      </c>
    </row>
    <row r="1053" spans="1:25" x14ac:dyDescent="0.25">
      <c r="A1053" s="1" t="s">
        <v>1060</v>
      </c>
      <c r="B1053" s="1" t="s">
        <v>1316</v>
      </c>
      <c r="C1053" s="1" t="s">
        <v>8</v>
      </c>
      <c r="D1053">
        <v>2.11</v>
      </c>
      <c r="E1053">
        <v>1</v>
      </c>
      <c r="F1053">
        <v>0</v>
      </c>
      <c r="G1053">
        <v>0</v>
      </c>
      <c r="H1053">
        <v>0</v>
      </c>
      <c r="I1053">
        <v>0</v>
      </c>
      <c r="J1053">
        <v>1</v>
      </c>
      <c r="K1053">
        <v>1</v>
      </c>
      <c r="L1053" s="65">
        <v>1</v>
      </c>
      <c r="M1053">
        <v>1</v>
      </c>
      <c r="N1053">
        <v>37</v>
      </c>
      <c r="O1053">
        <v>19</v>
      </c>
      <c r="P1053">
        <v>56</v>
      </c>
      <c r="Q1053">
        <v>50</v>
      </c>
      <c r="R1053" s="1">
        <f>IF(AND(MonthSales[[#This Row],[Maximum]] &gt; 10, C1053 &lt;&gt; "X"), COUNTIF(MonthSales[[#This Row],[6]:[1]], "=0"),0)</f>
        <v>0</v>
      </c>
      <c r="S1053" s="13">
        <f>MonthSales[[#This Row],[Final Quantity in Order + Manual]]*MonthSales[[#This Row],[Weight (g)]]</f>
        <v>0</v>
      </c>
      <c r="T1053" s="62">
        <f>IFERROR(((MonthSales[[#This Row],[Stock + FBA]]+MonthSales[[#This Row],[Incoming]])/MonthSales[[#This Row],[Quaterly Average]]), 0)</f>
        <v>106</v>
      </c>
      <c r="U1053" s="14">
        <f>IF(AND(minMonths &gt;=  MonthSales[[#This Row],[Months Cover (current stock +Production)]], C1053  &lt;&gt; "X"), _xlfn.CEILING.MATH(((orderBY -  MonthSales[[#This Row],[Months Cover (current stock +Production)]]) * MonthSales[[#This Row],[Quaterly Average]]),50),0)</f>
        <v>0</v>
      </c>
      <c r="V1053" s="60">
        <f t="shared" si="16"/>
        <v>0</v>
      </c>
      <c r="W1053" s="21">
        <f>MonthSales[[#This Row],[Suggested Order]]+V1053</f>
        <v>0</v>
      </c>
      <c r="X1053">
        <f>SUM(MonthSales[[#This Row],[Stock + FBA]:[Incoming]])+MonthSales[[#This Row],[Final Quantity in Order + Manual]]</f>
        <v>106</v>
      </c>
      <c r="Y1053" s="62">
        <f>IFERROR(((MonthSales[[#This Row],[Stock + FBA]]+MonthSales[[#This Row],[Incoming]]+MonthSales[[#This Row],[Final Quantity in Order + Manual]])/MonthSales[[#This Row],[Quaterly Average]]), 0)</f>
        <v>106</v>
      </c>
    </row>
    <row r="1054" spans="1:25" x14ac:dyDescent="0.25">
      <c r="A1054" s="1" t="s">
        <v>1061</v>
      </c>
      <c r="B1054" s="1" t="s">
        <v>1316</v>
      </c>
      <c r="C1054" s="1" t="s">
        <v>8</v>
      </c>
      <c r="D1054">
        <v>1.94</v>
      </c>
      <c r="E1054">
        <v>0</v>
      </c>
      <c r="F1054">
        <v>0</v>
      </c>
      <c r="G1054">
        <v>0</v>
      </c>
      <c r="H1054">
        <v>0</v>
      </c>
      <c r="I1054">
        <v>2</v>
      </c>
      <c r="J1054">
        <v>2</v>
      </c>
      <c r="K1054">
        <v>2</v>
      </c>
      <c r="L1054" s="65">
        <v>2</v>
      </c>
      <c r="M1054">
        <v>2</v>
      </c>
      <c r="N1054">
        <v>26</v>
      </c>
      <c r="O1054">
        <v>23</v>
      </c>
      <c r="P1054">
        <v>49</v>
      </c>
      <c r="Q1054">
        <v>0</v>
      </c>
      <c r="R1054" s="1">
        <f>IF(AND(MonthSales[[#This Row],[Maximum]] &gt; 10, C1054 &lt;&gt; "X"), COUNTIF(MonthSales[[#This Row],[6]:[1]], "=0"),0)</f>
        <v>0</v>
      </c>
      <c r="S1054" s="13">
        <f>MonthSales[[#This Row],[Final Quantity in Order + Manual]]*MonthSales[[#This Row],[Weight (g)]]</f>
        <v>0</v>
      </c>
      <c r="T1054" s="62">
        <f>IFERROR(((MonthSales[[#This Row],[Stock + FBA]]+MonthSales[[#This Row],[Incoming]])/MonthSales[[#This Row],[Quaterly Average]]), 0)</f>
        <v>24.5</v>
      </c>
      <c r="U1054" s="14">
        <f>IF(AND(minMonths &gt;=  MonthSales[[#This Row],[Months Cover (current stock +Production)]], C1054  &lt;&gt; "X"), _xlfn.CEILING.MATH(((orderBY -  MonthSales[[#This Row],[Months Cover (current stock +Production)]]) * MonthSales[[#This Row],[Quaterly Average]]),50),0)</f>
        <v>0</v>
      </c>
      <c r="V1054" s="60">
        <f t="shared" si="16"/>
        <v>0</v>
      </c>
      <c r="W1054" s="21">
        <f>MonthSales[[#This Row],[Suggested Order]]+V1054</f>
        <v>0</v>
      </c>
      <c r="X1054">
        <f>SUM(MonthSales[[#This Row],[Stock + FBA]:[Incoming]])+MonthSales[[#This Row],[Final Quantity in Order + Manual]]</f>
        <v>49</v>
      </c>
      <c r="Y1054" s="62">
        <f>IFERROR(((MonthSales[[#This Row],[Stock + FBA]]+MonthSales[[#This Row],[Incoming]]+MonthSales[[#This Row],[Final Quantity in Order + Manual]])/MonthSales[[#This Row],[Quaterly Average]]), 0)</f>
        <v>24.5</v>
      </c>
    </row>
    <row r="1055" spans="1:25" x14ac:dyDescent="0.25">
      <c r="A1055" s="1" t="s">
        <v>1062</v>
      </c>
      <c r="B1055" s="1" t="s">
        <v>1316</v>
      </c>
      <c r="C1055" s="1" t="s">
        <v>8</v>
      </c>
      <c r="D1055">
        <v>2.68</v>
      </c>
      <c r="E1055">
        <v>3</v>
      </c>
      <c r="F1055">
        <v>1</v>
      </c>
      <c r="G1055">
        <v>6</v>
      </c>
      <c r="H1055">
        <v>13</v>
      </c>
      <c r="I1055">
        <v>4</v>
      </c>
      <c r="J1055">
        <v>1</v>
      </c>
      <c r="K1055">
        <v>5</v>
      </c>
      <c r="L1055" s="65">
        <v>6</v>
      </c>
      <c r="M1055">
        <v>13</v>
      </c>
      <c r="N1055">
        <v>3</v>
      </c>
      <c r="O1055">
        <v>5</v>
      </c>
      <c r="P1055">
        <v>8</v>
      </c>
      <c r="Q1055">
        <v>50</v>
      </c>
      <c r="R1055" s="1">
        <f>IF(AND(MonthSales[[#This Row],[Maximum]] &gt; 10, C1055 &lt;&gt; "X"), COUNTIF(MonthSales[[#This Row],[6]:[1]], "=0"),0)</f>
        <v>0</v>
      </c>
      <c r="S1055" s="13">
        <f>MonthSales[[#This Row],[Final Quantity in Order + Manual]]*MonthSales[[#This Row],[Weight (g)]]</f>
        <v>0</v>
      </c>
      <c r="T1055" s="62">
        <f>IFERROR(((MonthSales[[#This Row],[Stock + FBA]]+MonthSales[[#This Row],[Incoming]])/MonthSales[[#This Row],[Quaterly Average]]), 0)</f>
        <v>9.6666666666666661</v>
      </c>
      <c r="U1055" s="14">
        <f>IF(AND(minMonths &gt;=  MonthSales[[#This Row],[Months Cover (current stock +Production)]], C1055  &lt;&gt; "X"), _xlfn.CEILING.MATH(((orderBY -  MonthSales[[#This Row],[Months Cover (current stock +Production)]]) * MonthSales[[#This Row],[Quaterly Average]]),50),0)</f>
        <v>0</v>
      </c>
      <c r="V1055" s="60">
        <f t="shared" si="16"/>
        <v>0</v>
      </c>
      <c r="W1055" s="21">
        <f>MonthSales[[#This Row],[Suggested Order]]+V1055</f>
        <v>0</v>
      </c>
      <c r="X1055">
        <f>SUM(MonthSales[[#This Row],[Stock + FBA]:[Incoming]])+MonthSales[[#This Row],[Final Quantity in Order + Manual]]</f>
        <v>58</v>
      </c>
      <c r="Y1055" s="62">
        <f>IFERROR(((MonthSales[[#This Row],[Stock + FBA]]+MonthSales[[#This Row],[Incoming]]+MonthSales[[#This Row],[Final Quantity in Order + Manual]])/MonthSales[[#This Row],[Quaterly Average]]), 0)</f>
        <v>9.6666666666666661</v>
      </c>
    </row>
    <row r="1056" spans="1:25" x14ac:dyDescent="0.25">
      <c r="A1056" s="1" t="s">
        <v>1063</v>
      </c>
      <c r="B1056" s="1" t="s">
        <v>1316</v>
      </c>
      <c r="C1056" s="1" t="s">
        <v>8</v>
      </c>
      <c r="D1056">
        <v>2.4500000000000002</v>
      </c>
      <c r="E1056">
        <v>11</v>
      </c>
      <c r="F1056">
        <v>6</v>
      </c>
      <c r="G1056">
        <v>6</v>
      </c>
      <c r="H1056">
        <v>22</v>
      </c>
      <c r="I1056">
        <v>15</v>
      </c>
      <c r="J1056">
        <v>9</v>
      </c>
      <c r="K1056">
        <v>12</v>
      </c>
      <c r="L1056" s="65">
        <v>15</v>
      </c>
      <c r="M1056">
        <v>22</v>
      </c>
      <c r="N1056">
        <v>3</v>
      </c>
      <c r="O1056">
        <v>15</v>
      </c>
      <c r="P1056">
        <v>18</v>
      </c>
      <c r="Q1056">
        <v>100</v>
      </c>
      <c r="R1056" s="1">
        <f>IF(AND(MonthSales[[#This Row],[Maximum]] &gt; 10, C1056 &lt;&gt; "X"), COUNTIF(MonthSales[[#This Row],[6]:[1]], "=0"),0)</f>
        <v>0</v>
      </c>
      <c r="S1056" s="13">
        <f>MonthSales[[#This Row],[Final Quantity in Order + Manual]]*MonthSales[[#This Row],[Weight (g)]]</f>
        <v>0</v>
      </c>
      <c r="T1056" s="62">
        <f>IFERROR(((MonthSales[[#This Row],[Stock + FBA]]+MonthSales[[#This Row],[Incoming]])/MonthSales[[#This Row],[Quaterly Average]]), 0)</f>
        <v>7.8666666666666663</v>
      </c>
      <c r="U1056" s="14">
        <f>IF(AND(minMonths &gt;=  MonthSales[[#This Row],[Months Cover (current stock +Production)]], C1056  &lt;&gt; "X"), _xlfn.CEILING.MATH(((orderBY -  MonthSales[[#This Row],[Months Cover (current stock +Production)]]) * MonthSales[[#This Row],[Quaterly Average]]),50),0)</f>
        <v>0</v>
      </c>
      <c r="V1056" s="60">
        <f t="shared" si="16"/>
        <v>0</v>
      </c>
      <c r="W1056" s="21">
        <f>MonthSales[[#This Row],[Suggested Order]]+V1056</f>
        <v>0</v>
      </c>
      <c r="X1056">
        <f>SUM(MonthSales[[#This Row],[Stock + FBA]:[Incoming]])+MonthSales[[#This Row],[Final Quantity in Order + Manual]]</f>
        <v>118</v>
      </c>
      <c r="Y1056" s="62">
        <f>IFERROR(((MonthSales[[#This Row],[Stock + FBA]]+MonthSales[[#This Row],[Incoming]]+MonthSales[[#This Row],[Final Quantity in Order + Manual]])/MonthSales[[#This Row],[Quaterly Average]]), 0)</f>
        <v>7.8666666666666663</v>
      </c>
    </row>
    <row r="1057" spans="1:25" x14ac:dyDescent="0.25">
      <c r="A1057" s="1" t="s">
        <v>1064</v>
      </c>
      <c r="B1057" s="1" t="s">
        <v>1316</v>
      </c>
      <c r="C1057" s="1" t="s">
        <v>8</v>
      </c>
      <c r="D1057">
        <v>2.23</v>
      </c>
      <c r="E1057">
        <v>14</v>
      </c>
      <c r="F1057">
        <v>3</v>
      </c>
      <c r="G1057">
        <v>5</v>
      </c>
      <c r="H1057">
        <v>15</v>
      </c>
      <c r="I1057">
        <v>6</v>
      </c>
      <c r="J1057">
        <v>14</v>
      </c>
      <c r="K1057">
        <v>10</v>
      </c>
      <c r="L1057" s="65">
        <v>12</v>
      </c>
      <c r="M1057">
        <v>15</v>
      </c>
      <c r="N1057">
        <v>1</v>
      </c>
      <c r="O1057">
        <v>40</v>
      </c>
      <c r="P1057">
        <v>41</v>
      </c>
      <c r="Q1057">
        <v>0</v>
      </c>
      <c r="R1057" s="1">
        <f>IF(AND(MonthSales[[#This Row],[Maximum]] &gt; 10, C1057 &lt;&gt; "X"), COUNTIF(MonthSales[[#This Row],[6]:[1]], "=0"),0)</f>
        <v>0</v>
      </c>
      <c r="S1057" s="13">
        <f>MonthSales[[#This Row],[Final Quantity in Order + Manual]]*MonthSales[[#This Row],[Weight (g)]]</f>
        <v>111.5</v>
      </c>
      <c r="T1057" s="62">
        <f>IFERROR(((MonthSales[[#This Row],[Stock + FBA]]+MonthSales[[#This Row],[Incoming]])/MonthSales[[#This Row],[Quaterly Average]]), 0)</f>
        <v>3.4166666666666665</v>
      </c>
      <c r="U1057" s="14">
        <f>IF(AND(minMonths &gt;=  MonthSales[[#This Row],[Months Cover (current stock +Production)]], C1057  &lt;&gt; "X"), _xlfn.CEILING.MATH(((orderBY -  MonthSales[[#This Row],[Months Cover (current stock +Production)]]) * MonthSales[[#This Row],[Quaterly Average]]),50),0)</f>
        <v>50</v>
      </c>
      <c r="V1057" s="60">
        <f t="shared" si="16"/>
        <v>0</v>
      </c>
      <c r="W1057" s="21">
        <f>MonthSales[[#This Row],[Suggested Order]]+V1057</f>
        <v>50</v>
      </c>
      <c r="X1057">
        <f>SUM(MonthSales[[#This Row],[Stock + FBA]:[Incoming]])+MonthSales[[#This Row],[Final Quantity in Order + Manual]]</f>
        <v>91</v>
      </c>
      <c r="Y1057" s="62">
        <f>IFERROR(((MonthSales[[#This Row],[Stock + FBA]]+MonthSales[[#This Row],[Incoming]]+MonthSales[[#This Row],[Final Quantity in Order + Manual]])/MonthSales[[#This Row],[Quaterly Average]]), 0)</f>
        <v>7.583333333333333</v>
      </c>
    </row>
    <row r="1058" spans="1:25" x14ac:dyDescent="0.25">
      <c r="A1058" s="1" t="s">
        <v>1065</v>
      </c>
      <c r="B1058" s="1" t="s">
        <v>1316</v>
      </c>
      <c r="C1058" s="1" t="s">
        <v>8</v>
      </c>
      <c r="D1058">
        <v>2.34</v>
      </c>
      <c r="E1058">
        <v>0</v>
      </c>
      <c r="F1058">
        <v>0</v>
      </c>
      <c r="G1058">
        <v>0</v>
      </c>
      <c r="H1058">
        <v>0</v>
      </c>
      <c r="I1058">
        <v>1</v>
      </c>
      <c r="J1058">
        <v>0</v>
      </c>
      <c r="K1058">
        <v>1</v>
      </c>
      <c r="L1058" s="65">
        <v>1</v>
      </c>
      <c r="M1058">
        <v>1</v>
      </c>
      <c r="N1058">
        <v>46</v>
      </c>
      <c r="O1058">
        <v>18</v>
      </c>
      <c r="P1058">
        <v>64</v>
      </c>
      <c r="Q1058">
        <v>0</v>
      </c>
      <c r="R1058" s="1">
        <f>IF(AND(MonthSales[[#This Row],[Maximum]] &gt; 10, C1058 &lt;&gt; "X"), COUNTIF(MonthSales[[#This Row],[6]:[1]], "=0"),0)</f>
        <v>0</v>
      </c>
      <c r="S1058" s="13">
        <f>MonthSales[[#This Row],[Final Quantity in Order + Manual]]*MonthSales[[#This Row],[Weight (g)]]</f>
        <v>0</v>
      </c>
      <c r="T1058" s="62">
        <f>IFERROR(((MonthSales[[#This Row],[Stock + FBA]]+MonthSales[[#This Row],[Incoming]])/MonthSales[[#This Row],[Quaterly Average]]), 0)</f>
        <v>64</v>
      </c>
      <c r="U1058" s="14">
        <f>IF(AND(minMonths &gt;=  MonthSales[[#This Row],[Months Cover (current stock +Production)]], C1058  &lt;&gt; "X"), _xlfn.CEILING.MATH(((orderBY -  MonthSales[[#This Row],[Months Cover (current stock +Production)]]) * MonthSales[[#This Row],[Quaterly Average]]),50),0)</f>
        <v>0</v>
      </c>
      <c r="V1058" s="60">
        <f t="shared" si="16"/>
        <v>0</v>
      </c>
      <c r="W1058" s="21">
        <f>MonthSales[[#This Row],[Suggested Order]]+V1058</f>
        <v>0</v>
      </c>
      <c r="X1058">
        <f>SUM(MonthSales[[#This Row],[Stock + FBA]:[Incoming]])+MonthSales[[#This Row],[Final Quantity in Order + Manual]]</f>
        <v>64</v>
      </c>
      <c r="Y1058" s="62">
        <f>IFERROR(((MonthSales[[#This Row],[Stock + FBA]]+MonthSales[[#This Row],[Incoming]]+MonthSales[[#This Row],[Final Quantity in Order + Manual]])/MonthSales[[#This Row],[Quaterly Average]]), 0)</f>
        <v>64</v>
      </c>
    </row>
    <row r="1059" spans="1:25" x14ac:dyDescent="0.25">
      <c r="A1059" s="1" t="s">
        <v>1066</v>
      </c>
      <c r="B1059" s="1" t="s">
        <v>1316</v>
      </c>
      <c r="C1059" s="1" t="s">
        <v>8</v>
      </c>
      <c r="D1059">
        <v>3.07</v>
      </c>
      <c r="E1059">
        <v>0</v>
      </c>
      <c r="F1059">
        <v>0</v>
      </c>
      <c r="G1059">
        <v>0</v>
      </c>
      <c r="H1059">
        <v>0</v>
      </c>
      <c r="I1059">
        <v>0</v>
      </c>
      <c r="J1059">
        <v>1</v>
      </c>
      <c r="K1059">
        <v>1</v>
      </c>
      <c r="L1059" s="65">
        <v>1</v>
      </c>
      <c r="M1059">
        <v>1</v>
      </c>
      <c r="N1059">
        <v>39</v>
      </c>
      <c r="O1059">
        <v>18</v>
      </c>
      <c r="P1059">
        <v>57</v>
      </c>
      <c r="Q1059">
        <v>0</v>
      </c>
      <c r="R1059" s="1">
        <f>IF(AND(MonthSales[[#This Row],[Maximum]] &gt; 10, C1059 &lt;&gt; "X"), COUNTIF(MonthSales[[#This Row],[6]:[1]], "=0"),0)</f>
        <v>0</v>
      </c>
      <c r="S1059" s="13">
        <f>MonthSales[[#This Row],[Final Quantity in Order + Manual]]*MonthSales[[#This Row],[Weight (g)]]</f>
        <v>0</v>
      </c>
      <c r="T1059" s="62">
        <f>IFERROR(((MonthSales[[#This Row],[Stock + FBA]]+MonthSales[[#This Row],[Incoming]])/MonthSales[[#This Row],[Quaterly Average]]), 0)</f>
        <v>57</v>
      </c>
      <c r="U1059" s="14">
        <f>IF(AND(minMonths &gt;=  MonthSales[[#This Row],[Months Cover (current stock +Production)]], C1059  &lt;&gt; "X"), _xlfn.CEILING.MATH(((orderBY -  MonthSales[[#This Row],[Months Cover (current stock +Production)]]) * MonthSales[[#This Row],[Quaterly Average]]),50),0)</f>
        <v>0</v>
      </c>
      <c r="V1059" s="60">
        <f t="shared" si="16"/>
        <v>0</v>
      </c>
      <c r="W1059" s="21">
        <f>MonthSales[[#This Row],[Suggested Order]]+V1059</f>
        <v>0</v>
      </c>
      <c r="X1059">
        <f>SUM(MonthSales[[#This Row],[Stock + FBA]:[Incoming]])+MonthSales[[#This Row],[Final Quantity in Order + Manual]]</f>
        <v>57</v>
      </c>
      <c r="Y1059" s="62">
        <f>IFERROR(((MonthSales[[#This Row],[Stock + FBA]]+MonthSales[[#This Row],[Incoming]]+MonthSales[[#This Row],[Final Quantity in Order + Manual]])/MonthSales[[#This Row],[Quaterly Average]]), 0)</f>
        <v>57</v>
      </c>
    </row>
    <row r="1060" spans="1:25" x14ac:dyDescent="0.25">
      <c r="A1060" s="1" t="s">
        <v>1067</v>
      </c>
      <c r="B1060" s="1" t="s">
        <v>1316</v>
      </c>
      <c r="C1060" s="1" t="s">
        <v>8</v>
      </c>
      <c r="D1060">
        <v>2.95</v>
      </c>
      <c r="E1060">
        <v>0</v>
      </c>
      <c r="F1060">
        <v>0</v>
      </c>
      <c r="G1060">
        <v>0</v>
      </c>
      <c r="H1060">
        <v>1</v>
      </c>
      <c r="I1060">
        <v>0</v>
      </c>
      <c r="J1060">
        <v>0</v>
      </c>
      <c r="K1060">
        <v>1</v>
      </c>
      <c r="L1060" s="65">
        <v>1</v>
      </c>
      <c r="M1060">
        <v>1</v>
      </c>
      <c r="N1060">
        <v>44</v>
      </c>
      <c r="O1060">
        <v>15</v>
      </c>
      <c r="P1060">
        <v>59</v>
      </c>
      <c r="Q1060">
        <v>0</v>
      </c>
      <c r="R1060" s="1">
        <f>IF(AND(MonthSales[[#This Row],[Maximum]] &gt; 10, C1060 &lt;&gt; "X"), COUNTIF(MonthSales[[#This Row],[6]:[1]], "=0"),0)</f>
        <v>0</v>
      </c>
      <c r="S1060" s="13">
        <f>MonthSales[[#This Row],[Final Quantity in Order + Manual]]*MonthSales[[#This Row],[Weight (g)]]</f>
        <v>0</v>
      </c>
      <c r="T1060" s="62">
        <f>IFERROR(((MonthSales[[#This Row],[Stock + FBA]]+MonthSales[[#This Row],[Incoming]])/MonthSales[[#This Row],[Quaterly Average]]), 0)</f>
        <v>59</v>
      </c>
      <c r="U1060" s="14">
        <f>IF(AND(minMonths &gt;=  MonthSales[[#This Row],[Months Cover (current stock +Production)]], C1060  &lt;&gt; "X"), _xlfn.CEILING.MATH(((orderBY -  MonthSales[[#This Row],[Months Cover (current stock +Production)]]) * MonthSales[[#This Row],[Quaterly Average]]),50),0)</f>
        <v>0</v>
      </c>
      <c r="V1060" s="60">
        <f t="shared" si="16"/>
        <v>0</v>
      </c>
      <c r="W1060" s="21">
        <f>MonthSales[[#This Row],[Suggested Order]]+V1060</f>
        <v>0</v>
      </c>
      <c r="X1060">
        <f>SUM(MonthSales[[#This Row],[Stock + FBA]:[Incoming]])+MonthSales[[#This Row],[Final Quantity in Order + Manual]]</f>
        <v>59</v>
      </c>
      <c r="Y1060" s="62">
        <f>IFERROR(((MonthSales[[#This Row],[Stock + FBA]]+MonthSales[[#This Row],[Incoming]]+MonthSales[[#This Row],[Final Quantity in Order + Manual]])/MonthSales[[#This Row],[Quaterly Average]]), 0)</f>
        <v>59</v>
      </c>
    </row>
    <row r="1061" spans="1:25" x14ac:dyDescent="0.25">
      <c r="A1061" s="1" t="s">
        <v>1068</v>
      </c>
      <c r="B1061" s="1" t="s">
        <v>1316</v>
      </c>
      <c r="C1061" s="1" t="s">
        <v>8</v>
      </c>
      <c r="D1061">
        <v>2.73</v>
      </c>
      <c r="E1061">
        <v>0</v>
      </c>
      <c r="F1061">
        <v>0</v>
      </c>
      <c r="G1061">
        <v>0</v>
      </c>
      <c r="H1061">
        <v>0</v>
      </c>
      <c r="I1061">
        <v>0</v>
      </c>
      <c r="J1061">
        <v>0</v>
      </c>
      <c r="K1061">
        <v>0</v>
      </c>
      <c r="L1061" s="65">
        <v>0</v>
      </c>
      <c r="M1061">
        <v>0</v>
      </c>
      <c r="N1061">
        <v>42</v>
      </c>
      <c r="O1061">
        <v>15</v>
      </c>
      <c r="P1061">
        <v>57</v>
      </c>
      <c r="Q1061">
        <v>0</v>
      </c>
      <c r="R1061" s="1">
        <f>IF(AND(MonthSales[[#This Row],[Maximum]] &gt; 10, C1061 &lt;&gt; "X"), COUNTIF(MonthSales[[#This Row],[6]:[1]], "=0"),0)</f>
        <v>0</v>
      </c>
      <c r="S1061" s="13">
        <f>MonthSales[[#This Row],[Final Quantity in Order + Manual]]*MonthSales[[#This Row],[Weight (g)]]</f>
        <v>0</v>
      </c>
      <c r="T1061" s="62">
        <f>IFERROR(((MonthSales[[#This Row],[Stock + FBA]]+MonthSales[[#This Row],[Incoming]])/MonthSales[[#This Row],[Quaterly Average]]), 0)</f>
        <v>0</v>
      </c>
      <c r="U1061" s="14">
        <f>IF(AND(minMonths &gt;=  MonthSales[[#This Row],[Months Cover (current stock +Production)]], C1061  &lt;&gt; "X"), _xlfn.CEILING.MATH(((orderBY -  MonthSales[[#This Row],[Months Cover (current stock +Production)]]) * MonthSales[[#This Row],[Quaterly Average]]),50),0)</f>
        <v>0</v>
      </c>
      <c r="V1061" s="60">
        <f t="shared" si="16"/>
        <v>0</v>
      </c>
      <c r="W1061" s="21">
        <f>MonthSales[[#This Row],[Suggested Order]]+V1061</f>
        <v>0</v>
      </c>
      <c r="X1061">
        <f>SUM(MonthSales[[#This Row],[Stock + FBA]:[Incoming]])+MonthSales[[#This Row],[Final Quantity in Order + Manual]]</f>
        <v>57</v>
      </c>
      <c r="Y1061" s="62">
        <f>IFERROR(((MonthSales[[#This Row],[Stock + FBA]]+MonthSales[[#This Row],[Incoming]]+MonthSales[[#This Row],[Final Quantity in Order + Manual]])/MonthSales[[#This Row],[Quaterly Average]]), 0)</f>
        <v>0</v>
      </c>
    </row>
    <row r="1062" spans="1:25" x14ac:dyDescent="0.25">
      <c r="A1062" s="1" t="s">
        <v>1069</v>
      </c>
      <c r="B1062" s="1" t="s">
        <v>1316</v>
      </c>
      <c r="C1062" s="1" t="s">
        <v>8</v>
      </c>
      <c r="D1062">
        <v>1.85</v>
      </c>
      <c r="E1062">
        <v>1</v>
      </c>
      <c r="F1062">
        <v>1</v>
      </c>
      <c r="G1062">
        <v>0</v>
      </c>
      <c r="H1062">
        <v>1</v>
      </c>
      <c r="I1062">
        <v>0</v>
      </c>
      <c r="J1062">
        <v>0</v>
      </c>
      <c r="K1062">
        <v>1</v>
      </c>
      <c r="L1062" s="65">
        <v>1</v>
      </c>
      <c r="M1062">
        <v>1</v>
      </c>
      <c r="N1062">
        <v>18</v>
      </c>
      <c r="O1062">
        <v>15</v>
      </c>
      <c r="P1062">
        <v>33</v>
      </c>
      <c r="Q1062">
        <v>0</v>
      </c>
      <c r="R1062" s="1">
        <f>IF(AND(MonthSales[[#This Row],[Maximum]] &gt; 10, C1062 &lt;&gt; "X"), COUNTIF(MonthSales[[#This Row],[6]:[1]], "=0"),0)</f>
        <v>0</v>
      </c>
      <c r="S1062" s="13">
        <f>MonthSales[[#This Row],[Final Quantity in Order + Manual]]*MonthSales[[#This Row],[Weight (g)]]</f>
        <v>0</v>
      </c>
      <c r="T1062" s="62">
        <f>IFERROR(((MonthSales[[#This Row],[Stock + FBA]]+MonthSales[[#This Row],[Incoming]])/MonthSales[[#This Row],[Quaterly Average]]), 0)</f>
        <v>33</v>
      </c>
      <c r="U1062" s="14">
        <f>IF(AND(minMonths &gt;=  MonthSales[[#This Row],[Months Cover (current stock +Production)]], C1062  &lt;&gt; "X"), _xlfn.CEILING.MATH(((orderBY -  MonthSales[[#This Row],[Months Cover (current stock +Production)]]) * MonthSales[[#This Row],[Quaterly Average]]),50),0)</f>
        <v>0</v>
      </c>
      <c r="V1062" s="60">
        <f t="shared" si="16"/>
        <v>0</v>
      </c>
      <c r="W1062" s="21">
        <f>MonthSales[[#This Row],[Suggested Order]]+V1062</f>
        <v>0</v>
      </c>
      <c r="X1062">
        <f>SUM(MonthSales[[#This Row],[Stock + FBA]:[Incoming]])+MonthSales[[#This Row],[Final Quantity in Order + Manual]]</f>
        <v>33</v>
      </c>
      <c r="Y1062" s="62">
        <f>IFERROR(((MonthSales[[#This Row],[Stock + FBA]]+MonthSales[[#This Row],[Incoming]]+MonthSales[[#This Row],[Final Quantity in Order + Manual]])/MonthSales[[#This Row],[Quaterly Average]]), 0)</f>
        <v>33</v>
      </c>
    </row>
    <row r="1063" spans="1:25" x14ac:dyDescent="0.25">
      <c r="A1063" s="1" t="s">
        <v>1070</v>
      </c>
      <c r="B1063" s="1" t="s">
        <v>1316</v>
      </c>
      <c r="C1063" s="1" t="s">
        <v>8</v>
      </c>
      <c r="D1063">
        <v>2.5</v>
      </c>
      <c r="E1063">
        <v>0</v>
      </c>
      <c r="F1063">
        <v>0</v>
      </c>
      <c r="G1063">
        <v>0</v>
      </c>
      <c r="H1063">
        <v>0</v>
      </c>
      <c r="I1063">
        <v>0</v>
      </c>
      <c r="J1063">
        <v>0</v>
      </c>
      <c r="K1063">
        <v>0</v>
      </c>
      <c r="L1063" s="65">
        <v>0</v>
      </c>
      <c r="M1063">
        <v>0</v>
      </c>
      <c r="N1063">
        <v>22</v>
      </c>
      <c r="O1063">
        <v>15</v>
      </c>
      <c r="P1063">
        <v>37</v>
      </c>
      <c r="Q1063">
        <v>0</v>
      </c>
      <c r="R1063" s="1">
        <f>IF(AND(MonthSales[[#This Row],[Maximum]] &gt; 10, C1063 &lt;&gt; "X"), COUNTIF(MonthSales[[#This Row],[6]:[1]], "=0"),0)</f>
        <v>0</v>
      </c>
      <c r="S1063" s="13">
        <f>MonthSales[[#This Row],[Final Quantity in Order + Manual]]*MonthSales[[#This Row],[Weight (g)]]</f>
        <v>0</v>
      </c>
      <c r="T1063" s="62">
        <f>IFERROR(((MonthSales[[#This Row],[Stock + FBA]]+MonthSales[[#This Row],[Incoming]])/MonthSales[[#This Row],[Quaterly Average]]), 0)</f>
        <v>0</v>
      </c>
      <c r="U1063" s="14">
        <f>IF(AND(minMonths &gt;=  MonthSales[[#This Row],[Months Cover (current stock +Production)]], C1063  &lt;&gt; "X"), _xlfn.CEILING.MATH(((orderBY -  MonthSales[[#This Row],[Months Cover (current stock +Production)]]) * MonthSales[[#This Row],[Quaterly Average]]),50),0)</f>
        <v>0</v>
      </c>
      <c r="V1063" s="60">
        <f t="shared" si="16"/>
        <v>0</v>
      </c>
      <c r="W1063" s="21">
        <f>MonthSales[[#This Row],[Suggested Order]]+V1063</f>
        <v>0</v>
      </c>
      <c r="X1063">
        <f>SUM(MonthSales[[#This Row],[Stock + FBA]:[Incoming]])+MonthSales[[#This Row],[Final Quantity in Order + Manual]]</f>
        <v>37</v>
      </c>
      <c r="Y1063" s="62">
        <f>IFERROR(((MonthSales[[#This Row],[Stock + FBA]]+MonthSales[[#This Row],[Incoming]]+MonthSales[[#This Row],[Final Quantity in Order + Manual]])/MonthSales[[#This Row],[Quaterly Average]]), 0)</f>
        <v>0</v>
      </c>
    </row>
    <row r="1064" spans="1:25" x14ac:dyDescent="0.25">
      <c r="A1064" s="1" t="s">
        <v>1071</v>
      </c>
      <c r="B1064" s="1" t="s">
        <v>1317</v>
      </c>
      <c r="C1064" s="1" t="s">
        <v>8</v>
      </c>
      <c r="D1064">
        <v>4.3499999999999996</v>
      </c>
      <c r="E1064">
        <v>5</v>
      </c>
      <c r="F1064">
        <v>7</v>
      </c>
      <c r="G1064">
        <v>2</v>
      </c>
      <c r="H1064">
        <v>2</v>
      </c>
      <c r="I1064">
        <v>5</v>
      </c>
      <c r="J1064">
        <v>3</v>
      </c>
      <c r="K1064">
        <v>4</v>
      </c>
      <c r="L1064" s="65">
        <v>3</v>
      </c>
      <c r="M1064">
        <v>7</v>
      </c>
      <c r="N1064">
        <v>27</v>
      </c>
      <c r="O1064">
        <v>32</v>
      </c>
      <c r="P1064">
        <v>59</v>
      </c>
      <c r="Q1064">
        <v>0</v>
      </c>
      <c r="R1064" s="1">
        <f>IF(AND(MonthSales[[#This Row],[Maximum]] &gt; 10, C1064 &lt;&gt; "X"), COUNTIF(MonthSales[[#This Row],[6]:[1]], "=0"),0)</f>
        <v>0</v>
      </c>
      <c r="S1064" s="13">
        <f>MonthSales[[#This Row],[Final Quantity in Order + Manual]]*MonthSales[[#This Row],[Weight (g)]]</f>
        <v>0</v>
      </c>
      <c r="T1064" s="62">
        <f>IFERROR(((MonthSales[[#This Row],[Stock + FBA]]+MonthSales[[#This Row],[Incoming]])/MonthSales[[#This Row],[Quaterly Average]]), 0)</f>
        <v>19.666666666666668</v>
      </c>
      <c r="U1064" s="14">
        <f>IF(AND(minMonths &gt;=  MonthSales[[#This Row],[Months Cover (current stock +Production)]], C1064  &lt;&gt; "X"), _xlfn.CEILING.MATH(((orderBY -  MonthSales[[#This Row],[Months Cover (current stock +Production)]]) * MonthSales[[#This Row],[Quaterly Average]]),50),0)</f>
        <v>0</v>
      </c>
      <c r="V1064" s="60">
        <f t="shared" si="16"/>
        <v>0</v>
      </c>
      <c r="W1064" s="21">
        <f>MonthSales[[#This Row],[Suggested Order]]+V1064</f>
        <v>0</v>
      </c>
      <c r="X1064">
        <f>SUM(MonthSales[[#This Row],[Stock + FBA]:[Incoming]])+MonthSales[[#This Row],[Final Quantity in Order + Manual]]</f>
        <v>59</v>
      </c>
      <c r="Y1064" s="62">
        <f>IFERROR(((MonthSales[[#This Row],[Stock + FBA]]+MonthSales[[#This Row],[Incoming]]+MonthSales[[#This Row],[Final Quantity in Order + Manual]])/MonthSales[[#This Row],[Quaterly Average]]), 0)</f>
        <v>19.666666666666668</v>
      </c>
    </row>
    <row r="1065" spans="1:25" x14ac:dyDescent="0.25">
      <c r="A1065" s="1" t="s">
        <v>1072</v>
      </c>
      <c r="B1065" s="1" t="s">
        <v>1317</v>
      </c>
      <c r="C1065" s="1" t="s">
        <v>8</v>
      </c>
      <c r="D1065">
        <v>2.56</v>
      </c>
      <c r="E1065">
        <v>10</v>
      </c>
      <c r="F1065">
        <v>4</v>
      </c>
      <c r="G1065">
        <v>16</v>
      </c>
      <c r="H1065">
        <v>27</v>
      </c>
      <c r="I1065">
        <v>11</v>
      </c>
      <c r="J1065">
        <v>18</v>
      </c>
      <c r="K1065">
        <v>14</v>
      </c>
      <c r="L1065" s="65">
        <v>19</v>
      </c>
      <c r="M1065">
        <v>27</v>
      </c>
      <c r="N1065">
        <v>15</v>
      </c>
      <c r="O1065">
        <v>57</v>
      </c>
      <c r="P1065">
        <v>72</v>
      </c>
      <c r="Q1065">
        <v>100</v>
      </c>
      <c r="R1065" s="1">
        <f>IF(AND(MonthSales[[#This Row],[Maximum]] &gt; 10, C1065 &lt;&gt; "X"), COUNTIF(MonthSales[[#This Row],[6]:[1]], "=0"),0)</f>
        <v>0</v>
      </c>
      <c r="S1065" s="13">
        <f>MonthSales[[#This Row],[Final Quantity in Order + Manual]]*MonthSales[[#This Row],[Weight (g)]]</f>
        <v>0</v>
      </c>
      <c r="T1065" s="62">
        <f>IFERROR(((MonthSales[[#This Row],[Stock + FBA]]+MonthSales[[#This Row],[Incoming]])/MonthSales[[#This Row],[Quaterly Average]]), 0)</f>
        <v>9.0526315789473681</v>
      </c>
      <c r="U1065" s="14">
        <f>IF(AND(minMonths &gt;=  MonthSales[[#This Row],[Months Cover (current stock +Production)]], C1065  &lt;&gt; "X"), _xlfn.CEILING.MATH(((orderBY -  MonthSales[[#This Row],[Months Cover (current stock +Production)]]) * MonthSales[[#This Row],[Quaterly Average]]),50),0)</f>
        <v>0</v>
      </c>
      <c r="V1065" s="60">
        <f t="shared" si="16"/>
        <v>0</v>
      </c>
      <c r="W1065" s="21">
        <f>MonthSales[[#This Row],[Suggested Order]]+V1065</f>
        <v>0</v>
      </c>
      <c r="X1065">
        <f>SUM(MonthSales[[#This Row],[Stock + FBA]:[Incoming]])+MonthSales[[#This Row],[Final Quantity in Order + Manual]]</f>
        <v>172</v>
      </c>
      <c r="Y1065" s="62">
        <f>IFERROR(((MonthSales[[#This Row],[Stock + FBA]]+MonthSales[[#This Row],[Incoming]]+MonthSales[[#This Row],[Final Quantity in Order + Manual]])/MonthSales[[#This Row],[Quaterly Average]]), 0)</f>
        <v>9.0526315789473681</v>
      </c>
    </row>
    <row r="1066" spans="1:25" x14ac:dyDescent="0.25">
      <c r="A1066" s="1" t="s">
        <v>1073</v>
      </c>
      <c r="B1066" s="1" t="s">
        <v>1317</v>
      </c>
      <c r="C1066" s="1" t="s">
        <v>8</v>
      </c>
      <c r="D1066">
        <v>5.65</v>
      </c>
      <c r="E1066">
        <v>9</v>
      </c>
      <c r="F1066">
        <v>1</v>
      </c>
      <c r="G1066">
        <v>1</v>
      </c>
      <c r="H1066">
        <v>3</v>
      </c>
      <c r="I1066">
        <v>1</v>
      </c>
      <c r="J1066">
        <v>6</v>
      </c>
      <c r="K1066">
        <v>4</v>
      </c>
      <c r="L1066" s="65">
        <v>3</v>
      </c>
      <c r="M1066">
        <v>9</v>
      </c>
      <c r="N1066">
        <v>28</v>
      </c>
      <c r="O1066">
        <v>26</v>
      </c>
      <c r="P1066">
        <v>54</v>
      </c>
      <c r="Q1066">
        <v>0</v>
      </c>
      <c r="R1066" s="1">
        <f>IF(AND(MonthSales[[#This Row],[Maximum]] &gt; 10, C1066 &lt;&gt; "X"), COUNTIF(MonthSales[[#This Row],[6]:[1]], "=0"),0)</f>
        <v>0</v>
      </c>
      <c r="S1066" s="13">
        <f>MonthSales[[#This Row],[Final Quantity in Order + Manual]]*MonthSales[[#This Row],[Weight (g)]]</f>
        <v>0</v>
      </c>
      <c r="T1066" s="62">
        <f>IFERROR(((MonthSales[[#This Row],[Stock + FBA]]+MonthSales[[#This Row],[Incoming]])/MonthSales[[#This Row],[Quaterly Average]]), 0)</f>
        <v>18</v>
      </c>
      <c r="U1066" s="14">
        <f>IF(AND(minMonths &gt;=  MonthSales[[#This Row],[Months Cover (current stock +Production)]], C1066  &lt;&gt; "X"), _xlfn.CEILING.MATH(((orderBY -  MonthSales[[#This Row],[Months Cover (current stock +Production)]]) * MonthSales[[#This Row],[Quaterly Average]]),50),0)</f>
        <v>0</v>
      </c>
      <c r="V1066" s="60">
        <f t="shared" si="16"/>
        <v>0</v>
      </c>
      <c r="W1066" s="21">
        <f>MonthSales[[#This Row],[Suggested Order]]+V1066</f>
        <v>0</v>
      </c>
      <c r="X1066">
        <f>SUM(MonthSales[[#This Row],[Stock + FBA]:[Incoming]])+MonthSales[[#This Row],[Final Quantity in Order + Manual]]</f>
        <v>54</v>
      </c>
      <c r="Y1066" s="62">
        <f>IFERROR(((MonthSales[[#This Row],[Stock + FBA]]+MonthSales[[#This Row],[Incoming]]+MonthSales[[#This Row],[Final Quantity in Order + Manual]])/MonthSales[[#This Row],[Quaterly Average]]), 0)</f>
        <v>18</v>
      </c>
    </row>
    <row r="1067" spans="1:25" x14ac:dyDescent="0.25">
      <c r="A1067" s="1" t="s">
        <v>1074</v>
      </c>
      <c r="B1067" s="1" t="s">
        <v>1317</v>
      </c>
      <c r="C1067" s="1" t="s">
        <v>8</v>
      </c>
      <c r="D1067">
        <v>6.54</v>
      </c>
      <c r="E1067">
        <v>2</v>
      </c>
      <c r="F1067">
        <v>2</v>
      </c>
      <c r="G1067">
        <v>6</v>
      </c>
      <c r="H1067">
        <v>8</v>
      </c>
      <c r="I1067">
        <v>5</v>
      </c>
      <c r="J1067">
        <v>0</v>
      </c>
      <c r="K1067">
        <v>5</v>
      </c>
      <c r="L1067" s="65">
        <v>6</v>
      </c>
      <c r="M1067">
        <v>8</v>
      </c>
      <c r="N1067">
        <v>1</v>
      </c>
      <c r="O1067">
        <v>9</v>
      </c>
      <c r="P1067">
        <v>10</v>
      </c>
      <c r="Q1067">
        <v>100</v>
      </c>
      <c r="R1067" s="1">
        <f>IF(AND(MonthSales[[#This Row],[Maximum]] &gt; 10, C1067 &lt;&gt; "X"), COUNTIF(MonthSales[[#This Row],[6]:[1]], "=0"),0)</f>
        <v>0</v>
      </c>
      <c r="S1067" s="13">
        <f>MonthSales[[#This Row],[Final Quantity in Order + Manual]]*MonthSales[[#This Row],[Weight (g)]]</f>
        <v>0</v>
      </c>
      <c r="T1067" s="62">
        <f>IFERROR(((MonthSales[[#This Row],[Stock + FBA]]+MonthSales[[#This Row],[Incoming]])/MonthSales[[#This Row],[Quaterly Average]]), 0)</f>
        <v>18.333333333333332</v>
      </c>
      <c r="U1067" s="14">
        <f>IF(AND(minMonths &gt;=  MonthSales[[#This Row],[Months Cover (current stock +Production)]], C1067  &lt;&gt; "X"), _xlfn.CEILING.MATH(((orderBY -  MonthSales[[#This Row],[Months Cover (current stock +Production)]]) * MonthSales[[#This Row],[Quaterly Average]]),50),0)</f>
        <v>0</v>
      </c>
      <c r="V1067" s="60">
        <f t="shared" si="16"/>
        <v>0</v>
      </c>
      <c r="W1067" s="21">
        <f>MonthSales[[#This Row],[Suggested Order]]+V1067</f>
        <v>0</v>
      </c>
      <c r="X1067">
        <f>SUM(MonthSales[[#This Row],[Stock + FBA]:[Incoming]])+MonthSales[[#This Row],[Final Quantity in Order + Manual]]</f>
        <v>110</v>
      </c>
      <c r="Y1067" s="62">
        <f>IFERROR(((MonthSales[[#This Row],[Stock + FBA]]+MonthSales[[#This Row],[Incoming]]+MonthSales[[#This Row],[Final Quantity in Order + Manual]])/MonthSales[[#This Row],[Quaterly Average]]), 0)</f>
        <v>18.333333333333332</v>
      </c>
    </row>
    <row r="1068" spans="1:25" x14ac:dyDescent="0.25">
      <c r="A1068" s="1" t="s">
        <v>1075</v>
      </c>
      <c r="B1068" s="1" t="s">
        <v>1317</v>
      </c>
      <c r="C1068" s="1" t="s">
        <v>13</v>
      </c>
      <c r="D1068">
        <v>6.61</v>
      </c>
      <c r="E1068">
        <v>2</v>
      </c>
      <c r="F1068">
        <v>3</v>
      </c>
      <c r="G1068">
        <v>2</v>
      </c>
      <c r="H1068">
        <v>0</v>
      </c>
      <c r="I1068">
        <v>1</v>
      </c>
      <c r="J1068">
        <v>1</v>
      </c>
      <c r="K1068">
        <v>2</v>
      </c>
      <c r="L1068" s="65">
        <v>1</v>
      </c>
      <c r="M1068">
        <v>3</v>
      </c>
      <c r="N1068">
        <v>168</v>
      </c>
      <c r="O1068">
        <v>13</v>
      </c>
      <c r="P1068">
        <v>181</v>
      </c>
      <c r="Q1068">
        <v>0</v>
      </c>
      <c r="R1068" s="1">
        <f>IF(AND(MonthSales[[#This Row],[Maximum]] &gt; 10, C1068 &lt;&gt; "X"), COUNTIF(MonthSales[[#This Row],[6]:[1]], "=0"),0)</f>
        <v>0</v>
      </c>
      <c r="S1068" s="13">
        <f>MonthSales[[#This Row],[Final Quantity in Order + Manual]]*MonthSales[[#This Row],[Weight (g)]]</f>
        <v>0</v>
      </c>
      <c r="T1068" s="62">
        <f>IFERROR(((MonthSales[[#This Row],[Stock + FBA]]+MonthSales[[#This Row],[Incoming]])/MonthSales[[#This Row],[Quaterly Average]]), 0)</f>
        <v>181</v>
      </c>
      <c r="U1068" s="14">
        <f>IF(AND(minMonths &gt;=  MonthSales[[#This Row],[Months Cover (current stock +Production)]], C1068  &lt;&gt; "X"), _xlfn.CEILING.MATH(((orderBY -  MonthSales[[#This Row],[Months Cover (current stock +Production)]]) * MonthSales[[#This Row],[Quaterly Average]]),50),0)</f>
        <v>0</v>
      </c>
      <c r="V1068" s="60">
        <f t="shared" si="16"/>
        <v>0</v>
      </c>
      <c r="W1068" s="21">
        <f>MonthSales[[#This Row],[Suggested Order]]+V1068</f>
        <v>0</v>
      </c>
      <c r="X1068">
        <f>SUM(MonthSales[[#This Row],[Stock + FBA]:[Incoming]])+MonthSales[[#This Row],[Final Quantity in Order + Manual]]</f>
        <v>181</v>
      </c>
      <c r="Y1068" s="62">
        <f>IFERROR(((MonthSales[[#This Row],[Stock + FBA]]+MonthSales[[#This Row],[Incoming]]+MonthSales[[#This Row],[Final Quantity in Order + Manual]])/MonthSales[[#This Row],[Quaterly Average]]), 0)</f>
        <v>181</v>
      </c>
    </row>
    <row r="1069" spans="1:25" x14ac:dyDescent="0.25">
      <c r="A1069" s="1" t="s">
        <v>1076</v>
      </c>
      <c r="B1069" s="1" t="s">
        <v>1317</v>
      </c>
      <c r="C1069" s="1" t="s">
        <v>8</v>
      </c>
      <c r="D1069">
        <v>7.07</v>
      </c>
      <c r="E1069">
        <v>8</v>
      </c>
      <c r="F1069">
        <v>8</v>
      </c>
      <c r="G1069">
        <v>5</v>
      </c>
      <c r="H1069">
        <v>15</v>
      </c>
      <c r="I1069">
        <v>13</v>
      </c>
      <c r="J1069">
        <v>6</v>
      </c>
      <c r="K1069">
        <v>9</v>
      </c>
      <c r="L1069" s="65">
        <v>11</v>
      </c>
      <c r="M1069">
        <v>15</v>
      </c>
      <c r="N1069">
        <v>61</v>
      </c>
      <c r="O1069">
        <v>55</v>
      </c>
      <c r="P1069">
        <v>116</v>
      </c>
      <c r="Q1069">
        <v>0</v>
      </c>
      <c r="R1069" s="1">
        <f>IF(AND(MonthSales[[#This Row],[Maximum]] &gt; 10, C1069 &lt;&gt; "X"), COUNTIF(MonthSales[[#This Row],[6]:[1]], "=0"),0)</f>
        <v>0</v>
      </c>
      <c r="S1069" s="13">
        <f>MonthSales[[#This Row],[Final Quantity in Order + Manual]]*MonthSales[[#This Row],[Weight (g)]]</f>
        <v>0</v>
      </c>
      <c r="T1069" s="62">
        <f>IFERROR(((MonthSales[[#This Row],[Stock + FBA]]+MonthSales[[#This Row],[Incoming]])/MonthSales[[#This Row],[Quaterly Average]]), 0)</f>
        <v>10.545454545454545</v>
      </c>
      <c r="U1069" s="14">
        <f>IF(AND(minMonths &gt;=  MonthSales[[#This Row],[Months Cover (current stock +Production)]], C1069  &lt;&gt; "X"), _xlfn.CEILING.MATH(((orderBY -  MonthSales[[#This Row],[Months Cover (current stock +Production)]]) * MonthSales[[#This Row],[Quaterly Average]]),50),0)</f>
        <v>0</v>
      </c>
      <c r="V1069" s="60">
        <f t="shared" si="16"/>
        <v>0</v>
      </c>
      <c r="W1069" s="21">
        <f>MonthSales[[#This Row],[Suggested Order]]+V1069</f>
        <v>0</v>
      </c>
      <c r="X1069">
        <f>SUM(MonthSales[[#This Row],[Stock + FBA]:[Incoming]])+MonthSales[[#This Row],[Final Quantity in Order + Manual]]</f>
        <v>116</v>
      </c>
      <c r="Y1069" s="62">
        <f>IFERROR(((MonthSales[[#This Row],[Stock + FBA]]+MonthSales[[#This Row],[Incoming]]+MonthSales[[#This Row],[Final Quantity in Order + Manual]])/MonthSales[[#This Row],[Quaterly Average]]), 0)</f>
        <v>10.545454545454545</v>
      </c>
    </row>
    <row r="1070" spans="1:25" x14ac:dyDescent="0.25">
      <c r="A1070" s="1" t="s">
        <v>1077</v>
      </c>
      <c r="B1070" s="1" t="s">
        <v>1317</v>
      </c>
      <c r="C1070" s="1" t="s">
        <v>8</v>
      </c>
      <c r="D1070">
        <v>2.4900000000000002</v>
      </c>
      <c r="E1070">
        <v>2</v>
      </c>
      <c r="F1070">
        <v>2</v>
      </c>
      <c r="G1070">
        <v>1</v>
      </c>
      <c r="H1070">
        <v>11</v>
      </c>
      <c r="I1070">
        <v>1</v>
      </c>
      <c r="J1070">
        <v>1</v>
      </c>
      <c r="K1070">
        <v>3</v>
      </c>
      <c r="L1070" s="65">
        <v>4</v>
      </c>
      <c r="M1070">
        <v>11</v>
      </c>
      <c r="N1070">
        <v>2</v>
      </c>
      <c r="O1070">
        <v>2</v>
      </c>
      <c r="P1070">
        <v>4</v>
      </c>
      <c r="Q1070">
        <v>50</v>
      </c>
      <c r="R1070" s="1">
        <f>IF(AND(MonthSales[[#This Row],[Maximum]] &gt; 10, C1070 &lt;&gt; "X"), COUNTIF(MonthSales[[#This Row],[6]:[1]], "=0"),0)</f>
        <v>0</v>
      </c>
      <c r="S1070" s="13">
        <f>MonthSales[[#This Row],[Final Quantity in Order + Manual]]*MonthSales[[#This Row],[Weight (g)]]</f>
        <v>0</v>
      </c>
      <c r="T1070" s="62">
        <f>IFERROR(((MonthSales[[#This Row],[Stock + FBA]]+MonthSales[[#This Row],[Incoming]])/MonthSales[[#This Row],[Quaterly Average]]), 0)</f>
        <v>13.5</v>
      </c>
      <c r="U1070" s="14">
        <f>IF(AND(minMonths &gt;=  MonthSales[[#This Row],[Months Cover (current stock +Production)]], C1070  &lt;&gt; "X"), _xlfn.CEILING.MATH(((orderBY -  MonthSales[[#This Row],[Months Cover (current stock +Production)]]) * MonthSales[[#This Row],[Quaterly Average]]),50),0)</f>
        <v>0</v>
      </c>
      <c r="V1070" s="60">
        <f t="shared" si="16"/>
        <v>0</v>
      </c>
      <c r="W1070" s="21">
        <f>MonthSales[[#This Row],[Suggested Order]]+V1070</f>
        <v>0</v>
      </c>
      <c r="X1070">
        <f>SUM(MonthSales[[#This Row],[Stock + FBA]:[Incoming]])+MonthSales[[#This Row],[Final Quantity in Order + Manual]]</f>
        <v>54</v>
      </c>
      <c r="Y1070" s="62">
        <f>IFERROR(((MonthSales[[#This Row],[Stock + FBA]]+MonthSales[[#This Row],[Incoming]]+MonthSales[[#This Row],[Final Quantity in Order + Manual]])/MonthSales[[#This Row],[Quaterly Average]]), 0)</f>
        <v>13.5</v>
      </c>
    </row>
    <row r="1071" spans="1:25" x14ac:dyDescent="0.25">
      <c r="A1071" s="1" t="s">
        <v>1078</v>
      </c>
      <c r="B1071" s="1" t="s">
        <v>1317</v>
      </c>
      <c r="C1071" s="1" t="s">
        <v>8</v>
      </c>
      <c r="D1071">
        <v>2.79</v>
      </c>
      <c r="E1071">
        <v>1</v>
      </c>
      <c r="F1071">
        <v>0</v>
      </c>
      <c r="G1071">
        <v>1</v>
      </c>
      <c r="H1071">
        <v>0</v>
      </c>
      <c r="I1071">
        <v>0</v>
      </c>
      <c r="J1071">
        <v>0</v>
      </c>
      <c r="K1071">
        <v>1</v>
      </c>
      <c r="L1071" s="65">
        <v>0</v>
      </c>
      <c r="M1071">
        <v>1</v>
      </c>
      <c r="N1071">
        <v>4</v>
      </c>
      <c r="O1071">
        <v>20</v>
      </c>
      <c r="P1071">
        <v>24</v>
      </c>
      <c r="Q1071">
        <v>0</v>
      </c>
      <c r="R1071" s="1">
        <f>IF(AND(MonthSales[[#This Row],[Maximum]] &gt; 10, C1071 &lt;&gt; "X"), COUNTIF(MonthSales[[#This Row],[6]:[1]], "=0"),0)</f>
        <v>0</v>
      </c>
      <c r="S1071" s="13">
        <f>MonthSales[[#This Row],[Final Quantity in Order + Manual]]*MonthSales[[#This Row],[Weight (g)]]</f>
        <v>0</v>
      </c>
      <c r="T1071" s="62">
        <f>IFERROR(((MonthSales[[#This Row],[Stock + FBA]]+MonthSales[[#This Row],[Incoming]])/MonthSales[[#This Row],[Quaterly Average]]), 0)</f>
        <v>0</v>
      </c>
      <c r="U1071" s="14">
        <f>IF(AND(minMonths &gt;=  MonthSales[[#This Row],[Months Cover (current stock +Production)]], C1071  &lt;&gt; "X"), _xlfn.CEILING.MATH(((orderBY -  MonthSales[[#This Row],[Months Cover (current stock +Production)]]) * MonthSales[[#This Row],[Quaterly Average]]),50),0)</f>
        <v>0</v>
      </c>
      <c r="V1071" s="60">
        <f t="shared" si="16"/>
        <v>0</v>
      </c>
      <c r="W1071" s="21">
        <f>MonthSales[[#This Row],[Suggested Order]]+V1071</f>
        <v>0</v>
      </c>
      <c r="X1071">
        <f>SUM(MonthSales[[#This Row],[Stock + FBA]:[Incoming]])+MonthSales[[#This Row],[Final Quantity in Order + Manual]]</f>
        <v>24</v>
      </c>
      <c r="Y1071" s="62">
        <f>IFERROR(((MonthSales[[#This Row],[Stock + FBA]]+MonthSales[[#This Row],[Incoming]]+MonthSales[[#This Row],[Final Quantity in Order + Manual]])/MonthSales[[#This Row],[Quaterly Average]]), 0)</f>
        <v>0</v>
      </c>
    </row>
    <row r="1072" spans="1:25" x14ac:dyDescent="0.25">
      <c r="A1072" s="1" t="s">
        <v>1079</v>
      </c>
      <c r="B1072" s="1" t="s">
        <v>1317</v>
      </c>
      <c r="C1072" s="1" t="s">
        <v>8</v>
      </c>
      <c r="D1072">
        <v>2.46</v>
      </c>
      <c r="E1072">
        <v>1</v>
      </c>
      <c r="F1072">
        <v>5</v>
      </c>
      <c r="G1072">
        <v>0</v>
      </c>
      <c r="H1072">
        <v>0</v>
      </c>
      <c r="I1072">
        <v>1</v>
      </c>
      <c r="J1072">
        <v>1</v>
      </c>
      <c r="K1072">
        <v>2</v>
      </c>
      <c r="L1072" s="65">
        <v>1</v>
      </c>
      <c r="M1072">
        <v>5</v>
      </c>
      <c r="N1072">
        <v>31</v>
      </c>
      <c r="O1072">
        <v>19</v>
      </c>
      <c r="P1072">
        <v>50</v>
      </c>
      <c r="Q1072">
        <v>0</v>
      </c>
      <c r="R1072" s="1">
        <f>IF(AND(MonthSales[[#This Row],[Maximum]] &gt; 10, C1072 &lt;&gt; "X"), COUNTIF(MonthSales[[#This Row],[6]:[1]], "=0"),0)</f>
        <v>0</v>
      </c>
      <c r="S1072" s="13">
        <f>MonthSales[[#This Row],[Final Quantity in Order + Manual]]*MonthSales[[#This Row],[Weight (g)]]</f>
        <v>0</v>
      </c>
      <c r="T1072" s="62">
        <f>IFERROR(((MonthSales[[#This Row],[Stock + FBA]]+MonthSales[[#This Row],[Incoming]])/MonthSales[[#This Row],[Quaterly Average]]), 0)</f>
        <v>50</v>
      </c>
      <c r="U1072" s="14">
        <f>IF(AND(minMonths &gt;=  MonthSales[[#This Row],[Months Cover (current stock +Production)]], C1072  &lt;&gt; "X"), _xlfn.CEILING.MATH(((orderBY -  MonthSales[[#This Row],[Months Cover (current stock +Production)]]) * MonthSales[[#This Row],[Quaterly Average]]),50),0)</f>
        <v>0</v>
      </c>
      <c r="V1072" s="60">
        <f t="shared" si="16"/>
        <v>0</v>
      </c>
      <c r="W1072" s="21">
        <f>MonthSales[[#This Row],[Suggested Order]]+V1072</f>
        <v>0</v>
      </c>
      <c r="X1072">
        <f>SUM(MonthSales[[#This Row],[Stock + FBA]:[Incoming]])+MonthSales[[#This Row],[Final Quantity in Order + Manual]]</f>
        <v>50</v>
      </c>
      <c r="Y1072" s="62">
        <f>IFERROR(((MonthSales[[#This Row],[Stock + FBA]]+MonthSales[[#This Row],[Incoming]]+MonthSales[[#This Row],[Final Quantity in Order + Manual]])/MonthSales[[#This Row],[Quaterly Average]]), 0)</f>
        <v>50</v>
      </c>
    </row>
    <row r="1073" spans="1:25" x14ac:dyDescent="0.25">
      <c r="A1073" s="1" t="s">
        <v>1080</v>
      </c>
      <c r="B1073" s="1" t="s">
        <v>1317</v>
      </c>
      <c r="C1073" s="1" t="s">
        <v>8</v>
      </c>
      <c r="D1073">
        <v>1.05</v>
      </c>
      <c r="E1073">
        <v>1</v>
      </c>
      <c r="F1073">
        <v>3</v>
      </c>
      <c r="G1073">
        <v>5</v>
      </c>
      <c r="H1073">
        <v>11</v>
      </c>
      <c r="I1073">
        <v>11</v>
      </c>
      <c r="J1073">
        <v>19</v>
      </c>
      <c r="K1073">
        <v>8</v>
      </c>
      <c r="L1073" s="65">
        <v>14</v>
      </c>
      <c r="M1073">
        <v>19</v>
      </c>
      <c r="N1073">
        <v>12</v>
      </c>
      <c r="O1073">
        <v>32</v>
      </c>
      <c r="P1073">
        <v>44</v>
      </c>
      <c r="Q1073">
        <v>50</v>
      </c>
      <c r="R1073" s="1">
        <f>IF(AND(MonthSales[[#This Row],[Maximum]] &gt; 10, C1073 &lt;&gt; "X"), COUNTIF(MonthSales[[#This Row],[6]:[1]], "=0"),0)</f>
        <v>0</v>
      </c>
      <c r="S1073" s="13">
        <f>MonthSales[[#This Row],[Final Quantity in Order + Manual]]*MonthSales[[#This Row],[Weight (g)]]</f>
        <v>0</v>
      </c>
      <c r="T1073" s="62">
        <f>IFERROR(((MonthSales[[#This Row],[Stock + FBA]]+MonthSales[[#This Row],[Incoming]])/MonthSales[[#This Row],[Quaterly Average]]), 0)</f>
        <v>6.7142857142857144</v>
      </c>
      <c r="U1073" s="14">
        <f>IF(AND(minMonths &gt;=  MonthSales[[#This Row],[Months Cover (current stock +Production)]], C1073  &lt;&gt; "X"), _xlfn.CEILING.MATH(((orderBY -  MonthSales[[#This Row],[Months Cover (current stock +Production)]]) * MonthSales[[#This Row],[Quaterly Average]]),50),0)</f>
        <v>0</v>
      </c>
      <c r="V1073" s="60">
        <f t="shared" si="16"/>
        <v>0</v>
      </c>
      <c r="W1073" s="21">
        <f>MonthSales[[#This Row],[Suggested Order]]+V1073</f>
        <v>0</v>
      </c>
      <c r="X1073">
        <f>SUM(MonthSales[[#This Row],[Stock + FBA]:[Incoming]])+MonthSales[[#This Row],[Final Quantity in Order + Manual]]</f>
        <v>94</v>
      </c>
      <c r="Y1073" s="62">
        <f>IFERROR(((MonthSales[[#This Row],[Stock + FBA]]+MonthSales[[#This Row],[Incoming]]+MonthSales[[#This Row],[Final Quantity in Order + Manual]])/MonthSales[[#This Row],[Quaterly Average]]), 0)</f>
        <v>6.7142857142857144</v>
      </c>
    </row>
    <row r="1074" spans="1:25" x14ac:dyDescent="0.25">
      <c r="A1074" s="1" t="s">
        <v>1081</v>
      </c>
      <c r="B1074" s="1" t="s">
        <v>1317</v>
      </c>
      <c r="C1074" s="1" t="s">
        <v>13</v>
      </c>
      <c r="D1074">
        <v>2.38</v>
      </c>
      <c r="E1074">
        <v>8</v>
      </c>
      <c r="F1074">
        <v>14</v>
      </c>
      <c r="G1074">
        <v>11</v>
      </c>
      <c r="H1074">
        <v>17</v>
      </c>
      <c r="I1074">
        <v>12</v>
      </c>
      <c r="J1074">
        <v>10</v>
      </c>
      <c r="K1074">
        <v>12</v>
      </c>
      <c r="L1074" s="65">
        <v>13</v>
      </c>
      <c r="M1074">
        <v>17</v>
      </c>
      <c r="N1074">
        <v>78</v>
      </c>
      <c r="O1074">
        <v>48</v>
      </c>
      <c r="P1074">
        <v>126</v>
      </c>
      <c r="Q1074">
        <v>0</v>
      </c>
      <c r="R1074" s="1">
        <f>IF(AND(MonthSales[[#This Row],[Maximum]] &gt; 10, C1074 &lt;&gt; "X"), COUNTIF(MonthSales[[#This Row],[6]:[1]], "=0"),0)</f>
        <v>0</v>
      </c>
      <c r="S1074" s="13">
        <f>MonthSales[[#This Row],[Final Quantity in Order + Manual]]*MonthSales[[#This Row],[Weight (g)]]</f>
        <v>0</v>
      </c>
      <c r="T1074" s="62">
        <f>IFERROR(((MonthSales[[#This Row],[Stock + FBA]]+MonthSales[[#This Row],[Incoming]])/MonthSales[[#This Row],[Quaterly Average]]), 0)</f>
        <v>9.6923076923076916</v>
      </c>
      <c r="U1074" s="14">
        <f>IF(AND(minMonths &gt;=  MonthSales[[#This Row],[Months Cover (current stock +Production)]], C1074  &lt;&gt; "X"), _xlfn.CEILING.MATH(((orderBY -  MonthSales[[#This Row],[Months Cover (current stock +Production)]]) * MonthSales[[#This Row],[Quaterly Average]]),50),0)</f>
        <v>0</v>
      </c>
      <c r="V1074" s="60">
        <f t="shared" si="16"/>
        <v>0</v>
      </c>
      <c r="W1074" s="21">
        <f>MonthSales[[#This Row],[Suggested Order]]+V1074</f>
        <v>0</v>
      </c>
      <c r="X1074">
        <f>SUM(MonthSales[[#This Row],[Stock + FBA]:[Incoming]])+MonthSales[[#This Row],[Final Quantity in Order + Manual]]</f>
        <v>126</v>
      </c>
      <c r="Y1074" s="62">
        <f>IFERROR(((MonthSales[[#This Row],[Stock + FBA]]+MonthSales[[#This Row],[Incoming]]+MonthSales[[#This Row],[Final Quantity in Order + Manual]])/MonthSales[[#This Row],[Quaterly Average]]), 0)</f>
        <v>9.6923076923076916</v>
      </c>
    </row>
    <row r="1075" spans="1:25" x14ac:dyDescent="0.25">
      <c r="A1075" s="1" t="s">
        <v>1082</v>
      </c>
      <c r="B1075" s="1" t="s">
        <v>1317</v>
      </c>
      <c r="C1075" s="1" t="s">
        <v>13</v>
      </c>
      <c r="D1075">
        <v>1.65</v>
      </c>
      <c r="E1075">
        <v>1</v>
      </c>
      <c r="F1075">
        <v>0</v>
      </c>
      <c r="G1075">
        <v>1</v>
      </c>
      <c r="H1075">
        <v>1</v>
      </c>
      <c r="I1075">
        <v>1</v>
      </c>
      <c r="J1075">
        <v>1</v>
      </c>
      <c r="K1075">
        <v>1</v>
      </c>
      <c r="L1075" s="65">
        <v>1</v>
      </c>
      <c r="M1075">
        <v>1</v>
      </c>
      <c r="N1075">
        <v>132</v>
      </c>
      <c r="O1075">
        <v>14</v>
      </c>
      <c r="P1075">
        <v>146</v>
      </c>
      <c r="Q1075">
        <v>0</v>
      </c>
      <c r="R1075" s="1">
        <f>IF(AND(MonthSales[[#This Row],[Maximum]] &gt; 10, C1075 &lt;&gt; "X"), COUNTIF(MonthSales[[#This Row],[6]:[1]], "=0"),0)</f>
        <v>0</v>
      </c>
      <c r="S1075" s="13">
        <f>MonthSales[[#This Row],[Final Quantity in Order + Manual]]*MonthSales[[#This Row],[Weight (g)]]</f>
        <v>0</v>
      </c>
      <c r="T1075" s="62">
        <f>IFERROR(((MonthSales[[#This Row],[Stock + FBA]]+MonthSales[[#This Row],[Incoming]])/MonthSales[[#This Row],[Quaterly Average]]), 0)</f>
        <v>146</v>
      </c>
      <c r="U1075" s="14">
        <f>IF(AND(minMonths &gt;=  MonthSales[[#This Row],[Months Cover (current stock +Production)]], C1075  &lt;&gt; "X"), _xlfn.CEILING.MATH(((orderBY -  MonthSales[[#This Row],[Months Cover (current stock +Production)]]) * MonthSales[[#This Row],[Quaterly Average]]),50),0)</f>
        <v>0</v>
      </c>
      <c r="V1075" s="60">
        <f t="shared" si="16"/>
        <v>0</v>
      </c>
      <c r="W1075" s="21">
        <f>MonthSales[[#This Row],[Suggested Order]]+V1075</f>
        <v>0</v>
      </c>
      <c r="X1075">
        <f>SUM(MonthSales[[#This Row],[Stock + FBA]:[Incoming]])+MonthSales[[#This Row],[Final Quantity in Order + Manual]]</f>
        <v>146</v>
      </c>
      <c r="Y1075" s="62">
        <f>IFERROR(((MonthSales[[#This Row],[Stock + FBA]]+MonthSales[[#This Row],[Incoming]]+MonthSales[[#This Row],[Final Quantity in Order + Manual]])/MonthSales[[#This Row],[Quaterly Average]]), 0)</f>
        <v>146</v>
      </c>
    </row>
    <row r="1076" spans="1:25" x14ac:dyDescent="0.25">
      <c r="A1076" s="1" t="s">
        <v>1083</v>
      </c>
      <c r="B1076" s="1" t="s">
        <v>1317</v>
      </c>
      <c r="C1076" s="1" t="s">
        <v>13</v>
      </c>
      <c r="D1076">
        <v>2.21</v>
      </c>
      <c r="E1076">
        <v>1</v>
      </c>
      <c r="F1076">
        <v>0</v>
      </c>
      <c r="G1076">
        <v>0</v>
      </c>
      <c r="H1076">
        <v>2</v>
      </c>
      <c r="I1076">
        <v>1</v>
      </c>
      <c r="J1076">
        <v>0</v>
      </c>
      <c r="K1076">
        <v>1</v>
      </c>
      <c r="L1076" s="65">
        <v>2</v>
      </c>
      <c r="M1076">
        <v>2</v>
      </c>
      <c r="N1076">
        <v>1</v>
      </c>
      <c r="O1076">
        <v>0</v>
      </c>
      <c r="P1076">
        <v>1</v>
      </c>
      <c r="Q1076">
        <v>0</v>
      </c>
      <c r="R1076" s="1">
        <f>IF(AND(MonthSales[[#This Row],[Maximum]] &gt; 10, C1076 &lt;&gt; "X"), COUNTIF(MonthSales[[#This Row],[6]:[1]], "=0"),0)</f>
        <v>0</v>
      </c>
      <c r="S1076" s="13">
        <f>MonthSales[[#This Row],[Final Quantity in Order + Manual]]*MonthSales[[#This Row],[Weight (g)]]</f>
        <v>0</v>
      </c>
      <c r="T1076" s="62">
        <f>IFERROR(((MonthSales[[#This Row],[Stock + FBA]]+MonthSales[[#This Row],[Incoming]])/MonthSales[[#This Row],[Quaterly Average]]), 0)</f>
        <v>0.5</v>
      </c>
      <c r="U1076" s="14">
        <f>IF(AND(minMonths &gt;=  MonthSales[[#This Row],[Months Cover (current stock +Production)]], C1076  &lt;&gt; "X"), _xlfn.CEILING.MATH(((orderBY -  MonthSales[[#This Row],[Months Cover (current stock +Production)]]) * MonthSales[[#This Row],[Quaterly Average]]),50),0)</f>
        <v>0</v>
      </c>
      <c r="V1076" s="60">
        <f t="shared" si="16"/>
        <v>0</v>
      </c>
      <c r="W1076" s="21">
        <f>MonthSales[[#This Row],[Suggested Order]]+V1076</f>
        <v>0</v>
      </c>
      <c r="X1076">
        <f>SUM(MonthSales[[#This Row],[Stock + FBA]:[Incoming]])+MonthSales[[#This Row],[Final Quantity in Order + Manual]]</f>
        <v>1</v>
      </c>
      <c r="Y1076" s="62">
        <f>IFERROR(((MonthSales[[#This Row],[Stock + FBA]]+MonthSales[[#This Row],[Incoming]]+MonthSales[[#This Row],[Final Quantity in Order + Manual]])/MonthSales[[#This Row],[Quaterly Average]]), 0)</f>
        <v>0.5</v>
      </c>
    </row>
    <row r="1077" spans="1:25" x14ac:dyDescent="0.25">
      <c r="A1077" s="1" t="s">
        <v>1084</v>
      </c>
      <c r="B1077" s="1" t="s">
        <v>1313</v>
      </c>
      <c r="C1077" s="1" t="s">
        <v>13</v>
      </c>
      <c r="D1077">
        <v>2</v>
      </c>
      <c r="E1077">
        <v>2</v>
      </c>
      <c r="F1077">
        <v>3</v>
      </c>
      <c r="G1077">
        <v>0</v>
      </c>
      <c r="H1077">
        <v>4</v>
      </c>
      <c r="I1077">
        <v>4</v>
      </c>
      <c r="J1077">
        <v>2</v>
      </c>
      <c r="K1077">
        <v>3</v>
      </c>
      <c r="L1077" s="65">
        <v>3</v>
      </c>
      <c r="M1077">
        <v>4</v>
      </c>
      <c r="N1077">
        <v>65</v>
      </c>
      <c r="O1077">
        <v>21</v>
      </c>
      <c r="P1077">
        <v>86</v>
      </c>
      <c r="Q1077">
        <v>0</v>
      </c>
      <c r="R1077" s="1">
        <f>IF(AND(MonthSales[[#This Row],[Maximum]] &gt; 10, C1077 &lt;&gt; "X"), COUNTIF(MonthSales[[#This Row],[6]:[1]], "=0"),0)</f>
        <v>0</v>
      </c>
      <c r="S1077" s="13">
        <f>MonthSales[[#This Row],[Final Quantity in Order + Manual]]*MonthSales[[#This Row],[Weight (g)]]</f>
        <v>0</v>
      </c>
      <c r="T1077" s="62">
        <f>IFERROR(((MonthSales[[#This Row],[Stock + FBA]]+MonthSales[[#This Row],[Incoming]])/MonthSales[[#This Row],[Quaterly Average]]), 0)</f>
        <v>28.666666666666668</v>
      </c>
      <c r="U1077" s="14">
        <f>IF(AND(minMonths &gt;=  MonthSales[[#This Row],[Months Cover (current stock +Production)]], C1077  &lt;&gt; "X"), _xlfn.CEILING.MATH(((orderBY -  MonthSales[[#This Row],[Months Cover (current stock +Production)]]) * MonthSales[[#This Row],[Quaterly Average]]),50),0)</f>
        <v>0</v>
      </c>
      <c r="V1077" s="60">
        <f t="shared" si="16"/>
        <v>0</v>
      </c>
      <c r="W1077" s="21">
        <f>MonthSales[[#This Row],[Suggested Order]]+V1077</f>
        <v>0</v>
      </c>
      <c r="X1077">
        <f>SUM(MonthSales[[#This Row],[Stock + FBA]:[Incoming]])+MonthSales[[#This Row],[Final Quantity in Order + Manual]]</f>
        <v>86</v>
      </c>
      <c r="Y1077" s="62">
        <f>IFERROR(((MonthSales[[#This Row],[Stock + FBA]]+MonthSales[[#This Row],[Incoming]]+MonthSales[[#This Row],[Final Quantity in Order + Manual]])/MonthSales[[#This Row],[Quaterly Average]]), 0)</f>
        <v>28.666666666666668</v>
      </c>
    </row>
    <row r="1078" spans="1:25" x14ac:dyDescent="0.25">
      <c r="A1078" s="1" t="s">
        <v>1085</v>
      </c>
      <c r="B1078" s="1" t="s">
        <v>1317</v>
      </c>
      <c r="C1078" s="1" t="s">
        <v>8</v>
      </c>
      <c r="D1078">
        <v>1.67</v>
      </c>
      <c r="E1078">
        <v>6</v>
      </c>
      <c r="F1078">
        <v>2</v>
      </c>
      <c r="G1078">
        <v>4</v>
      </c>
      <c r="H1078">
        <v>9</v>
      </c>
      <c r="I1078">
        <v>2</v>
      </c>
      <c r="J1078">
        <v>7</v>
      </c>
      <c r="K1078">
        <v>5</v>
      </c>
      <c r="L1078" s="65">
        <v>6</v>
      </c>
      <c r="M1078">
        <v>9</v>
      </c>
      <c r="N1078">
        <v>18</v>
      </c>
      <c r="O1078">
        <v>31</v>
      </c>
      <c r="P1078">
        <v>49</v>
      </c>
      <c r="Q1078">
        <v>50</v>
      </c>
      <c r="R1078" s="1">
        <f>IF(AND(MonthSales[[#This Row],[Maximum]] &gt; 10, C1078 &lt;&gt; "X"), COUNTIF(MonthSales[[#This Row],[6]:[1]], "=0"),0)</f>
        <v>0</v>
      </c>
      <c r="S1078" s="13">
        <f>MonthSales[[#This Row],[Final Quantity in Order + Manual]]*MonthSales[[#This Row],[Weight (g)]]</f>
        <v>0</v>
      </c>
      <c r="T1078" s="62">
        <f>IFERROR(((MonthSales[[#This Row],[Stock + FBA]]+MonthSales[[#This Row],[Incoming]])/MonthSales[[#This Row],[Quaterly Average]]), 0)</f>
        <v>16.5</v>
      </c>
      <c r="U1078" s="14">
        <f>IF(AND(minMonths &gt;=  MonthSales[[#This Row],[Months Cover (current stock +Production)]], C1078  &lt;&gt; "X"), _xlfn.CEILING.MATH(((orderBY -  MonthSales[[#This Row],[Months Cover (current stock +Production)]]) * MonthSales[[#This Row],[Quaterly Average]]),50),0)</f>
        <v>0</v>
      </c>
      <c r="V1078" s="60">
        <f t="shared" si="16"/>
        <v>0</v>
      </c>
      <c r="W1078" s="21">
        <f>MonthSales[[#This Row],[Suggested Order]]+V1078</f>
        <v>0</v>
      </c>
      <c r="X1078">
        <f>SUM(MonthSales[[#This Row],[Stock + FBA]:[Incoming]])+MonthSales[[#This Row],[Final Quantity in Order + Manual]]</f>
        <v>99</v>
      </c>
      <c r="Y1078" s="62">
        <f>IFERROR(((MonthSales[[#This Row],[Stock + FBA]]+MonthSales[[#This Row],[Incoming]]+MonthSales[[#This Row],[Final Quantity in Order + Manual]])/MonthSales[[#This Row],[Quaterly Average]]), 0)</f>
        <v>16.5</v>
      </c>
    </row>
    <row r="1079" spans="1:25" x14ac:dyDescent="0.25">
      <c r="A1079" s="1" t="s">
        <v>1086</v>
      </c>
      <c r="B1079" s="1" t="s">
        <v>1317</v>
      </c>
      <c r="C1079" s="1" t="s">
        <v>8</v>
      </c>
      <c r="D1079">
        <v>3.44</v>
      </c>
      <c r="E1079">
        <v>0</v>
      </c>
      <c r="F1079">
        <v>0</v>
      </c>
      <c r="G1079">
        <v>0</v>
      </c>
      <c r="H1079">
        <v>0</v>
      </c>
      <c r="I1079">
        <v>0</v>
      </c>
      <c r="J1079">
        <v>0</v>
      </c>
      <c r="K1079">
        <v>0</v>
      </c>
      <c r="L1079" s="65">
        <v>0</v>
      </c>
      <c r="M1079">
        <v>0</v>
      </c>
      <c r="N1079">
        <v>3</v>
      </c>
      <c r="O1079">
        <v>0</v>
      </c>
      <c r="P1079">
        <v>3</v>
      </c>
      <c r="Q1079">
        <v>250</v>
      </c>
      <c r="R1079" s="1">
        <f>IF(AND(MonthSales[[#This Row],[Maximum]] &gt; 10, C1079 &lt;&gt; "X"), COUNTIF(MonthSales[[#This Row],[6]:[1]], "=0"),0)</f>
        <v>0</v>
      </c>
      <c r="S1079" s="13">
        <f>MonthSales[[#This Row],[Final Quantity in Order + Manual]]*MonthSales[[#This Row],[Weight (g)]]</f>
        <v>0</v>
      </c>
      <c r="T1079" s="62">
        <f>IFERROR(((MonthSales[[#This Row],[Stock + FBA]]+MonthSales[[#This Row],[Incoming]])/MonthSales[[#This Row],[Quaterly Average]]), 0)</f>
        <v>0</v>
      </c>
      <c r="U1079" s="14">
        <f>IF(AND(minMonths &gt;=  MonthSales[[#This Row],[Months Cover (current stock +Production)]], C1079  &lt;&gt; "X"), _xlfn.CEILING.MATH(((orderBY -  MonthSales[[#This Row],[Months Cover (current stock +Production)]]) * MonthSales[[#This Row],[Quaterly Average]]),50),0)</f>
        <v>0</v>
      </c>
      <c r="V1079" s="60">
        <f t="shared" si="16"/>
        <v>0</v>
      </c>
      <c r="W1079" s="21">
        <f>MonthSales[[#This Row],[Suggested Order]]+V1079</f>
        <v>0</v>
      </c>
      <c r="X1079">
        <f>SUM(MonthSales[[#This Row],[Stock + FBA]:[Incoming]])+MonthSales[[#This Row],[Final Quantity in Order + Manual]]</f>
        <v>253</v>
      </c>
      <c r="Y1079" s="62">
        <f>IFERROR(((MonthSales[[#This Row],[Stock + FBA]]+MonthSales[[#This Row],[Incoming]]+MonthSales[[#This Row],[Final Quantity in Order + Manual]])/MonthSales[[#This Row],[Quaterly Average]]), 0)</f>
        <v>0</v>
      </c>
    </row>
    <row r="1080" spans="1:25" x14ac:dyDescent="0.25">
      <c r="A1080" s="1" t="s">
        <v>1087</v>
      </c>
      <c r="B1080" s="1" t="s">
        <v>1317</v>
      </c>
      <c r="C1080" s="1" t="s">
        <v>8</v>
      </c>
      <c r="D1080">
        <v>3.74</v>
      </c>
      <c r="E1080">
        <v>5</v>
      </c>
      <c r="F1080">
        <v>1</v>
      </c>
      <c r="G1080">
        <v>12</v>
      </c>
      <c r="H1080">
        <v>8</v>
      </c>
      <c r="I1080">
        <v>7</v>
      </c>
      <c r="J1080">
        <v>5</v>
      </c>
      <c r="K1080">
        <v>6</v>
      </c>
      <c r="L1080" s="65">
        <v>7</v>
      </c>
      <c r="M1080">
        <v>12</v>
      </c>
      <c r="N1080">
        <v>335</v>
      </c>
      <c r="O1080">
        <v>35</v>
      </c>
      <c r="P1080">
        <v>370</v>
      </c>
      <c r="Q1080">
        <v>0</v>
      </c>
      <c r="R1080" s="1">
        <f>IF(AND(MonthSales[[#This Row],[Maximum]] &gt; 10, C1080 &lt;&gt; "X"), COUNTIF(MonthSales[[#This Row],[6]:[1]], "=0"),0)</f>
        <v>0</v>
      </c>
      <c r="S1080" s="13">
        <f>MonthSales[[#This Row],[Final Quantity in Order + Manual]]*MonthSales[[#This Row],[Weight (g)]]</f>
        <v>0</v>
      </c>
      <c r="T1080" s="62">
        <f>IFERROR(((MonthSales[[#This Row],[Stock + FBA]]+MonthSales[[#This Row],[Incoming]])/MonthSales[[#This Row],[Quaterly Average]]), 0)</f>
        <v>52.857142857142854</v>
      </c>
      <c r="U1080" s="14">
        <f>IF(AND(minMonths &gt;=  MonthSales[[#This Row],[Months Cover (current stock +Production)]], C1080  &lt;&gt; "X"), _xlfn.CEILING.MATH(((orderBY -  MonthSales[[#This Row],[Months Cover (current stock +Production)]]) * MonthSales[[#This Row],[Quaterly Average]]),50),0)</f>
        <v>0</v>
      </c>
      <c r="V1080" s="60">
        <f t="shared" si="16"/>
        <v>0</v>
      </c>
      <c r="W1080" s="21">
        <f>MonthSales[[#This Row],[Suggested Order]]+V1080</f>
        <v>0</v>
      </c>
      <c r="X1080">
        <f>SUM(MonthSales[[#This Row],[Stock + FBA]:[Incoming]])+MonthSales[[#This Row],[Final Quantity in Order + Manual]]</f>
        <v>370</v>
      </c>
      <c r="Y1080" s="62">
        <f>IFERROR(((MonthSales[[#This Row],[Stock + FBA]]+MonthSales[[#This Row],[Incoming]]+MonthSales[[#This Row],[Final Quantity in Order + Manual]])/MonthSales[[#This Row],[Quaterly Average]]), 0)</f>
        <v>52.857142857142854</v>
      </c>
    </row>
    <row r="1081" spans="1:25" x14ac:dyDescent="0.25">
      <c r="A1081" s="1" t="s">
        <v>1088</v>
      </c>
      <c r="B1081" s="1" t="s">
        <v>1317</v>
      </c>
      <c r="C1081" s="1" t="s">
        <v>8</v>
      </c>
      <c r="D1081">
        <v>3.78</v>
      </c>
      <c r="E1081">
        <v>3</v>
      </c>
      <c r="F1081">
        <v>6</v>
      </c>
      <c r="G1081">
        <v>6</v>
      </c>
      <c r="H1081">
        <v>2</v>
      </c>
      <c r="I1081">
        <v>9</v>
      </c>
      <c r="J1081">
        <v>4</v>
      </c>
      <c r="K1081">
        <v>5</v>
      </c>
      <c r="L1081" s="65">
        <v>5</v>
      </c>
      <c r="M1081">
        <v>9</v>
      </c>
      <c r="N1081">
        <v>76</v>
      </c>
      <c r="O1081">
        <v>43</v>
      </c>
      <c r="P1081">
        <v>119</v>
      </c>
      <c r="Q1081">
        <v>0</v>
      </c>
      <c r="R1081" s="1">
        <f>IF(AND(MonthSales[[#This Row],[Maximum]] &gt; 10, C1081 &lt;&gt; "X"), COUNTIF(MonthSales[[#This Row],[6]:[1]], "=0"),0)</f>
        <v>0</v>
      </c>
      <c r="S1081" s="13">
        <f>MonthSales[[#This Row],[Final Quantity in Order + Manual]]*MonthSales[[#This Row],[Weight (g)]]</f>
        <v>0</v>
      </c>
      <c r="T1081" s="62">
        <f>IFERROR(((MonthSales[[#This Row],[Stock + FBA]]+MonthSales[[#This Row],[Incoming]])/MonthSales[[#This Row],[Quaterly Average]]), 0)</f>
        <v>23.8</v>
      </c>
      <c r="U1081" s="14">
        <f>IF(AND(minMonths &gt;=  MonthSales[[#This Row],[Months Cover (current stock +Production)]], C1081  &lt;&gt; "X"), _xlfn.CEILING.MATH(((orderBY -  MonthSales[[#This Row],[Months Cover (current stock +Production)]]) * MonthSales[[#This Row],[Quaterly Average]]),50),0)</f>
        <v>0</v>
      </c>
      <c r="V1081" s="60">
        <f t="shared" si="16"/>
        <v>0</v>
      </c>
      <c r="W1081" s="21">
        <f>MonthSales[[#This Row],[Suggested Order]]+V1081</f>
        <v>0</v>
      </c>
      <c r="X1081">
        <f>SUM(MonthSales[[#This Row],[Stock + FBA]:[Incoming]])+MonthSales[[#This Row],[Final Quantity in Order + Manual]]</f>
        <v>119</v>
      </c>
      <c r="Y1081" s="62">
        <f>IFERROR(((MonthSales[[#This Row],[Stock + FBA]]+MonthSales[[#This Row],[Incoming]]+MonthSales[[#This Row],[Final Quantity in Order + Manual]])/MonthSales[[#This Row],[Quaterly Average]]), 0)</f>
        <v>23.8</v>
      </c>
    </row>
    <row r="1082" spans="1:25" x14ac:dyDescent="0.25">
      <c r="A1082" s="1" t="s">
        <v>1089</v>
      </c>
      <c r="B1082" s="1" t="s">
        <v>1317</v>
      </c>
      <c r="C1082" s="1" t="s">
        <v>8</v>
      </c>
      <c r="D1082">
        <v>3.08</v>
      </c>
      <c r="E1082">
        <v>6</v>
      </c>
      <c r="F1082">
        <v>3</v>
      </c>
      <c r="G1082">
        <v>7</v>
      </c>
      <c r="H1082">
        <v>8</v>
      </c>
      <c r="I1082">
        <v>4</v>
      </c>
      <c r="J1082">
        <v>2</v>
      </c>
      <c r="K1082">
        <v>5</v>
      </c>
      <c r="L1082" s="65">
        <v>5</v>
      </c>
      <c r="M1082">
        <v>8</v>
      </c>
      <c r="N1082">
        <v>3</v>
      </c>
      <c r="O1082">
        <v>30</v>
      </c>
      <c r="P1082">
        <v>33</v>
      </c>
      <c r="Q1082">
        <v>50</v>
      </c>
      <c r="R1082" s="1">
        <f>IF(AND(MonthSales[[#This Row],[Maximum]] &gt; 10, C1082 &lt;&gt; "X"), COUNTIF(MonthSales[[#This Row],[6]:[1]], "=0"),0)</f>
        <v>0</v>
      </c>
      <c r="S1082" s="13">
        <f>MonthSales[[#This Row],[Final Quantity in Order + Manual]]*MonthSales[[#This Row],[Weight (g)]]</f>
        <v>0</v>
      </c>
      <c r="T1082" s="62">
        <f>IFERROR(((MonthSales[[#This Row],[Stock + FBA]]+MonthSales[[#This Row],[Incoming]])/MonthSales[[#This Row],[Quaterly Average]]), 0)</f>
        <v>16.600000000000001</v>
      </c>
      <c r="U1082" s="14">
        <f>IF(AND(minMonths &gt;=  MonthSales[[#This Row],[Months Cover (current stock +Production)]], C1082  &lt;&gt; "X"), _xlfn.CEILING.MATH(((orderBY -  MonthSales[[#This Row],[Months Cover (current stock +Production)]]) * MonthSales[[#This Row],[Quaterly Average]]),50),0)</f>
        <v>0</v>
      </c>
      <c r="V1082" s="60">
        <f t="shared" si="16"/>
        <v>0</v>
      </c>
      <c r="W1082" s="21">
        <f>MonthSales[[#This Row],[Suggested Order]]+V1082</f>
        <v>0</v>
      </c>
      <c r="X1082">
        <f>SUM(MonthSales[[#This Row],[Stock + FBA]:[Incoming]])+MonthSales[[#This Row],[Final Quantity in Order + Manual]]</f>
        <v>83</v>
      </c>
      <c r="Y1082" s="62">
        <f>IFERROR(((MonthSales[[#This Row],[Stock + FBA]]+MonthSales[[#This Row],[Incoming]]+MonthSales[[#This Row],[Final Quantity in Order + Manual]])/MonthSales[[#This Row],[Quaterly Average]]), 0)</f>
        <v>16.600000000000001</v>
      </c>
    </row>
    <row r="1083" spans="1:25" x14ac:dyDescent="0.25">
      <c r="A1083" s="1" t="s">
        <v>1090</v>
      </c>
      <c r="B1083" s="1" t="s">
        <v>1317</v>
      </c>
      <c r="C1083" s="1" t="s">
        <v>8</v>
      </c>
      <c r="D1083">
        <v>1.74</v>
      </c>
      <c r="E1083">
        <v>7</v>
      </c>
      <c r="F1083">
        <v>2</v>
      </c>
      <c r="G1083">
        <v>7</v>
      </c>
      <c r="H1083">
        <v>9</v>
      </c>
      <c r="I1083">
        <v>6</v>
      </c>
      <c r="J1083">
        <v>9</v>
      </c>
      <c r="K1083">
        <v>7</v>
      </c>
      <c r="L1083" s="65">
        <v>8</v>
      </c>
      <c r="M1083">
        <v>9</v>
      </c>
      <c r="N1083">
        <v>44</v>
      </c>
      <c r="O1083">
        <v>41</v>
      </c>
      <c r="P1083">
        <v>85</v>
      </c>
      <c r="Q1083">
        <v>0</v>
      </c>
      <c r="R1083" s="1">
        <f>IF(AND(MonthSales[[#This Row],[Maximum]] &gt; 10, C1083 &lt;&gt; "X"), COUNTIF(MonthSales[[#This Row],[6]:[1]], "=0"),0)</f>
        <v>0</v>
      </c>
      <c r="S1083" s="13">
        <f>MonthSales[[#This Row],[Final Quantity in Order + Manual]]*MonthSales[[#This Row],[Weight (g)]]</f>
        <v>0</v>
      </c>
      <c r="T1083" s="62">
        <f>IFERROR(((MonthSales[[#This Row],[Stock + FBA]]+MonthSales[[#This Row],[Incoming]])/MonthSales[[#This Row],[Quaterly Average]]), 0)</f>
        <v>10.625</v>
      </c>
      <c r="U1083" s="14">
        <f>IF(AND(minMonths &gt;=  MonthSales[[#This Row],[Months Cover (current stock +Production)]], C1083  &lt;&gt; "X"), _xlfn.CEILING.MATH(((orderBY -  MonthSales[[#This Row],[Months Cover (current stock +Production)]]) * MonthSales[[#This Row],[Quaterly Average]]),50),0)</f>
        <v>0</v>
      </c>
      <c r="V1083" s="60">
        <f t="shared" si="16"/>
        <v>0</v>
      </c>
      <c r="W1083" s="21">
        <f>MonthSales[[#This Row],[Suggested Order]]+V1083</f>
        <v>0</v>
      </c>
      <c r="X1083">
        <f>SUM(MonthSales[[#This Row],[Stock + FBA]:[Incoming]])+MonthSales[[#This Row],[Final Quantity in Order + Manual]]</f>
        <v>85</v>
      </c>
      <c r="Y1083" s="62">
        <f>IFERROR(((MonthSales[[#This Row],[Stock + FBA]]+MonthSales[[#This Row],[Incoming]]+MonthSales[[#This Row],[Final Quantity in Order + Manual]])/MonthSales[[#This Row],[Quaterly Average]]), 0)</f>
        <v>10.625</v>
      </c>
    </row>
    <row r="1084" spans="1:25" x14ac:dyDescent="0.25">
      <c r="A1084" s="1" t="s">
        <v>1091</v>
      </c>
      <c r="B1084" s="1" t="s">
        <v>1317</v>
      </c>
      <c r="C1084" s="1" t="s">
        <v>8</v>
      </c>
      <c r="D1084">
        <v>1.74</v>
      </c>
      <c r="E1084">
        <v>0</v>
      </c>
      <c r="F1084">
        <v>4</v>
      </c>
      <c r="G1084">
        <v>5</v>
      </c>
      <c r="H1084">
        <v>12</v>
      </c>
      <c r="I1084">
        <v>5</v>
      </c>
      <c r="J1084">
        <v>4</v>
      </c>
      <c r="K1084">
        <v>6</v>
      </c>
      <c r="L1084" s="65">
        <v>7</v>
      </c>
      <c r="M1084">
        <v>12</v>
      </c>
      <c r="N1084">
        <v>2</v>
      </c>
      <c r="O1084">
        <v>32</v>
      </c>
      <c r="P1084">
        <v>34</v>
      </c>
      <c r="Q1084">
        <v>50</v>
      </c>
      <c r="R1084" s="1">
        <f>IF(AND(MonthSales[[#This Row],[Maximum]] &gt; 10, C1084 &lt;&gt; "X"), COUNTIF(MonthSales[[#This Row],[6]:[1]], "=0"),0)</f>
        <v>1</v>
      </c>
      <c r="S1084" s="13">
        <f>MonthSales[[#This Row],[Final Quantity in Order + Manual]]*MonthSales[[#This Row],[Weight (g)]]</f>
        <v>0</v>
      </c>
      <c r="T1084" s="62">
        <f>IFERROR(((MonthSales[[#This Row],[Stock + FBA]]+MonthSales[[#This Row],[Incoming]])/MonthSales[[#This Row],[Quaterly Average]]), 0)</f>
        <v>12</v>
      </c>
      <c r="U1084" s="14">
        <f>IF(AND(minMonths &gt;=  MonthSales[[#This Row],[Months Cover (current stock +Production)]], C1084  &lt;&gt; "X"), _xlfn.CEILING.MATH(((orderBY -  MonthSales[[#This Row],[Months Cover (current stock +Production)]]) * MonthSales[[#This Row],[Quaterly Average]]),50),0)</f>
        <v>0</v>
      </c>
      <c r="V1084" s="60">
        <f t="shared" si="16"/>
        <v>0</v>
      </c>
      <c r="W1084" s="21">
        <f>MonthSales[[#This Row],[Suggested Order]]+V1084</f>
        <v>0</v>
      </c>
      <c r="X1084">
        <f>SUM(MonthSales[[#This Row],[Stock + FBA]:[Incoming]])+MonthSales[[#This Row],[Final Quantity in Order + Manual]]</f>
        <v>84</v>
      </c>
      <c r="Y1084" s="62">
        <f>IFERROR(((MonthSales[[#This Row],[Stock + FBA]]+MonthSales[[#This Row],[Incoming]]+MonthSales[[#This Row],[Final Quantity in Order + Manual]])/MonthSales[[#This Row],[Quaterly Average]]), 0)</f>
        <v>12</v>
      </c>
    </row>
    <row r="1085" spans="1:25" x14ac:dyDescent="0.25">
      <c r="A1085" s="1" t="s">
        <v>1092</v>
      </c>
      <c r="B1085" s="1" t="s">
        <v>1317</v>
      </c>
      <c r="C1085" s="1" t="s">
        <v>8</v>
      </c>
      <c r="D1085">
        <v>2</v>
      </c>
      <c r="E1085">
        <v>1</v>
      </c>
      <c r="F1085">
        <v>4</v>
      </c>
      <c r="G1085">
        <v>5</v>
      </c>
      <c r="H1085">
        <v>18</v>
      </c>
      <c r="I1085">
        <v>8</v>
      </c>
      <c r="J1085">
        <v>11</v>
      </c>
      <c r="K1085">
        <v>8</v>
      </c>
      <c r="L1085" s="65">
        <v>12</v>
      </c>
      <c r="M1085">
        <v>18</v>
      </c>
      <c r="N1085">
        <v>1</v>
      </c>
      <c r="O1085">
        <v>53</v>
      </c>
      <c r="P1085">
        <v>54</v>
      </c>
      <c r="Q1085">
        <v>50</v>
      </c>
      <c r="R1085" s="1">
        <f>IF(AND(MonthSales[[#This Row],[Maximum]] &gt; 10, C1085 &lt;&gt; "X"), COUNTIF(MonthSales[[#This Row],[6]:[1]], "=0"),0)</f>
        <v>0</v>
      </c>
      <c r="S1085" s="13">
        <f>MonthSales[[#This Row],[Final Quantity in Order + Manual]]*MonthSales[[#This Row],[Weight (g)]]</f>
        <v>0</v>
      </c>
      <c r="T1085" s="62">
        <f>IFERROR(((MonthSales[[#This Row],[Stock + FBA]]+MonthSales[[#This Row],[Incoming]])/MonthSales[[#This Row],[Quaterly Average]]), 0)</f>
        <v>8.6666666666666661</v>
      </c>
      <c r="U1085" s="14">
        <f>IF(AND(minMonths &gt;=  MonthSales[[#This Row],[Months Cover (current stock +Production)]], C1085  &lt;&gt; "X"), _xlfn.CEILING.MATH(((orderBY -  MonthSales[[#This Row],[Months Cover (current stock +Production)]]) * MonthSales[[#This Row],[Quaterly Average]]),50),0)</f>
        <v>0</v>
      </c>
      <c r="V1085" s="60">
        <f t="shared" si="16"/>
        <v>0</v>
      </c>
      <c r="W1085" s="21">
        <f>MonthSales[[#This Row],[Suggested Order]]+V1085</f>
        <v>0</v>
      </c>
      <c r="X1085">
        <f>SUM(MonthSales[[#This Row],[Stock + FBA]:[Incoming]])+MonthSales[[#This Row],[Final Quantity in Order + Manual]]</f>
        <v>104</v>
      </c>
      <c r="Y1085" s="62">
        <f>IFERROR(((MonthSales[[#This Row],[Stock + FBA]]+MonthSales[[#This Row],[Incoming]]+MonthSales[[#This Row],[Final Quantity in Order + Manual]])/MonthSales[[#This Row],[Quaterly Average]]), 0)</f>
        <v>8.6666666666666661</v>
      </c>
    </row>
    <row r="1086" spans="1:25" x14ac:dyDescent="0.25">
      <c r="A1086" s="1" t="s">
        <v>1093</v>
      </c>
      <c r="B1086" s="1" t="s">
        <v>1317</v>
      </c>
      <c r="C1086" s="1" t="s">
        <v>8</v>
      </c>
      <c r="D1086">
        <v>1.79</v>
      </c>
      <c r="E1086">
        <v>2</v>
      </c>
      <c r="F1086">
        <v>2</v>
      </c>
      <c r="G1086">
        <v>6</v>
      </c>
      <c r="H1086">
        <v>8</v>
      </c>
      <c r="I1086">
        <v>10</v>
      </c>
      <c r="J1086">
        <v>12</v>
      </c>
      <c r="K1086">
        <v>7</v>
      </c>
      <c r="L1086" s="65">
        <v>10</v>
      </c>
      <c r="M1086">
        <v>12</v>
      </c>
      <c r="N1086">
        <v>12</v>
      </c>
      <c r="O1086">
        <v>50</v>
      </c>
      <c r="P1086">
        <v>62</v>
      </c>
      <c r="Q1086">
        <v>0</v>
      </c>
      <c r="R1086" s="1">
        <f>IF(AND(MonthSales[[#This Row],[Maximum]] &gt; 10, C1086 &lt;&gt; "X"), COUNTIF(MonthSales[[#This Row],[6]:[1]], "=0"),0)</f>
        <v>0</v>
      </c>
      <c r="S1086" s="13">
        <f>MonthSales[[#This Row],[Final Quantity in Order + Manual]]*MonthSales[[#This Row],[Weight (g)]]</f>
        <v>0</v>
      </c>
      <c r="T1086" s="62">
        <f>IFERROR(((MonthSales[[#This Row],[Stock + FBA]]+MonthSales[[#This Row],[Incoming]])/MonthSales[[#This Row],[Quaterly Average]]), 0)</f>
        <v>6.2</v>
      </c>
      <c r="U1086" s="14">
        <f>IF(AND(minMonths &gt;=  MonthSales[[#This Row],[Months Cover (current stock +Production)]], C1086  &lt;&gt; "X"), _xlfn.CEILING.MATH(((orderBY -  MonthSales[[#This Row],[Months Cover (current stock +Production)]]) * MonthSales[[#This Row],[Quaterly Average]]),50),0)</f>
        <v>0</v>
      </c>
      <c r="V1086" s="60">
        <f t="shared" si="16"/>
        <v>0</v>
      </c>
      <c r="W1086" s="21">
        <f>MonthSales[[#This Row],[Suggested Order]]+V1086</f>
        <v>0</v>
      </c>
      <c r="X1086">
        <f>SUM(MonthSales[[#This Row],[Stock + FBA]:[Incoming]])+MonthSales[[#This Row],[Final Quantity in Order + Manual]]</f>
        <v>62</v>
      </c>
      <c r="Y1086" s="62">
        <f>IFERROR(((MonthSales[[#This Row],[Stock + FBA]]+MonthSales[[#This Row],[Incoming]]+MonthSales[[#This Row],[Final Quantity in Order + Manual]])/MonthSales[[#This Row],[Quaterly Average]]), 0)</f>
        <v>6.2</v>
      </c>
    </row>
    <row r="1087" spans="1:25" x14ac:dyDescent="0.25">
      <c r="A1087" s="1" t="s">
        <v>1094</v>
      </c>
      <c r="B1087" s="1" t="s">
        <v>1317</v>
      </c>
      <c r="C1087" s="1" t="s">
        <v>8</v>
      </c>
      <c r="D1087">
        <v>1.93</v>
      </c>
      <c r="E1087">
        <v>12</v>
      </c>
      <c r="F1087">
        <v>14</v>
      </c>
      <c r="G1087">
        <v>11</v>
      </c>
      <c r="H1087">
        <v>18</v>
      </c>
      <c r="I1087">
        <v>6</v>
      </c>
      <c r="J1087">
        <v>15</v>
      </c>
      <c r="K1087">
        <v>13</v>
      </c>
      <c r="L1087" s="65">
        <v>13</v>
      </c>
      <c r="M1087">
        <v>18</v>
      </c>
      <c r="N1087">
        <v>79</v>
      </c>
      <c r="O1087">
        <v>40</v>
      </c>
      <c r="P1087">
        <v>119</v>
      </c>
      <c r="Q1087">
        <v>0</v>
      </c>
      <c r="R1087" s="1">
        <f>IF(AND(MonthSales[[#This Row],[Maximum]] &gt; 10, C1087 &lt;&gt; "X"), COUNTIF(MonthSales[[#This Row],[6]:[1]], "=0"),0)</f>
        <v>0</v>
      </c>
      <c r="S1087" s="13">
        <f>MonthSales[[#This Row],[Final Quantity in Order + Manual]]*MonthSales[[#This Row],[Weight (g)]]</f>
        <v>0</v>
      </c>
      <c r="T1087" s="62">
        <f>IFERROR(((MonthSales[[#This Row],[Stock + FBA]]+MonthSales[[#This Row],[Incoming]])/MonthSales[[#This Row],[Quaterly Average]]), 0)</f>
        <v>9.1538461538461533</v>
      </c>
      <c r="U1087" s="14">
        <f>IF(AND(minMonths &gt;=  MonthSales[[#This Row],[Months Cover (current stock +Production)]], C1087  &lt;&gt; "X"), _xlfn.CEILING.MATH(((orderBY -  MonthSales[[#This Row],[Months Cover (current stock +Production)]]) * MonthSales[[#This Row],[Quaterly Average]]),50),0)</f>
        <v>0</v>
      </c>
      <c r="V1087" s="60">
        <f t="shared" si="16"/>
        <v>0</v>
      </c>
      <c r="W1087" s="21">
        <f>MonthSales[[#This Row],[Suggested Order]]+V1087</f>
        <v>0</v>
      </c>
      <c r="X1087">
        <f>SUM(MonthSales[[#This Row],[Stock + FBA]:[Incoming]])+MonthSales[[#This Row],[Final Quantity in Order + Manual]]</f>
        <v>119</v>
      </c>
      <c r="Y1087" s="62">
        <f>IFERROR(((MonthSales[[#This Row],[Stock + FBA]]+MonthSales[[#This Row],[Incoming]]+MonthSales[[#This Row],[Final Quantity in Order + Manual]])/MonthSales[[#This Row],[Quaterly Average]]), 0)</f>
        <v>9.1538461538461533</v>
      </c>
    </row>
    <row r="1088" spans="1:25" x14ac:dyDescent="0.25">
      <c r="A1088" s="1" t="s">
        <v>1095</v>
      </c>
      <c r="B1088" s="1" t="s">
        <v>1317</v>
      </c>
      <c r="C1088" s="1" t="s">
        <v>8</v>
      </c>
      <c r="D1088">
        <v>1.95</v>
      </c>
      <c r="E1088">
        <v>8</v>
      </c>
      <c r="F1088">
        <v>14</v>
      </c>
      <c r="G1088">
        <v>13</v>
      </c>
      <c r="H1088">
        <v>28</v>
      </c>
      <c r="I1088">
        <v>14</v>
      </c>
      <c r="J1088">
        <v>9</v>
      </c>
      <c r="K1088">
        <v>14</v>
      </c>
      <c r="L1088" s="65">
        <v>17</v>
      </c>
      <c r="M1088">
        <v>28</v>
      </c>
      <c r="N1088">
        <v>3</v>
      </c>
      <c r="O1088">
        <v>45</v>
      </c>
      <c r="P1088">
        <v>48</v>
      </c>
      <c r="Q1088">
        <v>50</v>
      </c>
      <c r="R1088" s="1">
        <f>IF(AND(MonthSales[[#This Row],[Maximum]] &gt; 10, C1088 &lt;&gt; "X"), COUNTIF(MonthSales[[#This Row],[6]:[1]], "=0"),0)</f>
        <v>0</v>
      </c>
      <c r="S1088" s="13">
        <f>MonthSales[[#This Row],[Final Quantity in Order + Manual]]*MonthSales[[#This Row],[Weight (g)]]</f>
        <v>0</v>
      </c>
      <c r="T1088" s="62">
        <f>IFERROR(((MonthSales[[#This Row],[Stock + FBA]]+MonthSales[[#This Row],[Incoming]])/MonthSales[[#This Row],[Quaterly Average]]), 0)</f>
        <v>5.7647058823529411</v>
      </c>
      <c r="U1088" s="14">
        <f>IF(AND(minMonths &gt;=  MonthSales[[#This Row],[Months Cover (current stock +Production)]], C1088  &lt;&gt; "X"), _xlfn.CEILING.MATH(((orderBY -  MonthSales[[#This Row],[Months Cover (current stock +Production)]]) * MonthSales[[#This Row],[Quaterly Average]]),50),0)</f>
        <v>0</v>
      </c>
      <c r="V1088" s="60">
        <f t="shared" si="16"/>
        <v>0</v>
      </c>
      <c r="W1088" s="21">
        <f>MonthSales[[#This Row],[Suggested Order]]+V1088</f>
        <v>0</v>
      </c>
      <c r="X1088">
        <f>SUM(MonthSales[[#This Row],[Stock + FBA]:[Incoming]])+MonthSales[[#This Row],[Final Quantity in Order + Manual]]</f>
        <v>98</v>
      </c>
      <c r="Y1088" s="62">
        <f>IFERROR(((MonthSales[[#This Row],[Stock + FBA]]+MonthSales[[#This Row],[Incoming]]+MonthSales[[#This Row],[Final Quantity in Order + Manual]])/MonthSales[[#This Row],[Quaterly Average]]), 0)</f>
        <v>5.7647058823529411</v>
      </c>
    </row>
    <row r="1089" spans="1:25" x14ac:dyDescent="0.25">
      <c r="A1089" s="1" t="s">
        <v>1096</v>
      </c>
      <c r="B1089" s="1" t="s">
        <v>1317</v>
      </c>
      <c r="C1089" s="1" t="s">
        <v>8</v>
      </c>
      <c r="D1089">
        <v>1.9</v>
      </c>
      <c r="E1089">
        <v>6</v>
      </c>
      <c r="F1089">
        <v>6</v>
      </c>
      <c r="G1089">
        <v>9</v>
      </c>
      <c r="H1089">
        <v>12</v>
      </c>
      <c r="I1089">
        <v>11</v>
      </c>
      <c r="J1089">
        <v>15</v>
      </c>
      <c r="K1089">
        <v>10</v>
      </c>
      <c r="L1089" s="65">
        <v>13</v>
      </c>
      <c r="M1089">
        <v>15</v>
      </c>
      <c r="N1089">
        <v>200</v>
      </c>
      <c r="O1089">
        <v>43</v>
      </c>
      <c r="P1089">
        <v>243</v>
      </c>
      <c r="Q1089">
        <v>0</v>
      </c>
      <c r="R1089" s="1">
        <f>IF(AND(MonthSales[[#This Row],[Maximum]] &gt; 10, C1089 &lt;&gt; "X"), COUNTIF(MonthSales[[#This Row],[6]:[1]], "=0"),0)</f>
        <v>0</v>
      </c>
      <c r="S1089" s="13">
        <f>MonthSales[[#This Row],[Final Quantity in Order + Manual]]*MonthSales[[#This Row],[Weight (g)]]</f>
        <v>0</v>
      </c>
      <c r="T1089" s="62">
        <f>IFERROR(((MonthSales[[#This Row],[Stock + FBA]]+MonthSales[[#This Row],[Incoming]])/MonthSales[[#This Row],[Quaterly Average]]), 0)</f>
        <v>18.692307692307693</v>
      </c>
      <c r="U1089" s="14">
        <f>IF(AND(minMonths &gt;=  MonthSales[[#This Row],[Months Cover (current stock +Production)]], C1089  &lt;&gt; "X"), _xlfn.CEILING.MATH(((orderBY -  MonthSales[[#This Row],[Months Cover (current stock +Production)]]) * MonthSales[[#This Row],[Quaterly Average]]),50),0)</f>
        <v>0</v>
      </c>
      <c r="V1089" s="60">
        <f t="shared" si="16"/>
        <v>0</v>
      </c>
      <c r="W1089" s="21">
        <f>MonthSales[[#This Row],[Suggested Order]]+V1089</f>
        <v>0</v>
      </c>
      <c r="X1089">
        <f>SUM(MonthSales[[#This Row],[Stock + FBA]:[Incoming]])+MonthSales[[#This Row],[Final Quantity in Order + Manual]]</f>
        <v>243</v>
      </c>
      <c r="Y1089" s="62">
        <f>IFERROR(((MonthSales[[#This Row],[Stock + FBA]]+MonthSales[[#This Row],[Incoming]]+MonthSales[[#This Row],[Final Quantity in Order + Manual]])/MonthSales[[#This Row],[Quaterly Average]]), 0)</f>
        <v>18.692307692307693</v>
      </c>
    </row>
    <row r="1090" spans="1:25" x14ac:dyDescent="0.25">
      <c r="A1090" s="1" t="s">
        <v>1097</v>
      </c>
      <c r="B1090" s="1" t="s">
        <v>1317</v>
      </c>
      <c r="C1090" s="1" t="s">
        <v>8</v>
      </c>
      <c r="D1090">
        <v>2.0699999999999998</v>
      </c>
      <c r="E1090">
        <v>10</v>
      </c>
      <c r="F1090">
        <v>10</v>
      </c>
      <c r="G1090">
        <v>12</v>
      </c>
      <c r="H1090">
        <v>26</v>
      </c>
      <c r="I1090">
        <v>13</v>
      </c>
      <c r="J1090">
        <v>23</v>
      </c>
      <c r="K1090">
        <v>16</v>
      </c>
      <c r="L1090" s="65">
        <v>21</v>
      </c>
      <c r="M1090">
        <v>26</v>
      </c>
      <c r="N1090">
        <v>1</v>
      </c>
      <c r="O1090">
        <v>31</v>
      </c>
      <c r="P1090">
        <v>32</v>
      </c>
      <c r="Q1090">
        <v>100</v>
      </c>
      <c r="R1090" s="1">
        <f>IF(AND(MonthSales[[#This Row],[Maximum]] &gt; 10, C1090 &lt;&gt; "X"), COUNTIF(MonthSales[[#This Row],[6]:[1]], "=0"),0)</f>
        <v>0</v>
      </c>
      <c r="S1090" s="13">
        <f>MonthSales[[#This Row],[Final Quantity in Order + Manual]]*MonthSales[[#This Row],[Weight (g)]]</f>
        <v>0</v>
      </c>
      <c r="T1090" s="62">
        <f>IFERROR(((MonthSales[[#This Row],[Stock + FBA]]+MonthSales[[#This Row],[Incoming]])/MonthSales[[#This Row],[Quaterly Average]]), 0)</f>
        <v>6.2857142857142856</v>
      </c>
      <c r="U1090" s="14">
        <f>IF(AND(minMonths &gt;=  MonthSales[[#This Row],[Months Cover (current stock +Production)]], C1090  &lt;&gt; "X"), _xlfn.CEILING.MATH(((orderBY -  MonthSales[[#This Row],[Months Cover (current stock +Production)]]) * MonthSales[[#This Row],[Quaterly Average]]),50),0)</f>
        <v>0</v>
      </c>
      <c r="V1090" s="60">
        <f t="shared" ref="V1090:V1153" si="17">AA1090</f>
        <v>0</v>
      </c>
      <c r="W1090" s="21">
        <f>MonthSales[[#This Row],[Suggested Order]]+V1090</f>
        <v>0</v>
      </c>
      <c r="X1090">
        <f>SUM(MonthSales[[#This Row],[Stock + FBA]:[Incoming]])+MonthSales[[#This Row],[Final Quantity in Order + Manual]]</f>
        <v>132</v>
      </c>
      <c r="Y1090" s="62">
        <f>IFERROR(((MonthSales[[#This Row],[Stock + FBA]]+MonthSales[[#This Row],[Incoming]]+MonthSales[[#This Row],[Final Quantity in Order + Manual]])/MonthSales[[#This Row],[Quaterly Average]]), 0)</f>
        <v>6.2857142857142856</v>
      </c>
    </row>
    <row r="1091" spans="1:25" x14ac:dyDescent="0.25">
      <c r="A1091" s="1" t="s">
        <v>1098</v>
      </c>
      <c r="B1091" s="1" t="s">
        <v>1317</v>
      </c>
      <c r="C1091" s="1" t="s">
        <v>8</v>
      </c>
      <c r="D1091">
        <v>2.0699999999999998</v>
      </c>
      <c r="E1091">
        <v>9</v>
      </c>
      <c r="F1091">
        <v>9</v>
      </c>
      <c r="G1091">
        <v>11</v>
      </c>
      <c r="H1091">
        <v>21</v>
      </c>
      <c r="I1091">
        <v>13</v>
      </c>
      <c r="J1091">
        <v>25</v>
      </c>
      <c r="K1091">
        <v>15</v>
      </c>
      <c r="L1091" s="65">
        <v>20</v>
      </c>
      <c r="M1091">
        <v>25</v>
      </c>
      <c r="N1091">
        <v>30</v>
      </c>
      <c r="O1091">
        <v>55</v>
      </c>
      <c r="P1091">
        <v>85</v>
      </c>
      <c r="Q1091">
        <v>50</v>
      </c>
      <c r="R1091" s="1">
        <f>IF(AND(MonthSales[[#This Row],[Maximum]] &gt; 10, C1091 &lt;&gt; "X"), COUNTIF(MonthSales[[#This Row],[6]:[1]], "=0"),0)</f>
        <v>0</v>
      </c>
      <c r="S1091" s="13">
        <f>MonthSales[[#This Row],[Final Quantity in Order + Manual]]*MonthSales[[#This Row],[Weight (g)]]</f>
        <v>0</v>
      </c>
      <c r="T1091" s="62">
        <f>IFERROR(((MonthSales[[#This Row],[Stock + FBA]]+MonthSales[[#This Row],[Incoming]])/MonthSales[[#This Row],[Quaterly Average]]), 0)</f>
        <v>6.75</v>
      </c>
      <c r="U1091" s="14">
        <f>IF(AND(minMonths &gt;=  MonthSales[[#This Row],[Months Cover (current stock +Production)]], C1091  &lt;&gt; "X"), _xlfn.CEILING.MATH(((orderBY -  MonthSales[[#This Row],[Months Cover (current stock +Production)]]) * MonthSales[[#This Row],[Quaterly Average]]),50),0)</f>
        <v>0</v>
      </c>
      <c r="V1091" s="60">
        <f t="shared" si="17"/>
        <v>0</v>
      </c>
      <c r="W1091" s="21">
        <f>MonthSales[[#This Row],[Suggested Order]]+V1091</f>
        <v>0</v>
      </c>
      <c r="X1091">
        <f>SUM(MonthSales[[#This Row],[Stock + FBA]:[Incoming]])+MonthSales[[#This Row],[Final Quantity in Order + Manual]]</f>
        <v>135</v>
      </c>
      <c r="Y1091" s="62">
        <f>IFERROR(((MonthSales[[#This Row],[Stock + FBA]]+MonthSales[[#This Row],[Incoming]]+MonthSales[[#This Row],[Final Quantity in Order + Manual]])/MonthSales[[#This Row],[Quaterly Average]]), 0)</f>
        <v>6.75</v>
      </c>
    </row>
    <row r="1092" spans="1:25" x14ac:dyDescent="0.25">
      <c r="A1092" s="1" t="s">
        <v>1099</v>
      </c>
      <c r="B1092" s="1" t="s">
        <v>1317</v>
      </c>
      <c r="C1092" s="1" t="s">
        <v>8</v>
      </c>
      <c r="D1092">
        <v>2.12</v>
      </c>
      <c r="E1092">
        <v>9</v>
      </c>
      <c r="F1092">
        <v>6</v>
      </c>
      <c r="G1092">
        <v>8</v>
      </c>
      <c r="H1092">
        <v>19</v>
      </c>
      <c r="I1092">
        <v>13</v>
      </c>
      <c r="J1092">
        <v>15</v>
      </c>
      <c r="K1092">
        <v>12</v>
      </c>
      <c r="L1092" s="65">
        <v>16</v>
      </c>
      <c r="M1092">
        <v>19</v>
      </c>
      <c r="N1092">
        <v>2</v>
      </c>
      <c r="O1092">
        <v>44</v>
      </c>
      <c r="P1092">
        <v>46</v>
      </c>
      <c r="Q1092">
        <v>50</v>
      </c>
      <c r="R1092" s="1">
        <f>IF(AND(MonthSales[[#This Row],[Maximum]] &gt; 10, C1092 &lt;&gt; "X"), COUNTIF(MonthSales[[#This Row],[6]:[1]], "=0"),0)</f>
        <v>0</v>
      </c>
      <c r="S1092" s="13">
        <f>MonthSales[[#This Row],[Final Quantity in Order + Manual]]*MonthSales[[#This Row],[Weight (g)]]</f>
        <v>0</v>
      </c>
      <c r="T1092" s="62">
        <f>IFERROR(((MonthSales[[#This Row],[Stock + FBA]]+MonthSales[[#This Row],[Incoming]])/MonthSales[[#This Row],[Quaterly Average]]), 0)</f>
        <v>6</v>
      </c>
      <c r="U1092" s="14">
        <f>IF(AND(minMonths &gt;=  MonthSales[[#This Row],[Months Cover (current stock +Production)]], C1092  &lt;&gt; "X"), _xlfn.CEILING.MATH(((orderBY -  MonthSales[[#This Row],[Months Cover (current stock +Production)]]) * MonthSales[[#This Row],[Quaterly Average]]),50),0)</f>
        <v>0</v>
      </c>
      <c r="V1092" s="60">
        <f t="shared" si="17"/>
        <v>0</v>
      </c>
      <c r="W1092" s="21">
        <f>MonthSales[[#This Row],[Suggested Order]]+V1092</f>
        <v>0</v>
      </c>
      <c r="X1092">
        <f>SUM(MonthSales[[#This Row],[Stock + FBA]:[Incoming]])+MonthSales[[#This Row],[Final Quantity in Order + Manual]]</f>
        <v>96</v>
      </c>
      <c r="Y1092" s="62">
        <f>IFERROR(((MonthSales[[#This Row],[Stock + FBA]]+MonthSales[[#This Row],[Incoming]]+MonthSales[[#This Row],[Final Quantity in Order + Manual]])/MonthSales[[#This Row],[Quaterly Average]]), 0)</f>
        <v>6</v>
      </c>
    </row>
    <row r="1093" spans="1:25" x14ac:dyDescent="0.25">
      <c r="A1093" s="1" t="s">
        <v>1100</v>
      </c>
      <c r="B1093" s="1" t="s">
        <v>1317</v>
      </c>
      <c r="C1093" s="1" t="s">
        <v>8</v>
      </c>
      <c r="D1093">
        <v>2.2000000000000002</v>
      </c>
      <c r="E1093">
        <v>12</v>
      </c>
      <c r="F1093">
        <v>12</v>
      </c>
      <c r="G1093">
        <v>18</v>
      </c>
      <c r="H1093">
        <v>16</v>
      </c>
      <c r="I1093">
        <v>18</v>
      </c>
      <c r="J1093">
        <v>28</v>
      </c>
      <c r="K1093">
        <v>17</v>
      </c>
      <c r="L1093" s="65">
        <v>21</v>
      </c>
      <c r="M1093">
        <v>28</v>
      </c>
      <c r="N1093">
        <v>19</v>
      </c>
      <c r="O1093">
        <v>64</v>
      </c>
      <c r="P1093">
        <v>83</v>
      </c>
      <c r="Q1093">
        <v>50</v>
      </c>
      <c r="R1093" s="1">
        <f>IF(AND(MonthSales[[#This Row],[Maximum]] &gt; 10, C1093 &lt;&gt; "X"), COUNTIF(MonthSales[[#This Row],[6]:[1]], "=0"),0)</f>
        <v>0</v>
      </c>
      <c r="S1093" s="13">
        <f>MonthSales[[#This Row],[Final Quantity in Order + Manual]]*MonthSales[[#This Row],[Weight (g)]]</f>
        <v>0</v>
      </c>
      <c r="T1093" s="62">
        <f>IFERROR(((MonthSales[[#This Row],[Stock + FBA]]+MonthSales[[#This Row],[Incoming]])/MonthSales[[#This Row],[Quaterly Average]]), 0)</f>
        <v>6.333333333333333</v>
      </c>
      <c r="U1093" s="14">
        <f>IF(AND(minMonths &gt;=  MonthSales[[#This Row],[Months Cover (current stock +Production)]], C1093  &lt;&gt; "X"), _xlfn.CEILING.MATH(((orderBY -  MonthSales[[#This Row],[Months Cover (current stock +Production)]]) * MonthSales[[#This Row],[Quaterly Average]]),50),0)</f>
        <v>0</v>
      </c>
      <c r="V1093" s="60">
        <f t="shared" si="17"/>
        <v>0</v>
      </c>
      <c r="W1093" s="21">
        <f>MonthSales[[#This Row],[Suggested Order]]+V1093</f>
        <v>0</v>
      </c>
      <c r="X1093">
        <f>SUM(MonthSales[[#This Row],[Stock + FBA]:[Incoming]])+MonthSales[[#This Row],[Final Quantity in Order + Manual]]</f>
        <v>133</v>
      </c>
      <c r="Y1093" s="62">
        <f>IFERROR(((MonthSales[[#This Row],[Stock + FBA]]+MonthSales[[#This Row],[Incoming]]+MonthSales[[#This Row],[Final Quantity in Order + Manual]])/MonthSales[[#This Row],[Quaterly Average]]), 0)</f>
        <v>6.333333333333333</v>
      </c>
    </row>
    <row r="1094" spans="1:25" x14ac:dyDescent="0.25">
      <c r="A1094" s="1" t="s">
        <v>1101</v>
      </c>
      <c r="B1094" s="1" t="s">
        <v>1317</v>
      </c>
      <c r="C1094" s="1" t="s">
        <v>8</v>
      </c>
      <c r="D1094">
        <v>1.63</v>
      </c>
      <c r="E1094">
        <v>7</v>
      </c>
      <c r="F1094">
        <v>6</v>
      </c>
      <c r="G1094">
        <v>9</v>
      </c>
      <c r="H1094">
        <v>16</v>
      </c>
      <c r="I1094">
        <v>19</v>
      </c>
      <c r="J1094">
        <v>11</v>
      </c>
      <c r="K1094">
        <v>11</v>
      </c>
      <c r="L1094" s="65">
        <v>15</v>
      </c>
      <c r="M1094">
        <v>19</v>
      </c>
      <c r="N1094">
        <v>0</v>
      </c>
      <c r="O1094">
        <v>14</v>
      </c>
      <c r="P1094">
        <v>14</v>
      </c>
      <c r="Q1094">
        <v>100</v>
      </c>
      <c r="R1094" s="1">
        <f>IF(AND(MonthSales[[#This Row],[Maximum]] &gt; 10, C1094 &lt;&gt; "X"), COUNTIF(MonthSales[[#This Row],[6]:[1]], "=0"),0)</f>
        <v>0</v>
      </c>
      <c r="S1094" s="13">
        <f>MonthSales[[#This Row],[Final Quantity in Order + Manual]]*MonthSales[[#This Row],[Weight (g)]]</f>
        <v>0</v>
      </c>
      <c r="T1094" s="62">
        <f>IFERROR(((MonthSales[[#This Row],[Stock + FBA]]+MonthSales[[#This Row],[Incoming]])/MonthSales[[#This Row],[Quaterly Average]]), 0)</f>
        <v>7.6</v>
      </c>
      <c r="U1094" s="14">
        <f>IF(AND(minMonths &gt;=  MonthSales[[#This Row],[Months Cover (current stock +Production)]], C1094  &lt;&gt; "X"), _xlfn.CEILING.MATH(((orderBY -  MonthSales[[#This Row],[Months Cover (current stock +Production)]]) * MonthSales[[#This Row],[Quaterly Average]]),50),0)</f>
        <v>0</v>
      </c>
      <c r="V1094" s="60">
        <f t="shared" si="17"/>
        <v>0</v>
      </c>
      <c r="W1094" s="21">
        <f>MonthSales[[#This Row],[Suggested Order]]+V1094</f>
        <v>0</v>
      </c>
      <c r="X1094">
        <f>SUM(MonthSales[[#This Row],[Stock + FBA]:[Incoming]])+MonthSales[[#This Row],[Final Quantity in Order + Manual]]</f>
        <v>114</v>
      </c>
      <c r="Y1094" s="62">
        <f>IFERROR(((MonthSales[[#This Row],[Stock + FBA]]+MonthSales[[#This Row],[Incoming]]+MonthSales[[#This Row],[Final Quantity in Order + Manual]])/MonthSales[[#This Row],[Quaterly Average]]), 0)</f>
        <v>7.6</v>
      </c>
    </row>
    <row r="1095" spans="1:25" x14ac:dyDescent="0.25">
      <c r="A1095" s="1" t="s">
        <v>1102</v>
      </c>
      <c r="B1095" s="1" t="s">
        <v>1317</v>
      </c>
      <c r="C1095" s="1" t="s">
        <v>8</v>
      </c>
      <c r="D1095">
        <v>1.58</v>
      </c>
      <c r="E1095">
        <v>15</v>
      </c>
      <c r="F1095">
        <v>7</v>
      </c>
      <c r="G1095">
        <v>4</v>
      </c>
      <c r="H1095">
        <v>13</v>
      </c>
      <c r="I1095">
        <v>13</v>
      </c>
      <c r="J1095">
        <v>14</v>
      </c>
      <c r="K1095">
        <v>11</v>
      </c>
      <c r="L1095" s="65">
        <v>13</v>
      </c>
      <c r="M1095">
        <v>15</v>
      </c>
      <c r="N1095">
        <v>1</v>
      </c>
      <c r="O1095">
        <v>18</v>
      </c>
      <c r="P1095">
        <v>19</v>
      </c>
      <c r="Q1095">
        <v>100</v>
      </c>
      <c r="R1095" s="1">
        <f>IF(AND(MonthSales[[#This Row],[Maximum]] &gt; 10, C1095 &lt;&gt; "X"), COUNTIF(MonthSales[[#This Row],[6]:[1]], "=0"),0)</f>
        <v>0</v>
      </c>
      <c r="S1095" s="13">
        <f>MonthSales[[#This Row],[Final Quantity in Order + Manual]]*MonthSales[[#This Row],[Weight (g)]]</f>
        <v>0</v>
      </c>
      <c r="T1095" s="62">
        <f>IFERROR(((MonthSales[[#This Row],[Stock + FBA]]+MonthSales[[#This Row],[Incoming]])/MonthSales[[#This Row],[Quaterly Average]]), 0)</f>
        <v>9.1538461538461533</v>
      </c>
      <c r="U1095" s="14">
        <f>IF(AND(minMonths &gt;=  MonthSales[[#This Row],[Months Cover (current stock +Production)]], C1095  &lt;&gt; "X"), _xlfn.CEILING.MATH(((orderBY -  MonthSales[[#This Row],[Months Cover (current stock +Production)]]) * MonthSales[[#This Row],[Quaterly Average]]),50),0)</f>
        <v>0</v>
      </c>
      <c r="V1095" s="60">
        <f t="shared" si="17"/>
        <v>0</v>
      </c>
      <c r="W1095" s="21">
        <f>MonthSales[[#This Row],[Suggested Order]]+V1095</f>
        <v>0</v>
      </c>
      <c r="X1095">
        <f>SUM(MonthSales[[#This Row],[Stock + FBA]:[Incoming]])+MonthSales[[#This Row],[Final Quantity in Order + Manual]]</f>
        <v>119</v>
      </c>
      <c r="Y1095" s="62">
        <f>IFERROR(((MonthSales[[#This Row],[Stock + FBA]]+MonthSales[[#This Row],[Incoming]]+MonthSales[[#This Row],[Final Quantity in Order + Manual]])/MonthSales[[#This Row],[Quaterly Average]]), 0)</f>
        <v>9.1538461538461533</v>
      </c>
    </row>
    <row r="1096" spans="1:25" x14ac:dyDescent="0.25">
      <c r="A1096" s="1" t="s">
        <v>1103</v>
      </c>
      <c r="B1096" s="1" t="s">
        <v>1317</v>
      </c>
      <c r="C1096" s="1" t="s">
        <v>8</v>
      </c>
      <c r="D1096">
        <v>1.55</v>
      </c>
      <c r="E1096">
        <v>9</v>
      </c>
      <c r="F1096">
        <v>15</v>
      </c>
      <c r="G1096">
        <v>15</v>
      </c>
      <c r="H1096">
        <v>21</v>
      </c>
      <c r="I1096">
        <v>13</v>
      </c>
      <c r="J1096">
        <v>10</v>
      </c>
      <c r="K1096">
        <v>14</v>
      </c>
      <c r="L1096" s="65">
        <v>15</v>
      </c>
      <c r="M1096">
        <v>21</v>
      </c>
      <c r="N1096">
        <v>54</v>
      </c>
      <c r="O1096">
        <v>13</v>
      </c>
      <c r="P1096">
        <v>67</v>
      </c>
      <c r="Q1096">
        <v>50</v>
      </c>
      <c r="R1096" s="1">
        <f>IF(AND(MonthSales[[#This Row],[Maximum]] &gt; 10, C1096 &lt;&gt; "X"), COUNTIF(MonthSales[[#This Row],[6]:[1]], "=0"),0)</f>
        <v>0</v>
      </c>
      <c r="S1096" s="13">
        <f>MonthSales[[#This Row],[Final Quantity in Order + Manual]]*MonthSales[[#This Row],[Weight (g)]]</f>
        <v>0</v>
      </c>
      <c r="T1096" s="62">
        <f>IFERROR(((MonthSales[[#This Row],[Stock + FBA]]+MonthSales[[#This Row],[Incoming]])/MonthSales[[#This Row],[Quaterly Average]]), 0)</f>
        <v>7.8</v>
      </c>
      <c r="U1096" s="14">
        <f>IF(AND(minMonths &gt;=  MonthSales[[#This Row],[Months Cover (current stock +Production)]], C1096  &lt;&gt; "X"), _xlfn.CEILING.MATH(((orderBY -  MonthSales[[#This Row],[Months Cover (current stock +Production)]]) * MonthSales[[#This Row],[Quaterly Average]]),50),0)</f>
        <v>0</v>
      </c>
      <c r="V1096" s="60">
        <f t="shared" si="17"/>
        <v>0</v>
      </c>
      <c r="W1096" s="21">
        <f>MonthSales[[#This Row],[Suggested Order]]+V1096</f>
        <v>0</v>
      </c>
      <c r="X1096">
        <f>SUM(MonthSales[[#This Row],[Stock + FBA]:[Incoming]])+MonthSales[[#This Row],[Final Quantity in Order + Manual]]</f>
        <v>117</v>
      </c>
      <c r="Y1096" s="62">
        <f>IFERROR(((MonthSales[[#This Row],[Stock + FBA]]+MonthSales[[#This Row],[Incoming]]+MonthSales[[#This Row],[Final Quantity in Order + Manual]])/MonthSales[[#This Row],[Quaterly Average]]), 0)</f>
        <v>7.8</v>
      </c>
    </row>
    <row r="1097" spans="1:25" x14ac:dyDescent="0.25">
      <c r="A1097" s="1" t="s">
        <v>1104</v>
      </c>
      <c r="B1097" s="1" t="s">
        <v>1317</v>
      </c>
      <c r="C1097" s="1" t="s">
        <v>8</v>
      </c>
      <c r="D1097">
        <v>1.65</v>
      </c>
      <c r="E1097">
        <v>12</v>
      </c>
      <c r="F1097">
        <v>10</v>
      </c>
      <c r="G1097">
        <v>19</v>
      </c>
      <c r="H1097">
        <v>20</v>
      </c>
      <c r="I1097">
        <v>17</v>
      </c>
      <c r="J1097">
        <v>26</v>
      </c>
      <c r="K1097">
        <v>17</v>
      </c>
      <c r="L1097" s="65">
        <v>21</v>
      </c>
      <c r="M1097">
        <v>26</v>
      </c>
      <c r="N1097">
        <v>4</v>
      </c>
      <c r="O1097">
        <v>68</v>
      </c>
      <c r="P1097">
        <v>72</v>
      </c>
      <c r="Q1097">
        <v>100</v>
      </c>
      <c r="R1097" s="1">
        <f>IF(AND(MonthSales[[#This Row],[Maximum]] &gt; 10, C1097 &lt;&gt; "X"), COUNTIF(MonthSales[[#This Row],[6]:[1]], "=0"),0)</f>
        <v>0</v>
      </c>
      <c r="S1097" s="13">
        <f>MonthSales[[#This Row],[Final Quantity in Order + Manual]]*MonthSales[[#This Row],[Weight (g)]]</f>
        <v>0</v>
      </c>
      <c r="T1097" s="62">
        <f>IFERROR(((MonthSales[[#This Row],[Stock + FBA]]+MonthSales[[#This Row],[Incoming]])/MonthSales[[#This Row],[Quaterly Average]]), 0)</f>
        <v>8.1904761904761898</v>
      </c>
      <c r="U1097" s="14">
        <f>IF(AND(minMonths &gt;=  MonthSales[[#This Row],[Months Cover (current stock +Production)]], C1097  &lt;&gt; "X"), _xlfn.CEILING.MATH(((orderBY -  MonthSales[[#This Row],[Months Cover (current stock +Production)]]) * MonthSales[[#This Row],[Quaterly Average]]),50),0)</f>
        <v>0</v>
      </c>
      <c r="V1097" s="60">
        <f t="shared" si="17"/>
        <v>0</v>
      </c>
      <c r="W1097" s="21">
        <f>MonthSales[[#This Row],[Suggested Order]]+V1097</f>
        <v>0</v>
      </c>
      <c r="X1097">
        <f>SUM(MonthSales[[#This Row],[Stock + FBA]:[Incoming]])+MonthSales[[#This Row],[Final Quantity in Order + Manual]]</f>
        <v>172</v>
      </c>
      <c r="Y1097" s="62">
        <f>IFERROR(((MonthSales[[#This Row],[Stock + FBA]]+MonthSales[[#This Row],[Incoming]]+MonthSales[[#This Row],[Final Quantity in Order + Manual]])/MonthSales[[#This Row],[Quaterly Average]]), 0)</f>
        <v>8.1904761904761898</v>
      </c>
    </row>
    <row r="1098" spans="1:25" x14ac:dyDescent="0.25">
      <c r="A1098" s="1" t="s">
        <v>1105</v>
      </c>
      <c r="B1098" s="1" t="s">
        <v>1317</v>
      </c>
      <c r="C1098" s="1" t="s">
        <v>8</v>
      </c>
      <c r="D1098">
        <v>1.58</v>
      </c>
      <c r="E1098">
        <v>13</v>
      </c>
      <c r="F1098">
        <v>10</v>
      </c>
      <c r="G1098">
        <v>13</v>
      </c>
      <c r="H1098">
        <v>28</v>
      </c>
      <c r="I1098">
        <v>19</v>
      </c>
      <c r="J1098">
        <v>36</v>
      </c>
      <c r="K1098">
        <v>20</v>
      </c>
      <c r="L1098" s="65">
        <v>28</v>
      </c>
      <c r="M1098">
        <v>36</v>
      </c>
      <c r="N1098">
        <v>1</v>
      </c>
      <c r="O1098">
        <v>20</v>
      </c>
      <c r="P1098">
        <v>21</v>
      </c>
      <c r="Q1098">
        <v>150</v>
      </c>
      <c r="R1098" s="1">
        <f>IF(AND(MonthSales[[#This Row],[Maximum]] &gt; 10, C1098 &lt;&gt; "X"), COUNTIF(MonthSales[[#This Row],[6]:[1]], "=0"),0)</f>
        <v>0</v>
      </c>
      <c r="S1098" s="13">
        <f>MonthSales[[#This Row],[Final Quantity in Order + Manual]]*MonthSales[[#This Row],[Weight (g)]]</f>
        <v>0</v>
      </c>
      <c r="T1098" s="62">
        <f>IFERROR(((MonthSales[[#This Row],[Stock + FBA]]+MonthSales[[#This Row],[Incoming]])/MonthSales[[#This Row],[Quaterly Average]]), 0)</f>
        <v>6.1071428571428568</v>
      </c>
      <c r="U1098" s="14">
        <f>IF(AND(minMonths &gt;=  MonthSales[[#This Row],[Months Cover (current stock +Production)]], C1098  &lt;&gt; "X"), _xlfn.CEILING.MATH(((orderBY -  MonthSales[[#This Row],[Months Cover (current stock +Production)]]) * MonthSales[[#This Row],[Quaterly Average]]),50),0)</f>
        <v>0</v>
      </c>
      <c r="V1098" s="60">
        <f t="shared" si="17"/>
        <v>0</v>
      </c>
      <c r="W1098" s="21">
        <f>MonthSales[[#This Row],[Suggested Order]]+V1098</f>
        <v>0</v>
      </c>
      <c r="X1098">
        <f>SUM(MonthSales[[#This Row],[Stock + FBA]:[Incoming]])+MonthSales[[#This Row],[Final Quantity in Order + Manual]]</f>
        <v>171</v>
      </c>
      <c r="Y1098" s="62">
        <f>IFERROR(((MonthSales[[#This Row],[Stock + FBA]]+MonthSales[[#This Row],[Incoming]]+MonthSales[[#This Row],[Final Quantity in Order + Manual]])/MonthSales[[#This Row],[Quaterly Average]]), 0)</f>
        <v>6.1071428571428568</v>
      </c>
    </row>
    <row r="1099" spans="1:25" x14ac:dyDescent="0.25">
      <c r="A1099" s="1" t="s">
        <v>1106</v>
      </c>
      <c r="B1099" s="1" t="s">
        <v>1317</v>
      </c>
      <c r="C1099" s="1" t="s">
        <v>8</v>
      </c>
      <c r="D1099">
        <v>1.63</v>
      </c>
      <c r="E1099">
        <v>10</v>
      </c>
      <c r="F1099">
        <v>17</v>
      </c>
      <c r="G1099">
        <v>13</v>
      </c>
      <c r="H1099">
        <v>32</v>
      </c>
      <c r="I1099">
        <v>23</v>
      </c>
      <c r="J1099">
        <v>36</v>
      </c>
      <c r="K1099">
        <v>22</v>
      </c>
      <c r="L1099" s="65">
        <v>30</v>
      </c>
      <c r="M1099">
        <v>36</v>
      </c>
      <c r="N1099">
        <v>5</v>
      </c>
      <c r="O1099">
        <v>46</v>
      </c>
      <c r="P1099">
        <v>51</v>
      </c>
      <c r="Q1099">
        <v>100</v>
      </c>
      <c r="R1099" s="1">
        <f>IF(AND(MonthSales[[#This Row],[Maximum]] &gt; 10, C1099 &lt;&gt; "X"), COUNTIF(MonthSales[[#This Row],[6]:[1]], "=0"),0)</f>
        <v>0</v>
      </c>
      <c r="S1099" s="13">
        <f>MonthSales[[#This Row],[Final Quantity in Order + Manual]]*MonthSales[[#This Row],[Weight (g)]]</f>
        <v>0</v>
      </c>
      <c r="T1099" s="62">
        <f>IFERROR(((MonthSales[[#This Row],[Stock + FBA]]+MonthSales[[#This Row],[Incoming]])/MonthSales[[#This Row],[Quaterly Average]]), 0)</f>
        <v>5.0333333333333332</v>
      </c>
      <c r="U1099" s="14">
        <f>IF(AND(minMonths &gt;=  MonthSales[[#This Row],[Months Cover (current stock +Production)]], C1099  &lt;&gt; "X"), _xlfn.CEILING.MATH(((orderBY -  MonthSales[[#This Row],[Months Cover (current stock +Production)]]) * MonthSales[[#This Row],[Quaterly Average]]),50),0)</f>
        <v>0</v>
      </c>
      <c r="V1099" s="60">
        <f t="shared" si="17"/>
        <v>0</v>
      </c>
      <c r="W1099" s="21">
        <f>MonthSales[[#This Row],[Suggested Order]]+V1099</f>
        <v>0</v>
      </c>
      <c r="X1099">
        <f>SUM(MonthSales[[#This Row],[Stock + FBA]:[Incoming]])+MonthSales[[#This Row],[Final Quantity in Order + Manual]]</f>
        <v>151</v>
      </c>
      <c r="Y1099" s="62">
        <f>IFERROR(((MonthSales[[#This Row],[Stock + FBA]]+MonthSales[[#This Row],[Incoming]]+MonthSales[[#This Row],[Final Quantity in Order + Manual]])/MonthSales[[#This Row],[Quaterly Average]]), 0)</f>
        <v>5.0333333333333332</v>
      </c>
    </row>
    <row r="1100" spans="1:25" x14ac:dyDescent="0.25">
      <c r="A1100" s="1" t="s">
        <v>1107</v>
      </c>
      <c r="B1100" s="1" t="s">
        <v>1317</v>
      </c>
      <c r="C1100" s="1" t="s">
        <v>8</v>
      </c>
      <c r="D1100">
        <v>1.64</v>
      </c>
      <c r="E1100">
        <v>15</v>
      </c>
      <c r="F1100">
        <v>9</v>
      </c>
      <c r="G1100">
        <v>14</v>
      </c>
      <c r="H1100">
        <v>35</v>
      </c>
      <c r="I1100">
        <v>21</v>
      </c>
      <c r="J1100">
        <v>33</v>
      </c>
      <c r="K1100">
        <v>21</v>
      </c>
      <c r="L1100" s="65">
        <v>30</v>
      </c>
      <c r="M1100">
        <v>35</v>
      </c>
      <c r="N1100">
        <v>0</v>
      </c>
      <c r="O1100">
        <v>43</v>
      </c>
      <c r="P1100">
        <v>43</v>
      </c>
      <c r="Q1100">
        <v>100</v>
      </c>
      <c r="R1100" s="1">
        <f>IF(AND(MonthSales[[#This Row],[Maximum]] &gt; 10, C1100 &lt;&gt; "X"), COUNTIF(MonthSales[[#This Row],[6]:[1]], "=0"),0)</f>
        <v>0</v>
      </c>
      <c r="S1100" s="13">
        <f>MonthSales[[#This Row],[Final Quantity in Order + Manual]]*MonthSales[[#This Row],[Weight (g)]]</f>
        <v>164</v>
      </c>
      <c r="T1100" s="62">
        <f>IFERROR(((MonthSales[[#This Row],[Stock + FBA]]+MonthSales[[#This Row],[Incoming]])/MonthSales[[#This Row],[Quaterly Average]]), 0)</f>
        <v>4.7666666666666666</v>
      </c>
      <c r="U1100" s="14">
        <f>IF(AND(minMonths &gt;=  MonthSales[[#This Row],[Months Cover (current stock +Production)]], C1100  &lt;&gt; "X"), _xlfn.CEILING.MATH(((orderBY -  MonthSales[[#This Row],[Months Cover (current stock +Production)]]) * MonthSales[[#This Row],[Quaterly Average]]),50),0)</f>
        <v>100</v>
      </c>
      <c r="V1100" s="60">
        <f t="shared" si="17"/>
        <v>0</v>
      </c>
      <c r="W1100" s="21">
        <f>MonthSales[[#This Row],[Suggested Order]]+V1100</f>
        <v>100</v>
      </c>
      <c r="X1100">
        <f>SUM(MonthSales[[#This Row],[Stock + FBA]:[Incoming]])+MonthSales[[#This Row],[Final Quantity in Order + Manual]]</f>
        <v>243</v>
      </c>
      <c r="Y1100" s="62">
        <f>IFERROR(((MonthSales[[#This Row],[Stock + FBA]]+MonthSales[[#This Row],[Incoming]]+MonthSales[[#This Row],[Final Quantity in Order + Manual]])/MonthSales[[#This Row],[Quaterly Average]]), 0)</f>
        <v>8.1</v>
      </c>
    </row>
    <row r="1101" spans="1:25" x14ac:dyDescent="0.25">
      <c r="A1101" s="1" t="s">
        <v>1108</v>
      </c>
      <c r="B1101" s="1" t="s">
        <v>1317</v>
      </c>
      <c r="C1101" s="1" t="s">
        <v>8</v>
      </c>
      <c r="D1101">
        <v>1.74</v>
      </c>
      <c r="E1101">
        <v>12</v>
      </c>
      <c r="F1101">
        <v>14</v>
      </c>
      <c r="G1101">
        <v>11</v>
      </c>
      <c r="H1101">
        <v>20</v>
      </c>
      <c r="I1101">
        <v>19</v>
      </c>
      <c r="J1101">
        <v>38</v>
      </c>
      <c r="K1101">
        <v>19</v>
      </c>
      <c r="L1101" s="65">
        <v>26</v>
      </c>
      <c r="M1101">
        <v>38</v>
      </c>
      <c r="N1101">
        <v>3</v>
      </c>
      <c r="O1101">
        <v>55</v>
      </c>
      <c r="P1101">
        <v>58</v>
      </c>
      <c r="Q1101">
        <v>100</v>
      </c>
      <c r="R1101" s="1">
        <f>IF(AND(MonthSales[[#This Row],[Maximum]] &gt; 10, C1101 &lt;&gt; "X"), COUNTIF(MonthSales[[#This Row],[6]:[1]], "=0"),0)</f>
        <v>0</v>
      </c>
      <c r="S1101" s="13">
        <f>MonthSales[[#This Row],[Final Quantity in Order + Manual]]*MonthSales[[#This Row],[Weight (g)]]</f>
        <v>0</v>
      </c>
      <c r="T1101" s="62">
        <f>IFERROR(((MonthSales[[#This Row],[Stock + FBA]]+MonthSales[[#This Row],[Incoming]])/MonthSales[[#This Row],[Quaterly Average]]), 0)</f>
        <v>6.0769230769230766</v>
      </c>
      <c r="U1101" s="14">
        <f>IF(AND(minMonths &gt;=  MonthSales[[#This Row],[Months Cover (current stock +Production)]], C1101  &lt;&gt; "X"), _xlfn.CEILING.MATH(((orderBY -  MonthSales[[#This Row],[Months Cover (current stock +Production)]]) * MonthSales[[#This Row],[Quaterly Average]]),50),0)</f>
        <v>0</v>
      </c>
      <c r="V1101" s="60">
        <f t="shared" si="17"/>
        <v>0</v>
      </c>
      <c r="W1101" s="21">
        <f>MonthSales[[#This Row],[Suggested Order]]+V1101</f>
        <v>0</v>
      </c>
      <c r="X1101">
        <f>SUM(MonthSales[[#This Row],[Stock + FBA]:[Incoming]])+MonthSales[[#This Row],[Final Quantity in Order + Manual]]</f>
        <v>158</v>
      </c>
      <c r="Y1101" s="62">
        <f>IFERROR(((MonthSales[[#This Row],[Stock + FBA]]+MonthSales[[#This Row],[Incoming]]+MonthSales[[#This Row],[Final Quantity in Order + Manual]])/MonthSales[[#This Row],[Quaterly Average]]), 0)</f>
        <v>6.0769230769230766</v>
      </c>
    </row>
    <row r="1102" spans="1:25" x14ac:dyDescent="0.25">
      <c r="A1102" s="1" t="s">
        <v>1109</v>
      </c>
      <c r="B1102" s="1" t="s">
        <v>1317</v>
      </c>
      <c r="C1102" s="1" t="s">
        <v>8</v>
      </c>
      <c r="D1102">
        <v>1.68</v>
      </c>
      <c r="E1102">
        <v>19</v>
      </c>
      <c r="F1102">
        <v>14</v>
      </c>
      <c r="G1102">
        <v>14</v>
      </c>
      <c r="H1102">
        <v>16</v>
      </c>
      <c r="I1102">
        <v>20</v>
      </c>
      <c r="J1102">
        <v>29</v>
      </c>
      <c r="K1102">
        <v>19</v>
      </c>
      <c r="L1102" s="65">
        <v>22</v>
      </c>
      <c r="M1102">
        <v>29</v>
      </c>
      <c r="N1102">
        <v>34</v>
      </c>
      <c r="O1102">
        <v>80</v>
      </c>
      <c r="P1102">
        <v>114</v>
      </c>
      <c r="Q1102">
        <v>50</v>
      </c>
      <c r="R1102" s="1">
        <f>IF(AND(MonthSales[[#This Row],[Maximum]] &gt; 10, C1102 &lt;&gt; "X"), COUNTIF(MonthSales[[#This Row],[6]:[1]], "=0"),0)</f>
        <v>0</v>
      </c>
      <c r="S1102" s="13">
        <f>MonthSales[[#This Row],[Final Quantity in Order + Manual]]*MonthSales[[#This Row],[Weight (g)]]</f>
        <v>0</v>
      </c>
      <c r="T1102" s="62">
        <f>IFERROR(((MonthSales[[#This Row],[Stock + FBA]]+MonthSales[[#This Row],[Incoming]])/MonthSales[[#This Row],[Quaterly Average]]), 0)</f>
        <v>7.4545454545454541</v>
      </c>
      <c r="U1102" s="14">
        <f>IF(AND(minMonths &gt;=  MonthSales[[#This Row],[Months Cover (current stock +Production)]], C1102  &lt;&gt; "X"), _xlfn.CEILING.MATH(((orderBY -  MonthSales[[#This Row],[Months Cover (current stock +Production)]]) * MonthSales[[#This Row],[Quaterly Average]]),50),0)</f>
        <v>0</v>
      </c>
      <c r="V1102" s="60">
        <f t="shared" si="17"/>
        <v>0</v>
      </c>
      <c r="W1102" s="21">
        <f>MonthSales[[#This Row],[Suggested Order]]+V1102</f>
        <v>0</v>
      </c>
      <c r="X1102">
        <f>SUM(MonthSales[[#This Row],[Stock + FBA]:[Incoming]])+MonthSales[[#This Row],[Final Quantity in Order + Manual]]</f>
        <v>164</v>
      </c>
      <c r="Y1102" s="62">
        <f>IFERROR(((MonthSales[[#This Row],[Stock + FBA]]+MonthSales[[#This Row],[Incoming]]+MonthSales[[#This Row],[Final Quantity in Order + Manual]])/MonthSales[[#This Row],[Quaterly Average]]), 0)</f>
        <v>7.4545454545454541</v>
      </c>
    </row>
    <row r="1103" spans="1:25" x14ac:dyDescent="0.25">
      <c r="A1103" s="1" t="s">
        <v>1110</v>
      </c>
      <c r="B1103" s="1" t="s">
        <v>1317</v>
      </c>
      <c r="C1103" s="1" t="s">
        <v>8</v>
      </c>
      <c r="D1103">
        <v>1.69</v>
      </c>
      <c r="E1103">
        <v>19</v>
      </c>
      <c r="F1103">
        <v>20</v>
      </c>
      <c r="G1103">
        <v>15</v>
      </c>
      <c r="H1103">
        <v>15</v>
      </c>
      <c r="I1103">
        <v>13</v>
      </c>
      <c r="J1103">
        <v>22</v>
      </c>
      <c r="K1103">
        <v>17</v>
      </c>
      <c r="L1103" s="65">
        <v>17</v>
      </c>
      <c r="M1103">
        <v>22</v>
      </c>
      <c r="N1103">
        <v>3</v>
      </c>
      <c r="O1103">
        <v>8</v>
      </c>
      <c r="P1103">
        <v>11</v>
      </c>
      <c r="Q1103">
        <v>150</v>
      </c>
      <c r="R1103" s="1">
        <f>IF(AND(MonthSales[[#This Row],[Maximum]] &gt; 10, C1103 &lt;&gt; "X"), COUNTIF(MonthSales[[#This Row],[6]:[1]], "=0"),0)</f>
        <v>0</v>
      </c>
      <c r="S1103" s="13">
        <f>MonthSales[[#This Row],[Final Quantity in Order + Manual]]*MonthSales[[#This Row],[Weight (g)]]</f>
        <v>0</v>
      </c>
      <c r="T1103" s="62">
        <f>IFERROR(((MonthSales[[#This Row],[Stock + FBA]]+MonthSales[[#This Row],[Incoming]])/MonthSales[[#This Row],[Quaterly Average]]), 0)</f>
        <v>9.4705882352941178</v>
      </c>
      <c r="U1103" s="14">
        <f>IF(AND(minMonths &gt;=  MonthSales[[#This Row],[Months Cover (current stock +Production)]], C1103  &lt;&gt; "X"), _xlfn.CEILING.MATH(((orderBY -  MonthSales[[#This Row],[Months Cover (current stock +Production)]]) * MonthSales[[#This Row],[Quaterly Average]]),50),0)</f>
        <v>0</v>
      </c>
      <c r="V1103" s="60">
        <f t="shared" si="17"/>
        <v>0</v>
      </c>
      <c r="W1103" s="21">
        <f>MonthSales[[#This Row],[Suggested Order]]+V1103</f>
        <v>0</v>
      </c>
      <c r="X1103">
        <f>SUM(MonthSales[[#This Row],[Stock + FBA]:[Incoming]])+MonthSales[[#This Row],[Final Quantity in Order + Manual]]</f>
        <v>161</v>
      </c>
      <c r="Y1103" s="62">
        <f>IFERROR(((MonthSales[[#This Row],[Stock + FBA]]+MonthSales[[#This Row],[Incoming]]+MonthSales[[#This Row],[Final Quantity in Order + Manual]])/MonthSales[[#This Row],[Quaterly Average]]), 0)</f>
        <v>9.4705882352941178</v>
      </c>
    </row>
    <row r="1104" spans="1:25" x14ac:dyDescent="0.25">
      <c r="A1104" s="1" t="s">
        <v>1111</v>
      </c>
      <c r="B1104" s="1" t="s">
        <v>1317</v>
      </c>
      <c r="C1104" s="1" t="s">
        <v>8</v>
      </c>
      <c r="D1104">
        <v>1.81</v>
      </c>
      <c r="E1104">
        <v>24</v>
      </c>
      <c r="F1104">
        <v>22</v>
      </c>
      <c r="G1104">
        <v>20</v>
      </c>
      <c r="H1104">
        <v>28</v>
      </c>
      <c r="I1104">
        <v>28</v>
      </c>
      <c r="J1104">
        <v>32</v>
      </c>
      <c r="K1104">
        <v>26</v>
      </c>
      <c r="L1104" s="65">
        <v>29</v>
      </c>
      <c r="M1104">
        <v>32</v>
      </c>
      <c r="N1104">
        <v>3</v>
      </c>
      <c r="O1104">
        <v>43</v>
      </c>
      <c r="P1104">
        <v>46</v>
      </c>
      <c r="Q1104">
        <v>200</v>
      </c>
      <c r="R1104" s="1">
        <f>IF(AND(MonthSales[[#This Row],[Maximum]] &gt; 10, C1104 &lt;&gt; "X"), COUNTIF(MonthSales[[#This Row],[6]:[1]], "=0"),0)</f>
        <v>0</v>
      </c>
      <c r="S1104" s="13">
        <f>MonthSales[[#This Row],[Final Quantity in Order + Manual]]*MonthSales[[#This Row],[Weight (g)]]</f>
        <v>0</v>
      </c>
      <c r="T1104" s="62">
        <f>IFERROR(((MonthSales[[#This Row],[Stock + FBA]]+MonthSales[[#This Row],[Incoming]])/MonthSales[[#This Row],[Quaterly Average]]), 0)</f>
        <v>8.4827586206896548</v>
      </c>
      <c r="U1104" s="14">
        <f>IF(AND(minMonths &gt;=  MonthSales[[#This Row],[Months Cover (current stock +Production)]], C1104  &lt;&gt; "X"), _xlfn.CEILING.MATH(((orderBY -  MonthSales[[#This Row],[Months Cover (current stock +Production)]]) * MonthSales[[#This Row],[Quaterly Average]]),50),0)</f>
        <v>0</v>
      </c>
      <c r="V1104" s="60">
        <f t="shared" si="17"/>
        <v>0</v>
      </c>
      <c r="W1104" s="21">
        <f>MonthSales[[#This Row],[Suggested Order]]+V1104</f>
        <v>0</v>
      </c>
      <c r="X1104">
        <f>SUM(MonthSales[[#This Row],[Stock + FBA]:[Incoming]])+MonthSales[[#This Row],[Final Quantity in Order + Manual]]</f>
        <v>246</v>
      </c>
      <c r="Y1104" s="62">
        <f>IFERROR(((MonthSales[[#This Row],[Stock + FBA]]+MonthSales[[#This Row],[Incoming]]+MonthSales[[#This Row],[Final Quantity in Order + Manual]])/MonthSales[[#This Row],[Quaterly Average]]), 0)</f>
        <v>8.4827586206896548</v>
      </c>
    </row>
    <row r="1105" spans="1:25" x14ac:dyDescent="0.25">
      <c r="A1105" s="1" t="s">
        <v>1112</v>
      </c>
      <c r="B1105" s="1" t="s">
        <v>1308</v>
      </c>
      <c r="C1105" s="1"/>
      <c r="D1105">
        <v>0</v>
      </c>
      <c r="E1105">
        <v>0</v>
      </c>
      <c r="F1105">
        <v>0</v>
      </c>
      <c r="G1105">
        <v>0</v>
      </c>
      <c r="H1105">
        <v>0</v>
      </c>
      <c r="I1105">
        <v>0</v>
      </c>
      <c r="J1105">
        <v>0</v>
      </c>
      <c r="K1105">
        <v>0</v>
      </c>
      <c r="L1105" s="65">
        <v>0</v>
      </c>
      <c r="M1105">
        <v>0</v>
      </c>
      <c r="N1105">
        <v>100</v>
      </c>
      <c r="O1105">
        <v>0</v>
      </c>
      <c r="P1105">
        <v>100</v>
      </c>
      <c r="Q1105">
        <v>0</v>
      </c>
      <c r="R1105" s="1">
        <f>IF(AND(MonthSales[[#This Row],[Maximum]] &gt; 10, C1105 &lt;&gt; "X"), COUNTIF(MonthSales[[#This Row],[6]:[1]], "=0"),0)</f>
        <v>0</v>
      </c>
      <c r="S1105" s="13">
        <f>MonthSales[[#This Row],[Final Quantity in Order + Manual]]*MonthSales[[#This Row],[Weight (g)]]</f>
        <v>0</v>
      </c>
      <c r="T1105" s="62">
        <f>IFERROR(((MonthSales[[#This Row],[Stock + FBA]]+MonthSales[[#This Row],[Incoming]])/MonthSales[[#This Row],[Quaterly Average]]), 0)</f>
        <v>0</v>
      </c>
      <c r="U1105" s="14">
        <f>IF(AND(minMonths &gt;=  MonthSales[[#This Row],[Months Cover (current stock +Production)]], C1105  &lt;&gt; "X"), _xlfn.CEILING.MATH(((orderBY -  MonthSales[[#This Row],[Months Cover (current stock +Production)]]) * MonthSales[[#This Row],[Quaterly Average]]),50),0)</f>
        <v>0</v>
      </c>
      <c r="V1105" s="60">
        <f t="shared" si="17"/>
        <v>0</v>
      </c>
      <c r="W1105" s="21">
        <f>MonthSales[[#This Row],[Suggested Order]]+V1105</f>
        <v>0</v>
      </c>
      <c r="X1105">
        <f>SUM(MonthSales[[#This Row],[Stock + FBA]:[Incoming]])+MonthSales[[#This Row],[Final Quantity in Order + Manual]]</f>
        <v>100</v>
      </c>
      <c r="Y1105" s="62">
        <f>IFERROR(((MonthSales[[#This Row],[Stock + FBA]]+MonthSales[[#This Row],[Incoming]]+MonthSales[[#This Row],[Final Quantity in Order + Manual]])/MonthSales[[#This Row],[Quaterly Average]]), 0)</f>
        <v>0</v>
      </c>
    </row>
    <row r="1106" spans="1:25" x14ac:dyDescent="0.25">
      <c r="A1106" s="1" t="s">
        <v>1113</v>
      </c>
      <c r="B1106" s="1" t="s">
        <v>1308</v>
      </c>
      <c r="C1106" s="1"/>
      <c r="D1106">
        <v>0</v>
      </c>
      <c r="E1106">
        <v>0</v>
      </c>
      <c r="F1106">
        <v>0</v>
      </c>
      <c r="G1106">
        <v>0</v>
      </c>
      <c r="H1106">
        <v>0</v>
      </c>
      <c r="I1106">
        <v>0</v>
      </c>
      <c r="J1106">
        <v>0</v>
      </c>
      <c r="K1106">
        <v>0</v>
      </c>
      <c r="L1106" s="65">
        <v>0</v>
      </c>
      <c r="M1106">
        <v>0</v>
      </c>
      <c r="N1106">
        <v>100</v>
      </c>
      <c r="O1106">
        <v>0</v>
      </c>
      <c r="P1106">
        <v>100</v>
      </c>
      <c r="Q1106">
        <v>0</v>
      </c>
      <c r="R1106" s="1">
        <f>IF(AND(MonthSales[[#This Row],[Maximum]] &gt; 10, C1106 &lt;&gt; "X"), COUNTIF(MonthSales[[#This Row],[6]:[1]], "=0"),0)</f>
        <v>0</v>
      </c>
      <c r="S1106" s="13">
        <f>MonthSales[[#This Row],[Final Quantity in Order + Manual]]*MonthSales[[#This Row],[Weight (g)]]</f>
        <v>0</v>
      </c>
      <c r="T1106" s="62">
        <f>IFERROR(((MonthSales[[#This Row],[Stock + FBA]]+MonthSales[[#This Row],[Incoming]])/MonthSales[[#This Row],[Quaterly Average]]), 0)</f>
        <v>0</v>
      </c>
      <c r="U1106" s="14">
        <f>IF(AND(minMonths &gt;=  MonthSales[[#This Row],[Months Cover (current stock +Production)]], C1106  &lt;&gt; "X"), _xlfn.CEILING.MATH(((orderBY -  MonthSales[[#This Row],[Months Cover (current stock +Production)]]) * MonthSales[[#This Row],[Quaterly Average]]),50),0)</f>
        <v>0</v>
      </c>
      <c r="V1106" s="60">
        <f t="shared" si="17"/>
        <v>0</v>
      </c>
      <c r="W1106" s="21">
        <f>MonthSales[[#This Row],[Suggested Order]]+V1106</f>
        <v>0</v>
      </c>
      <c r="X1106">
        <f>SUM(MonthSales[[#This Row],[Stock + FBA]:[Incoming]])+MonthSales[[#This Row],[Final Quantity in Order + Manual]]</f>
        <v>100</v>
      </c>
      <c r="Y1106" s="62">
        <f>IFERROR(((MonthSales[[#This Row],[Stock + FBA]]+MonthSales[[#This Row],[Incoming]]+MonthSales[[#This Row],[Final Quantity in Order + Manual]])/MonthSales[[#This Row],[Quaterly Average]]), 0)</f>
        <v>0</v>
      </c>
    </row>
    <row r="1107" spans="1:25" x14ac:dyDescent="0.25">
      <c r="A1107" s="1" t="s">
        <v>1114</v>
      </c>
      <c r="B1107" s="1" t="s">
        <v>1308</v>
      </c>
      <c r="C1107" s="1"/>
      <c r="D1107">
        <v>0</v>
      </c>
      <c r="E1107">
        <v>0</v>
      </c>
      <c r="F1107">
        <v>0</v>
      </c>
      <c r="G1107">
        <v>0</v>
      </c>
      <c r="H1107">
        <v>0</v>
      </c>
      <c r="I1107">
        <v>0</v>
      </c>
      <c r="J1107">
        <v>0</v>
      </c>
      <c r="K1107">
        <v>0</v>
      </c>
      <c r="L1107" s="65">
        <v>0</v>
      </c>
      <c r="M1107">
        <v>0</v>
      </c>
      <c r="N1107">
        <v>100</v>
      </c>
      <c r="O1107">
        <v>0</v>
      </c>
      <c r="P1107">
        <v>100</v>
      </c>
      <c r="Q1107">
        <v>0</v>
      </c>
      <c r="R1107" s="1">
        <f>IF(AND(MonthSales[[#This Row],[Maximum]] &gt; 10, C1107 &lt;&gt; "X"), COUNTIF(MonthSales[[#This Row],[6]:[1]], "=0"),0)</f>
        <v>0</v>
      </c>
      <c r="S1107" s="13">
        <f>MonthSales[[#This Row],[Final Quantity in Order + Manual]]*MonthSales[[#This Row],[Weight (g)]]</f>
        <v>0</v>
      </c>
      <c r="T1107" s="62">
        <f>IFERROR(((MonthSales[[#This Row],[Stock + FBA]]+MonthSales[[#This Row],[Incoming]])/MonthSales[[#This Row],[Quaterly Average]]), 0)</f>
        <v>0</v>
      </c>
      <c r="U1107" s="14">
        <f>IF(AND(minMonths &gt;=  MonthSales[[#This Row],[Months Cover (current stock +Production)]], C1107  &lt;&gt; "X"), _xlfn.CEILING.MATH(((orderBY -  MonthSales[[#This Row],[Months Cover (current stock +Production)]]) * MonthSales[[#This Row],[Quaterly Average]]),50),0)</f>
        <v>0</v>
      </c>
      <c r="V1107" s="60">
        <f t="shared" si="17"/>
        <v>0</v>
      </c>
      <c r="W1107" s="21">
        <f>MonthSales[[#This Row],[Suggested Order]]+V1107</f>
        <v>0</v>
      </c>
      <c r="X1107">
        <f>SUM(MonthSales[[#This Row],[Stock + FBA]:[Incoming]])+MonthSales[[#This Row],[Final Quantity in Order + Manual]]</f>
        <v>100</v>
      </c>
      <c r="Y1107" s="62">
        <f>IFERROR(((MonthSales[[#This Row],[Stock + FBA]]+MonthSales[[#This Row],[Incoming]]+MonthSales[[#This Row],[Final Quantity in Order + Manual]])/MonthSales[[#This Row],[Quaterly Average]]), 0)</f>
        <v>0</v>
      </c>
    </row>
    <row r="1108" spans="1:25" x14ac:dyDescent="0.25">
      <c r="A1108" s="1" t="s">
        <v>1115</v>
      </c>
      <c r="B1108" s="1" t="s">
        <v>1317</v>
      </c>
      <c r="C1108" s="1" t="s">
        <v>8</v>
      </c>
      <c r="D1108">
        <v>2.97</v>
      </c>
      <c r="E1108">
        <v>0</v>
      </c>
      <c r="F1108">
        <v>0</v>
      </c>
      <c r="G1108">
        <v>0</v>
      </c>
      <c r="H1108">
        <v>0</v>
      </c>
      <c r="I1108">
        <v>0</v>
      </c>
      <c r="J1108">
        <v>0</v>
      </c>
      <c r="K1108">
        <v>0</v>
      </c>
      <c r="L1108" s="65">
        <v>0</v>
      </c>
      <c r="M1108">
        <v>0</v>
      </c>
      <c r="N1108">
        <v>0</v>
      </c>
      <c r="O1108">
        <v>0</v>
      </c>
      <c r="P1108">
        <v>0</v>
      </c>
      <c r="Q1108">
        <v>0</v>
      </c>
      <c r="R1108" s="1">
        <f>IF(AND(MonthSales[[#This Row],[Maximum]] &gt; 10, C1108 &lt;&gt; "X"), COUNTIF(MonthSales[[#This Row],[6]:[1]], "=0"),0)</f>
        <v>0</v>
      </c>
      <c r="S1108" s="13">
        <f>MonthSales[[#This Row],[Final Quantity in Order + Manual]]*MonthSales[[#This Row],[Weight (g)]]</f>
        <v>0</v>
      </c>
      <c r="T1108" s="62">
        <f>IFERROR(((MonthSales[[#This Row],[Stock + FBA]]+MonthSales[[#This Row],[Incoming]])/MonthSales[[#This Row],[Quaterly Average]]), 0)</f>
        <v>0</v>
      </c>
      <c r="U1108" s="14">
        <f>IF(AND(minMonths &gt;=  MonthSales[[#This Row],[Months Cover (current stock +Production)]], C1108  &lt;&gt; "X"), _xlfn.CEILING.MATH(((orderBY -  MonthSales[[#This Row],[Months Cover (current stock +Production)]]) * MonthSales[[#This Row],[Quaterly Average]]),50),0)</f>
        <v>0</v>
      </c>
      <c r="V1108" s="60">
        <f t="shared" si="17"/>
        <v>0</v>
      </c>
      <c r="W1108" s="21">
        <f>MonthSales[[#This Row],[Suggested Order]]+V1108</f>
        <v>0</v>
      </c>
      <c r="X1108">
        <f>SUM(MonthSales[[#This Row],[Stock + FBA]:[Incoming]])+MonthSales[[#This Row],[Final Quantity in Order + Manual]]</f>
        <v>0</v>
      </c>
      <c r="Y1108" s="62">
        <f>IFERROR(((MonthSales[[#This Row],[Stock + FBA]]+MonthSales[[#This Row],[Incoming]]+MonthSales[[#This Row],[Final Quantity in Order + Manual]])/MonthSales[[#This Row],[Quaterly Average]]), 0)</f>
        <v>0</v>
      </c>
    </row>
    <row r="1109" spans="1:25" x14ac:dyDescent="0.25">
      <c r="A1109" s="1" t="s">
        <v>1116</v>
      </c>
      <c r="B1109" s="1" t="s">
        <v>1317</v>
      </c>
      <c r="C1109" s="1" t="s">
        <v>8</v>
      </c>
      <c r="D1109">
        <v>3.23</v>
      </c>
      <c r="E1109">
        <v>0</v>
      </c>
      <c r="F1109">
        <v>0</v>
      </c>
      <c r="G1109">
        <v>0</v>
      </c>
      <c r="H1109">
        <v>0</v>
      </c>
      <c r="I1109">
        <v>0</v>
      </c>
      <c r="J1109">
        <v>0</v>
      </c>
      <c r="K1109">
        <v>0</v>
      </c>
      <c r="L1109" s="65">
        <v>0</v>
      </c>
      <c r="M1109">
        <v>0</v>
      </c>
      <c r="N1109">
        <v>0</v>
      </c>
      <c r="O1109">
        <v>0</v>
      </c>
      <c r="P1109">
        <v>0</v>
      </c>
      <c r="Q1109">
        <v>0</v>
      </c>
      <c r="R1109" s="1">
        <f>IF(AND(MonthSales[[#This Row],[Maximum]] &gt; 10, C1109 &lt;&gt; "X"), COUNTIF(MonthSales[[#This Row],[6]:[1]], "=0"),0)</f>
        <v>0</v>
      </c>
      <c r="S1109" s="13">
        <f>MonthSales[[#This Row],[Final Quantity in Order + Manual]]*MonthSales[[#This Row],[Weight (g)]]</f>
        <v>0</v>
      </c>
      <c r="T1109" s="62">
        <f>IFERROR(((MonthSales[[#This Row],[Stock + FBA]]+MonthSales[[#This Row],[Incoming]])/MonthSales[[#This Row],[Quaterly Average]]), 0)</f>
        <v>0</v>
      </c>
      <c r="U1109" s="14">
        <f>IF(AND(minMonths &gt;=  MonthSales[[#This Row],[Months Cover (current stock +Production)]], C1109  &lt;&gt; "X"), _xlfn.CEILING.MATH(((orderBY -  MonthSales[[#This Row],[Months Cover (current stock +Production)]]) * MonthSales[[#This Row],[Quaterly Average]]),50),0)</f>
        <v>0</v>
      </c>
      <c r="V1109" s="60">
        <f t="shared" si="17"/>
        <v>0</v>
      </c>
      <c r="W1109" s="21">
        <f>MonthSales[[#This Row],[Suggested Order]]+V1109</f>
        <v>0</v>
      </c>
      <c r="X1109">
        <f>SUM(MonthSales[[#This Row],[Stock + FBA]:[Incoming]])+MonthSales[[#This Row],[Final Quantity in Order + Manual]]</f>
        <v>0</v>
      </c>
      <c r="Y1109" s="62">
        <f>IFERROR(((MonthSales[[#This Row],[Stock + FBA]]+MonthSales[[#This Row],[Incoming]]+MonthSales[[#This Row],[Final Quantity in Order + Manual]])/MonthSales[[#This Row],[Quaterly Average]]), 0)</f>
        <v>0</v>
      </c>
    </row>
    <row r="1110" spans="1:25" x14ac:dyDescent="0.25">
      <c r="A1110" s="1" t="s">
        <v>1117</v>
      </c>
      <c r="B1110" s="1" t="s">
        <v>1317</v>
      </c>
      <c r="C1110" s="1" t="s">
        <v>8</v>
      </c>
      <c r="D1110">
        <v>3.28</v>
      </c>
      <c r="E1110">
        <v>0</v>
      </c>
      <c r="F1110">
        <v>0</v>
      </c>
      <c r="G1110">
        <v>0</v>
      </c>
      <c r="H1110">
        <v>0</v>
      </c>
      <c r="I1110">
        <v>0</v>
      </c>
      <c r="J1110">
        <v>0</v>
      </c>
      <c r="K1110">
        <v>0</v>
      </c>
      <c r="L1110" s="65">
        <v>0</v>
      </c>
      <c r="M1110">
        <v>0</v>
      </c>
      <c r="N1110">
        <v>0</v>
      </c>
      <c r="O1110">
        <v>0</v>
      </c>
      <c r="P1110">
        <v>0</v>
      </c>
      <c r="Q1110">
        <v>0</v>
      </c>
      <c r="R1110" s="1">
        <f>IF(AND(MonthSales[[#This Row],[Maximum]] &gt; 10, C1110 &lt;&gt; "X"), COUNTIF(MonthSales[[#This Row],[6]:[1]], "=0"),0)</f>
        <v>0</v>
      </c>
      <c r="S1110" s="13">
        <f>MonthSales[[#This Row],[Final Quantity in Order + Manual]]*MonthSales[[#This Row],[Weight (g)]]</f>
        <v>0</v>
      </c>
      <c r="T1110" s="62">
        <f>IFERROR(((MonthSales[[#This Row],[Stock + FBA]]+MonthSales[[#This Row],[Incoming]])/MonthSales[[#This Row],[Quaterly Average]]), 0)</f>
        <v>0</v>
      </c>
      <c r="U1110" s="14">
        <f>IF(AND(minMonths &gt;=  MonthSales[[#This Row],[Months Cover (current stock +Production)]], C1110  &lt;&gt; "X"), _xlfn.CEILING.MATH(((orderBY -  MonthSales[[#This Row],[Months Cover (current stock +Production)]]) * MonthSales[[#This Row],[Quaterly Average]]),50),0)</f>
        <v>0</v>
      </c>
      <c r="V1110" s="60">
        <f t="shared" si="17"/>
        <v>0</v>
      </c>
      <c r="W1110" s="21">
        <f>MonthSales[[#This Row],[Suggested Order]]+V1110</f>
        <v>0</v>
      </c>
      <c r="X1110">
        <f>SUM(MonthSales[[#This Row],[Stock + FBA]:[Incoming]])+MonthSales[[#This Row],[Final Quantity in Order + Manual]]</f>
        <v>0</v>
      </c>
      <c r="Y1110" s="62">
        <f>IFERROR(((MonthSales[[#This Row],[Stock + FBA]]+MonthSales[[#This Row],[Incoming]]+MonthSales[[#This Row],[Final Quantity in Order + Manual]])/MonthSales[[#This Row],[Quaterly Average]]), 0)</f>
        <v>0</v>
      </c>
    </row>
    <row r="1111" spans="1:25" x14ac:dyDescent="0.25">
      <c r="A1111" s="1" t="s">
        <v>1118</v>
      </c>
      <c r="B1111" s="1" t="s">
        <v>1317</v>
      </c>
      <c r="C1111" s="1" t="s">
        <v>8</v>
      </c>
      <c r="D1111">
        <v>3.33</v>
      </c>
      <c r="E1111">
        <v>0</v>
      </c>
      <c r="F1111">
        <v>0</v>
      </c>
      <c r="G1111">
        <v>0</v>
      </c>
      <c r="H1111">
        <v>0</v>
      </c>
      <c r="I1111">
        <v>0</v>
      </c>
      <c r="J1111">
        <v>0</v>
      </c>
      <c r="K1111">
        <v>0</v>
      </c>
      <c r="L1111" s="65">
        <v>0</v>
      </c>
      <c r="M1111">
        <v>0</v>
      </c>
      <c r="N1111">
        <v>0</v>
      </c>
      <c r="O1111">
        <v>0</v>
      </c>
      <c r="P1111">
        <v>0</v>
      </c>
      <c r="Q1111">
        <v>0</v>
      </c>
      <c r="R1111" s="1">
        <f>IF(AND(MonthSales[[#This Row],[Maximum]] &gt; 10, C1111 &lt;&gt; "X"), COUNTIF(MonthSales[[#This Row],[6]:[1]], "=0"),0)</f>
        <v>0</v>
      </c>
      <c r="S1111" s="13">
        <f>MonthSales[[#This Row],[Final Quantity in Order + Manual]]*MonthSales[[#This Row],[Weight (g)]]</f>
        <v>0</v>
      </c>
      <c r="T1111" s="62">
        <f>IFERROR(((MonthSales[[#This Row],[Stock + FBA]]+MonthSales[[#This Row],[Incoming]])/MonthSales[[#This Row],[Quaterly Average]]), 0)</f>
        <v>0</v>
      </c>
      <c r="U1111" s="14">
        <f>IF(AND(minMonths &gt;=  MonthSales[[#This Row],[Months Cover (current stock +Production)]], C1111  &lt;&gt; "X"), _xlfn.CEILING.MATH(((orderBY -  MonthSales[[#This Row],[Months Cover (current stock +Production)]]) * MonthSales[[#This Row],[Quaterly Average]]),50),0)</f>
        <v>0</v>
      </c>
      <c r="V1111" s="60">
        <f t="shared" si="17"/>
        <v>0</v>
      </c>
      <c r="W1111" s="21">
        <f>MonthSales[[#This Row],[Suggested Order]]+V1111</f>
        <v>0</v>
      </c>
      <c r="X1111">
        <f>SUM(MonthSales[[#This Row],[Stock + FBA]:[Incoming]])+MonthSales[[#This Row],[Final Quantity in Order + Manual]]</f>
        <v>0</v>
      </c>
      <c r="Y1111" s="62">
        <f>IFERROR(((MonthSales[[#This Row],[Stock + FBA]]+MonthSales[[#This Row],[Incoming]]+MonthSales[[#This Row],[Final Quantity in Order + Manual]])/MonthSales[[#This Row],[Quaterly Average]]), 0)</f>
        <v>0</v>
      </c>
    </row>
    <row r="1112" spans="1:25" x14ac:dyDescent="0.25">
      <c r="A1112" s="1" t="s">
        <v>1119</v>
      </c>
      <c r="B1112" s="1" t="s">
        <v>1317</v>
      </c>
      <c r="C1112" s="1" t="s">
        <v>8</v>
      </c>
      <c r="D1112">
        <v>3.38</v>
      </c>
      <c r="E1112">
        <v>0</v>
      </c>
      <c r="F1112">
        <v>0</v>
      </c>
      <c r="G1112">
        <v>0</v>
      </c>
      <c r="H1112">
        <v>0</v>
      </c>
      <c r="I1112">
        <v>0</v>
      </c>
      <c r="J1112">
        <v>0</v>
      </c>
      <c r="K1112">
        <v>0</v>
      </c>
      <c r="L1112" s="65">
        <v>0</v>
      </c>
      <c r="M1112">
        <v>0</v>
      </c>
      <c r="N1112">
        <v>0</v>
      </c>
      <c r="O1112">
        <v>0</v>
      </c>
      <c r="P1112">
        <v>0</v>
      </c>
      <c r="Q1112">
        <v>0</v>
      </c>
      <c r="R1112" s="1">
        <f>IF(AND(MonthSales[[#This Row],[Maximum]] &gt; 10, C1112 &lt;&gt; "X"), COUNTIF(MonthSales[[#This Row],[6]:[1]], "=0"),0)</f>
        <v>0</v>
      </c>
      <c r="S1112" s="13">
        <f>MonthSales[[#This Row],[Final Quantity in Order + Manual]]*MonthSales[[#This Row],[Weight (g)]]</f>
        <v>0</v>
      </c>
      <c r="T1112" s="62">
        <f>IFERROR(((MonthSales[[#This Row],[Stock + FBA]]+MonthSales[[#This Row],[Incoming]])/MonthSales[[#This Row],[Quaterly Average]]), 0)</f>
        <v>0</v>
      </c>
      <c r="U1112" s="14">
        <f>IF(AND(minMonths &gt;=  MonthSales[[#This Row],[Months Cover (current stock +Production)]], C1112  &lt;&gt; "X"), _xlfn.CEILING.MATH(((orderBY -  MonthSales[[#This Row],[Months Cover (current stock +Production)]]) * MonthSales[[#This Row],[Quaterly Average]]),50),0)</f>
        <v>0</v>
      </c>
      <c r="V1112" s="60">
        <f t="shared" si="17"/>
        <v>0</v>
      </c>
      <c r="W1112" s="21">
        <f>MonthSales[[#This Row],[Suggested Order]]+V1112</f>
        <v>0</v>
      </c>
      <c r="X1112">
        <f>SUM(MonthSales[[#This Row],[Stock + FBA]:[Incoming]])+MonthSales[[#This Row],[Final Quantity in Order + Manual]]</f>
        <v>0</v>
      </c>
      <c r="Y1112" s="62">
        <f>IFERROR(((MonthSales[[#This Row],[Stock + FBA]]+MonthSales[[#This Row],[Incoming]]+MonthSales[[#This Row],[Final Quantity in Order + Manual]])/MonthSales[[#This Row],[Quaterly Average]]), 0)</f>
        <v>0</v>
      </c>
    </row>
    <row r="1113" spans="1:25" x14ac:dyDescent="0.25">
      <c r="A1113" s="1" t="s">
        <v>1120</v>
      </c>
      <c r="B1113" s="1" t="s">
        <v>1317</v>
      </c>
      <c r="C1113" s="1" t="s">
        <v>8</v>
      </c>
      <c r="D1113">
        <v>3.42</v>
      </c>
      <c r="E1113">
        <v>0</v>
      </c>
      <c r="F1113">
        <v>0</v>
      </c>
      <c r="G1113">
        <v>0</v>
      </c>
      <c r="H1113">
        <v>0</v>
      </c>
      <c r="I1113">
        <v>0</v>
      </c>
      <c r="J1113">
        <v>0</v>
      </c>
      <c r="K1113">
        <v>0</v>
      </c>
      <c r="L1113" s="65">
        <v>0</v>
      </c>
      <c r="M1113">
        <v>0</v>
      </c>
      <c r="N1113">
        <v>0</v>
      </c>
      <c r="O1113">
        <v>0</v>
      </c>
      <c r="P1113">
        <v>0</v>
      </c>
      <c r="Q1113">
        <v>0</v>
      </c>
      <c r="R1113" s="1">
        <f>IF(AND(MonthSales[[#This Row],[Maximum]] &gt; 10, C1113 &lt;&gt; "X"), COUNTIF(MonthSales[[#This Row],[6]:[1]], "=0"),0)</f>
        <v>0</v>
      </c>
      <c r="S1113" s="13">
        <f>MonthSales[[#This Row],[Final Quantity in Order + Manual]]*MonthSales[[#This Row],[Weight (g)]]</f>
        <v>0</v>
      </c>
      <c r="T1113" s="62">
        <f>IFERROR(((MonthSales[[#This Row],[Stock + FBA]]+MonthSales[[#This Row],[Incoming]])/MonthSales[[#This Row],[Quaterly Average]]), 0)</f>
        <v>0</v>
      </c>
      <c r="U1113" s="14">
        <f>IF(AND(minMonths &gt;=  MonthSales[[#This Row],[Months Cover (current stock +Production)]], C1113  &lt;&gt; "X"), _xlfn.CEILING.MATH(((orderBY -  MonthSales[[#This Row],[Months Cover (current stock +Production)]]) * MonthSales[[#This Row],[Quaterly Average]]),50),0)</f>
        <v>0</v>
      </c>
      <c r="V1113" s="60">
        <f t="shared" si="17"/>
        <v>0</v>
      </c>
      <c r="W1113" s="21">
        <f>MonthSales[[#This Row],[Suggested Order]]+V1113</f>
        <v>0</v>
      </c>
      <c r="X1113">
        <f>SUM(MonthSales[[#This Row],[Stock + FBA]:[Incoming]])+MonthSales[[#This Row],[Final Quantity in Order + Manual]]</f>
        <v>0</v>
      </c>
      <c r="Y1113" s="62">
        <f>IFERROR(((MonthSales[[#This Row],[Stock + FBA]]+MonthSales[[#This Row],[Incoming]]+MonthSales[[#This Row],[Final Quantity in Order + Manual]])/MonthSales[[#This Row],[Quaterly Average]]), 0)</f>
        <v>0</v>
      </c>
    </row>
    <row r="1114" spans="1:25" x14ac:dyDescent="0.25">
      <c r="A1114" s="1" t="s">
        <v>1121</v>
      </c>
      <c r="B1114" s="1" t="s">
        <v>1317</v>
      </c>
      <c r="C1114" s="1" t="s">
        <v>8</v>
      </c>
      <c r="D1114">
        <v>3.49</v>
      </c>
      <c r="E1114">
        <v>0</v>
      </c>
      <c r="F1114">
        <v>0</v>
      </c>
      <c r="G1114">
        <v>0</v>
      </c>
      <c r="H1114">
        <v>0</v>
      </c>
      <c r="I1114">
        <v>0</v>
      </c>
      <c r="J1114">
        <v>0</v>
      </c>
      <c r="K1114">
        <v>0</v>
      </c>
      <c r="L1114" s="65">
        <v>0</v>
      </c>
      <c r="M1114">
        <v>0</v>
      </c>
      <c r="N1114">
        <v>0</v>
      </c>
      <c r="O1114">
        <v>0</v>
      </c>
      <c r="P1114">
        <v>0</v>
      </c>
      <c r="Q1114">
        <v>0</v>
      </c>
      <c r="R1114" s="1">
        <f>IF(AND(MonthSales[[#This Row],[Maximum]] &gt; 10, C1114 &lt;&gt; "X"), COUNTIF(MonthSales[[#This Row],[6]:[1]], "=0"),0)</f>
        <v>0</v>
      </c>
      <c r="S1114" s="13">
        <f>MonthSales[[#This Row],[Final Quantity in Order + Manual]]*MonthSales[[#This Row],[Weight (g)]]</f>
        <v>0</v>
      </c>
      <c r="T1114" s="62">
        <f>IFERROR(((MonthSales[[#This Row],[Stock + FBA]]+MonthSales[[#This Row],[Incoming]])/MonthSales[[#This Row],[Quaterly Average]]), 0)</f>
        <v>0</v>
      </c>
      <c r="U1114" s="14">
        <f>IF(AND(minMonths &gt;=  MonthSales[[#This Row],[Months Cover (current stock +Production)]], C1114  &lt;&gt; "X"), _xlfn.CEILING.MATH(((orderBY -  MonthSales[[#This Row],[Months Cover (current stock +Production)]]) * MonthSales[[#This Row],[Quaterly Average]]),50),0)</f>
        <v>0</v>
      </c>
      <c r="V1114" s="60">
        <f t="shared" si="17"/>
        <v>0</v>
      </c>
      <c r="W1114" s="21">
        <f>MonthSales[[#This Row],[Suggested Order]]+V1114</f>
        <v>0</v>
      </c>
      <c r="X1114">
        <f>SUM(MonthSales[[#This Row],[Stock + FBA]:[Incoming]])+MonthSales[[#This Row],[Final Quantity in Order + Manual]]</f>
        <v>0</v>
      </c>
      <c r="Y1114" s="62">
        <f>IFERROR(((MonthSales[[#This Row],[Stock + FBA]]+MonthSales[[#This Row],[Incoming]]+MonthSales[[#This Row],[Final Quantity in Order + Manual]])/MonthSales[[#This Row],[Quaterly Average]]), 0)</f>
        <v>0</v>
      </c>
    </row>
    <row r="1115" spans="1:25" x14ac:dyDescent="0.25">
      <c r="A1115" s="1" t="s">
        <v>1122</v>
      </c>
      <c r="B1115" s="1" t="s">
        <v>1317</v>
      </c>
      <c r="C1115" s="1" t="s">
        <v>8</v>
      </c>
      <c r="D1115">
        <v>3.55</v>
      </c>
      <c r="E1115">
        <v>0</v>
      </c>
      <c r="F1115">
        <v>0</v>
      </c>
      <c r="G1115">
        <v>0</v>
      </c>
      <c r="H1115">
        <v>0</v>
      </c>
      <c r="I1115">
        <v>0</v>
      </c>
      <c r="J1115">
        <v>0</v>
      </c>
      <c r="K1115">
        <v>0</v>
      </c>
      <c r="L1115" s="65">
        <v>0</v>
      </c>
      <c r="M1115">
        <v>0</v>
      </c>
      <c r="N1115">
        <v>0</v>
      </c>
      <c r="O1115">
        <v>0</v>
      </c>
      <c r="P1115">
        <v>0</v>
      </c>
      <c r="Q1115">
        <v>0</v>
      </c>
      <c r="R1115" s="1">
        <f>IF(AND(MonthSales[[#This Row],[Maximum]] &gt; 10, C1115 &lt;&gt; "X"), COUNTIF(MonthSales[[#This Row],[6]:[1]], "=0"),0)</f>
        <v>0</v>
      </c>
      <c r="S1115" s="13">
        <f>MonthSales[[#This Row],[Final Quantity in Order + Manual]]*MonthSales[[#This Row],[Weight (g)]]</f>
        <v>0</v>
      </c>
      <c r="T1115" s="62">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60">
        <f t="shared" si="17"/>
        <v>0</v>
      </c>
      <c r="W1115" s="21">
        <f>MonthSales[[#This Row],[Suggested Order]]+V1115</f>
        <v>0</v>
      </c>
      <c r="X1115">
        <f>SUM(MonthSales[[#This Row],[Stock + FBA]:[Incoming]])+MonthSales[[#This Row],[Final Quantity in Order + Manual]]</f>
        <v>0</v>
      </c>
      <c r="Y1115" s="62">
        <f>IFERROR(((MonthSales[[#This Row],[Stock + FBA]]+MonthSales[[#This Row],[Incoming]]+MonthSales[[#This Row],[Final Quantity in Order + Manual]])/MonthSales[[#This Row],[Quaterly Average]]), 0)</f>
        <v>0</v>
      </c>
    </row>
    <row r="1116" spans="1:25" x14ac:dyDescent="0.25">
      <c r="A1116" s="1" t="s">
        <v>1123</v>
      </c>
      <c r="B1116" s="1" t="s">
        <v>1317</v>
      </c>
      <c r="C1116" s="1" t="s">
        <v>8</v>
      </c>
      <c r="D1116">
        <v>3.63</v>
      </c>
      <c r="E1116">
        <v>0</v>
      </c>
      <c r="F1116">
        <v>0</v>
      </c>
      <c r="G1116">
        <v>0</v>
      </c>
      <c r="H1116">
        <v>0</v>
      </c>
      <c r="I1116">
        <v>0</v>
      </c>
      <c r="J1116">
        <v>0</v>
      </c>
      <c r="K1116">
        <v>0</v>
      </c>
      <c r="L1116" s="65">
        <v>0</v>
      </c>
      <c r="M1116">
        <v>0</v>
      </c>
      <c r="N1116">
        <v>0</v>
      </c>
      <c r="O1116">
        <v>0</v>
      </c>
      <c r="P1116">
        <v>0</v>
      </c>
      <c r="Q1116">
        <v>0</v>
      </c>
      <c r="R1116" s="1">
        <f>IF(AND(MonthSales[[#This Row],[Maximum]] &gt; 10, C1116 &lt;&gt; "X"), COUNTIF(MonthSales[[#This Row],[6]:[1]], "=0"),0)</f>
        <v>0</v>
      </c>
      <c r="S1116" s="13">
        <f>MonthSales[[#This Row],[Final Quantity in Order + Manual]]*MonthSales[[#This Row],[Weight (g)]]</f>
        <v>0</v>
      </c>
      <c r="T1116" s="62">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60">
        <f t="shared" si="17"/>
        <v>0</v>
      </c>
      <c r="W1116" s="21">
        <f>MonthSales[[#This Row],[Suggested Order]]+V1116</f>
        <v>0</v>
      </c>
      <c r="X1116">
        <f>SUM(MonthSales[[#This Row],[Stock + FBA]:[Incoming]])+MonthSales[[#This Row],[Final Quantity in Order + Manual]]</f>
        <v>0</v>
      </c>
      <c r="Y1116" s="62">
        <f>IFERROR(((MonthSales[[#This Row],[Stock + FBA]]+MonthSales[[#This Row],[Incoming]]+MonthSales[[#This Row],[Final Quantity in Order + Manual]])/MonthSales[[#This Row],[Quaterly Average]]), 0)</f>
        <v>0</v>
      </c>
    </row>
    <row r="1117" spans="1:25" x14ac:dyDescent="0.25">
      <c r="A1117" s="1" t="s">
        <v>1124</v>
      </c>
      <c r="B1117" s="1" t="s">
        <v>1317</v>
      </c>
      <c r="C1117" s="1" t="s">
        <v>8</v>
      </c>
      <c r="D1117">
        <v>0.97</v>
      </c>
      <c r="E1117">
        <v>15</v>
      </c>
      <c r="F1117">
        <v>11</v>
      </c>
      <c r="G1117">
        <v>8</v>
      </c>
      <c r="H1117">
        <v>21</v>
      </c>
      <c r="I1117">
        <v>5</v>
      </c>
      <c r="J1117">
        <v>20</v>
      </c>
      <c r="K1117">
        <v>13</v>
      </c>
      <c r="L1117" s="65">
        <v>15</v>
      </c>
      <c r="M1117">
        <v>21</v>
      </c>
      <c r="N1117">
        <v>120</v>
      </c>
      <c r="O1117">
        <v>80</v>
      </c>
      <c r="P1117">
        <v>200</v>
      </c>
      <c r="Q1117">
        <v>100</v>
      </c>
      <c r="R1117" s="1">
        <f>IF(AND(MonthSales[[#This Row],[Maximum]] &gt; 10, C1117 &lt;&gt; "X"), COUNTIF(MonthSales[[#This Row],[6]:[1]], "=0"),0)</f>
        <v>0</v>
      </c>
      <c r="S1117" s="13">
        <f>MonthSales[[#This Row],[Final Quantity in Order + Manual]]*MonthSales[[#This Row],[Weight (g)]]</f>
        <v>0</v>
      </c>
      <c r="T1117" s="62">
        <f>IFERROR(((MonthSales[[#This Row],[Stock + FBA]]+MonthSales[[#This Row],[Incoming]])/MonthSales[[#This Row],[Quaterly Average]]), 0)</f>
        <v>20</v>
      </c>
      <c r="U1117" s="14">
        <f>IF(AND(minMonths &gt;=  MonthSales[[#This Row],[Months Cover (current stock +Production)]], C1117  &lt;&gt; "X"), _xlfn.CEILING.MATH(((orderBY -  MonthSales[[#This Row],[Months Cover (current stock +Production)]]) * MonthSales[[#This Row],[Quaterly Average]]),50),0)</f>
        <v>0</v>
      </c>
      <c r="V1117" s="60">
        <f t="shared" si="17"/>
        <v>0</v>
      </c>
      <c r="W1117" s="21">
        <f>MonthSales[[#This Row],[Suggested Order]]+V1117</f>
        <v>0</v>
      </c>
      <c r="X1117">
        <f>SUM(MonthSales[[#This Row],[Stock + FBA]:[Incoming]])+MonthSales[[#This Row],[Final Quantity in Order + Manual]]</f>
        <v>300</v>
      </c>
      <c r="Y1117" s="62">
        <f>IFERROR(((MonthSales[[#This Row],[Stock + FBA]]+MonthSales[[#This Row],[Incoming]]+MonthSales[[#This Row],[Final Quantity in Order + Manual]])/MonthSales[[#This Row],[Quaterly Average]]), 0)</f>
        <v>20</v>
      </c>
    </row>
    <row r="1118" spans="1:25" x14ac:dyDescent="0.25">
      <c r="A1118" s="1" t="s">
        <v>1125</v>
      </c>
      <c r="B1118" s="1" t="s">
        <v>1372</v>
      </c>
      <c r="C1118" s="1" t="s">
        <v>13</v>
      </c>
      <c r="D1118">
        <v>4.8899999999999997</v>
      </c>
      <c r="E1118">
        <v>0</v>
      </c>
      <c r="F1118">
        <v>0</v>
      </c>
      <c r="G1118">
        <v>0</v>
      </c>
      <c r="H1118">
        <v>0</v>
      </c>
      <c r="I1118">
        <v>0</v>
      </c>
      <c r="J1118">
        <v>0</v>
      </c>
      <c r="K1118">
        <v>0</v>
      </c>
      <c r="L1118" s="65">
        <v>0</v>
      </c>
      <c r="M1118">
        <v>0</v>
      </c>
      <c r="N1118">
        <v>3</v>
      </c>
      <c r="O1118">
        <v>0</v>
      </c>
      <c r="P1118">
        <v>3</v>
      </c>
      <c r="Q1118">
        <v>0</v>
      </c>
      <c r="R1118" s="1">
        <f>IF(AND(MonthSales[[#This Row],[Maximum]] &gt; 10, C1118 &lt;&gt; "X"), COUNTIF(MonthSales[[#This Row],[6]:[1]], "=0"),0)</f>
        <v>0</v>
      </c>
      <c r="S1118" s="13">
        <f>MonthSales[[#This Row],[Final Quantity in Order + Manual]]*MonthSales[[#This Row],[Weight (g)]]</f>
        <v>0</v>
      </c>
      <c r="T1118" s="62">
        <f>IFERROR(((MonthSales[[#This Row],[Stock + FBA]]+MonthSales[[#This Row],[Incoming]])/MonthSales[[#This Row],[Quaterly Average]]), 0)</f>
        <v>0</v>
      </c>
      <c r="U1118" s="14">
        <f>IF(AND(minMonths &gt;=  MonthSales[[#This Row],[Months Cover (current stock +Production)]], C1118  &lt;&gt; "X"), _xlfn.CEILING.MATH(((orderBY -  MonthSales[[#This Row],[Months Cover (current stock +Production)]]) * MonthSales[[#This Row],[Quaterly Average]]),50),0)</f>
        <v>0</v>
      </c>
      <c r="V1118" s="60">
        <f t="shared" si="17"/>
        <v>0</v>
      </c>
      <c r="W1118" s="21">
        <f>MonthSales[[#This Row],[Suggested Order]]+V1118</f>
        <v>0</v>
      </c>
      <c r="X1118">
        <f>SUM(MonthSales[[#This Row],[Stock + FBA]:[Incoming]])+MonthSales[[#This Row],[Final Quantity in Order + Manual]]</f>
        <v>3</v>
      </c>
      <c r="Y1118" s="62">
        <f>IFERROR(((MonthSales[[#This Row],[Stock + FBA]]+MonthSales[[#This Row],[Incoming]]+MonthSales[[#This Row],[Final Quantity in Order + Manual]])/MonthSales[[#This Row],[Quaterly Average]]), 0)</f>
        <v>0</v>
      </c>
    </row>
    <row r="1119" spans="1:25" x14ac:dyDescent="0.25">
      <c r="A1119" s="1" t="s">
        <v>1126</v>
      </c>
      <c r="B1119" s="1" t="s">
        <v>1314</v>
      </c>
      <c r="C1119" s="1"/>
      <c r="D1119">
        <v>6.66</v>
      </c>
      <c r="E1119">
        <v>0</v>
      </c>
      <c r="F1119">
        <v>0</v>
      </c>
      <c r="G1119">
        <v>0</v>
      </c>
      <c r="H1119">
        <v>0</v>
      </c>
      <c r="I1119">
        <v>0</v>
      </c>
      <c r="J1119">
        <v>0</v>
      </c>
      <c r="K1119">
        <v>0</v>
      </c>
      <c r="L1119" s="65">
        <v>0</v>
      </c>
      <c r="M1119">
        <v>0</v>
      </c>
      <c r="N1119">
        <v>51</v>
      </c>
      <c r="O1119">
        <v>0</v>
      </c>
      <c r="P1119">
        <v>51</v>
      </c>
      <c r="Q1119">
        <v>0</v>
      </c>
      <c r="R1119" s="1">
        <f>IF(AND(MonthSales[[#This Row],[Maximum]] &gt; 10, C1119 &lt;&gt; "X"), COUNTIF(MonthSales[[#This Row],[6]:[1]], "=0"),0)</f>
        <v>0</v>
      </c>
      <c r="S1119" s="13">
        <f>MonthSales[[#This Row],[Final Quantity in Order + Manual]]*MonthSales[[#This Row],[Weight (g)]]</f>
        <v>0</v>
      </c>
      <c r="T1119" s="62">
        <f>IFERROR(((MonthSales[[#This Row],[Stock + FBA]]+MonthSales[[#This Row],[Incoming]])/MonthSales[[#This Row],[Quaterly Average]]), 0)</f>
        <v>0</v>
      </c>
      <c r="U1119" s="14">
        <f>IF(AND(minMonths &gt;=  MonthSales[[#This Row],[Months Cover (current stock +Production)]], C1119  &lt;&gt; "X"), _xlfn.CEILING.MATH(((orderBY -  MonthSales[[#This Row],[Months Cover (current stock +Production)]]) * MonthSales[[#This Row],[Quaterly Average]]),50),0)</f>
        <v>0</v>
      </c>
      <c r="V1119" s="60">
        <f t="shared" si="17"/>
        <v>0</v>
      </c>
      <c r="W1119" s="21">
        <f>MonthSales[[#This Row],[Suggested Order]]+V1119</f>
        <v>0</v>
      </c>
      <c r="X1119">
        <f>SUM(MonthSales[[#This Row],[Stock + FBA]:[Incoming]])+MonthSales[[#This Row],[Final Quantity in Order + Manual]]</f>
        <v>51</v>
      </c>
      <c r="Y1119" s="62">
        <f>IFERROR(((MonthSales[[#This Row],[Stock + FBA]]+MonthSales[[#This Row],[Incoming]]+MonthSales[[#This Row],[Final Quantity in Order + Manual]])/MonthSales[[#This Row],[Quaterly Average]]), 0)</f>
        <v>0</v>
      </c>
    </row>
    <row r="1120" spans="1:25" x14ac:dyDescent="0.25">
      <c r="A1120" s="1" t="s">
        <v>1127</v>
      </c>
      <c r="B1120" s="1" t="s">
        <v>1314</v>
      </c>
      <c r="C1120" s="1"/>
      <c r="D1120">
        <v>11.6</v>
      </c>
      <c r="E1120">
        <v>0</v>
      </c>
      <c r="F1120">
        <v>0</v>
      </c>
      <c r="G1120">
        <v>0</v>
      </c>
      <c r="H1120">
        <v>0</v>
      </c>
      <c r="I1120">
        <v>0</v>
      </c>
      <c r="J1120">
        <v>0</v>
      </c>
      <c r="K1120">
        <v>0</v>
      </c>
      <c r="L1120" s="65">
        <v>0</v>
      </c>
      <c r="M1120">
        <v>0</v>
      </c>
      <c r="N1120">
        <v>51</v>
      </c>
      <c r="O1120">
        <v>0</v>
      </c>
      <c r="P1120">
        <v>51</v>
      </c>
      <c r="Q1120">
        <v>0</v>
      </c>
      <c r="R1120" s="1">
        <f>IF(AND(MonthSales[[#This Row],[Maximum]] &gt; 10, C1120 &lt;&gt; "X"), COUNTIF(MonthSales[[#This Row],[6]:[1]], "=0"),0)</f>
        <v>0</v>
      </c>
      <c r="S1120" s="13">
        <f>MonthSales[[#This Row],[Final Quantity in Order + Manual]]*MonthSales[[#This Row],[Weight (g)]]</f>
        <v>0</v>
      </c>
      <c r="T1120" s="62">
        <f>IFERROR(((MonthSales[[#This Row],[Stock + FBA]]+MonthSales[[#This Row],[Incoming]])/MonthSales[[#This Row],[Quaterly Average]]), 0)</f>
        <v>0</v>
      </c>
      <c r="U1120" s="14">
        <f>IF(AND(minMonths &gt;=  MonthSales[[#This Row],[Months Cover (current stock +Production)]], C1120  &lt;&gt; "X"), _xlfn.CEILING.MATH(((orderBY -  MonthSales[[#This Row],[Months Cover (current stock +Production)]]) * MonthSales[[#This Row],[Quaterly Average]]),50),0)</f>
        <v>0</v>
      </c>
      <c r="V1120" s="60">
        <f t="shared" si="17"/>
        <v>0</v>
      </c>
      <c r="W1120" s="21">
        <f>MonthSales[[#This Row],[Suggested Order]]+V1120</f>
        <v>0</v>
      </c>
      <c r="X1120">
        <f>SUM(MonthSales[[#This Row],[Stock + FBA]:[Incoming]])+MonthSales[[#This Row],[Final Quantity in Order + Manual]]</f>
        <v>51</v>
      </c>
      <c r="Y1120" s="62">
        <f>IFERROR(((MonthSales[[#This Row],[Stock + FBA]]+MonthSales[[#This Row],[Incoming]]+MonthSales[[#This Row],[Final Quantity in Order + Manual]])/MonthSales[[#This Row],[Quaterly Average]]), 0)</f>
        <v>0</v>
      </c>
    </row>
    <row r="1121" spans="1:25" x14ac:dyDescent="0.25">
      <c r="A1121" s="1" t="s">
        <v>1128</v>
      </c>
      <c r="B1121" s="1" t="s">
        <v>1303</v>
      </c>
      <c r="C1121" s="1" t="s">
        <v>8</v>
      </c>
      <c r="D1121">
        <v>3</v>
      </c>
      <c r="E1121">
        <v>6</v>
      </c>
      <c r="F1121">
        <v>11</v>
      </c>
      <c r="G1121">
        <v>15</v>
      </c>
      <c r="H1121">
        <v>36</v>
      </c>
      <c r="I1121">
        <v>11</v>
      </c>
      <c r="J1121">
        <v>3</v>
      </c>
      <c r="K1121">
        <v>14</v>
      </c>
      <c r="L1121" s="65">
        <v>17</v>
      </c>
      <c r="M1121">
        <v>36</v>
      </c>
      <c r="N1121">
        <v>103</v>
      </c>
      <c r="O1121">
        <v>2</v>
      </c>
      <c r="P1121">
        <v>105</v>
      </c>
      <c r="Q1121">
        <v>50</v>
      </c>
      <c r="R1121" s="1">
        <f>IF(AND(MonthSales[[#This Row],[Maximum]] &gt; 10, C1121 &lt;&gt; "X"), COUNTIF(MonthSales[[#This Row],[6]:[1]], "=0"),0)</f>
        <v>0</v>
      </c>
      <c r="S1121" s="13">
        <f>MonthSales[[#This Row],[Final Quantity in Order + Manual]]*MonthSales[[#This Row],[Weight (g)]]</f>
        <v>0</v>
      </c>
      <c r="T1121" s="62">
        <f>IFERROR(((MonthSales[[#This Row],[Stock + FBA]]+MonthSales[[#This Row],[Incoming]])/MonthSales[[#This Row],[Quaterly Average]]), 0)</f>
        <v>9.117647058823529</v>
      </c>
      <c r="U1121" s="14">
        <f>IF(AND(minMonths &gt;=  MonthSales[[#This Row],[Months Cover (current stock +Production)]], C1121  &lt;&gt; "X"), _xlfn.CEILING.MATH(((orderBY -  MonthSales[[#This Row],[Months Cover (current stock +Production)]]) * MonthSales[[#This Row],[Quaterly Average]]),50),0)</f>
        <v>0</v>
      </c>
      <c r="V1121" s="60">
        <f t="shared" si="17"/>
        <v>0</v>
      </c>
      <c r="W1121" s="21">
        <f>MonthSales[[#This Row],[Suggested Order]]+V1121</f>
        <v>0</v>
      </c>
      <c r="X1121">
        <f>SUM(MonthSales[[#This Row],[Stock + FBA]:[Incoming]])+MonthSales[[#This Row],[Final Quantity in Order + Manual]]</f>
        <v>155</v>
      </c>
      <c r="Y1121" s="62">
        <f>IFERROR(((MonthSales[[#This Row],[Stock + FBA]]+MonthSales[[#This Row],[Incoming]]+MonthSales[[#This Row],[Final Quantity in Order + Manual]])/MonthSales[[#This Row],[Quaterly Average]]), 0)</f>
        <v>9.117647058823529</v>
      </c>
    </row>
    <row r="1122" spans="1:25" x14ac:dyDescent="0.25">
      <c r="A1122" s="1" t="s">
        <v>1129</v>
      </c>
      <c r="B1122" s="1" t="s">
        <v>1316</v>
      </c>
      <c r="C1122" s="1" t="s">
        <v>8</v>
      </c>
      <c r="D1122">
        <v>1.38</v>
      </c>
      <c r="E1122">
        <v>51</v>
      </c>
      <c r="F1122">
        <v>29</v>
      </c>
      <c r="G1122">
        <v>30</v>
      </c>
      <c r="H1122">
        <v>63</v>
      </c>
      <c r="I1122">
        <v>62</v>
      </c>
      <c r="J1122">
        <v>51</v>
      </c>
      <c r="K1122">
        <v>48</v>
      </c>
      <c r="L1122" s="65">
        <v>59</v>
      </c>
      <c r="M1122">
        <v>63</v>
      </c>
      <c r="N1122">
        <v>2</v>
      </c>
      <c r="O1122">
        <v>80</v>
      </c>
      <c r="P1122">
        <v>82</v>
      </c>
      <c r="Q1122">
        <v>250</v>
      </c>
      <c r="R1122" s="1">
        <f>IF(AND(MonthSales[[#This Row],[Maximum]] &gt; 10, C1122 &lt;&gt; "X"), COUNTIF(MonthSales[[#This Row],[6]:[1]], "=0"),0)</f>
        <v>0</v>
      </c>
      <c r="S1122" s="13">
        <f>MonthSales[[#This Row],[Final Quantity in Order + Manual]]*MonthSales[[#This Row],[Weight (g)]]</f>
        <v>0</v>
      </c>
      <c r="T1122" s="62">
        <f>IFERROR(((MonthSales[[#This Row],[Stock + FBA]]+MonthSales[[#This Row],[Incoming]])/MonthSales[[#This Row],[Quaterly Average]]), 0)</f>
        <v>5.6271186440677967</v>
      </c>
      <c r="U1122" s="14">
        <f>IF(AND(minMonths &gt;=  MonthSales[[#This Row],[Months Cover (current stock +Production)]], C1122  &lt;&gt; "X"), _xlfn.CEILING.MATH(((orderBY -  MonthSales[[#This Row],[Months Cover (current stock +Production)]]) * MonthSales[[#This Row],[Quaterly Average]]),50),0)</f>
        <v>0</v>
      </c>
      <c r="V1122" s="60">
        <f t="shared" si="17"/>
        <v>0</v>
      </c>
      <c r="W1122" s="21">
        <f>MonthSales[[#This Row],[Suggested Order]]+V1122</f>
        <v>0</v>
      </c>
      <c r="X1122">
        <f>SUM(MonthSales[[#This Row],[Stock + FBA]:[Incoming]])+MonthSales[[#This Row],[Final Quantity in Order + Manual]]</f>
        <v>332</v>
      </c>
      <c r="Y1122" s="62">
        <f>IFERROR(((MonthSales[[#This Row],[Stock + FBA]]+MonthSales[[#This Row],[Incoming]]+MonthSales[[#This Row],[Final Quantity in Order + Manual]])/MonthSales[[#This Row],[Quaterly Average]]), 0)</f>
        <v>5.6271186440677967</v>
      </c>
    </row>
    <row r="1123" spans="1:25" x14ac:dyDescent="0.25">
      <c r="A1123" s="1" t="s">
        <v>1130</v>
      </c>
      <c r="B1123" s="1" t="s">
        <v>1303</v>
      </c>
      <c r="C1123" s="1" t="s">
        <v>8</v>
      </c>
      <c r="D1123">
        <v>1.79</v>
      </c>
      <c r="E1123">
        <v>16</v>
      </c>
      <c r="F1123">
        <v>15</v>
      </c>
      <c r="G1123">
        <v>17</v>
      </c>
      <c r="H1123">
        <v>21</v>
      </c>
      <c r="I1123">
        <v>11</v>
      </c>
      <c r="J1123">
        <v>24</v>
      </c>
      <c r="K1123">
        <v>17</v>
      </c>
      <c r="L1123" s="65">
        <v>19</v>
      </c>
      <c r="M1123">
        <v>24</v>
      </c>
      <c r="N1123">
        <v>2</v>
      </c>
      <c r="O1123">
        <v>21</v>
      </c>
      <c r="P1123">
        <v>23</v>
      </c>
      <c r="Q1123">
        <v>150</v>
      </c>
      <c r="R1123" s="1">
        <f>IF(AND(MonthSales[[#This Row],[Maximum]] &gt; 10, C1123 &lt;&gt; "X"), COUNTIF(MonthSales[[#This Row],[6]:[1]], "=0"),0)</f>
        <v>0</v>
      </c>
      <c r="S1123" s="13">
        <f>MonthSales[[#This Row],[Final Quantity in Order + Manual]]*MonthSales[[#This Row],[Weight (g)]]</f>
        <v>0</v>
      </c>
      <c r="T1123" s="62">
        <f>IFERROR(((MonthSales[[#This Row],[Stock + FBA]]+MonthSales[[#This Row],[Incoming]])/MonthSales[[#This Row],[Quaterly Average]]), 0)</f>
        <v>9.1052631578947363</v>
      </c>
      <c r="U1123" s="14">
        <f>IF(AND(minMonths &gt;=  MonthSales[[#This Row],[Months Cover (current stock +Production)]], C1123  &lt;&gt; "X"), _xlfn.CEILING.MATH(((orderBY -  MonthSales[[#This Row],[Months Cover (current stock +Production)]]) * MonthSales[[#This Row],[Quaterly Average]]),50),0)</f>
        <v>0</v>
      </c>
      <c r="V1123" s="60">
        <f t="shared" si="17"/>
        <v>0</v>
      </c>
      <c r="W1123" s="21">
        <f>MonthSales[[#This Row],[Suggested Order]]+V1123</f>
        <v>0</v>
      </c>
      <c r="X1123">
        <f>SUM(MonthSales[[#This Row],[Stock + FBA]:[Incoming]])+MonthSales[[#This Row],[Final Quantity in Order + Manual]]</f>
        <v>173</v>
      </c>
      <c r="Y1123" s="62">
        <f>IFERROR(((MonthSales[[#This Row],[Stock + FBA]]+MonthSales[[#This Row],[Incoming]]+MonthSales[[#This Row],[Final Quantity in Order + Manual]])/MonthSales[[#This Row],[Quaterly Average]]), 0)</f>
        <v>9.1052631578947363</v>
      </c>
    </row>
    <row r="1124" spans="1:25" x14ac:dyDescent="0.25">
      <c r="A1124" s="1" t="s">
        <v>1131</v>
      </c>
      <c r="B1124" s="1" t="s">
        <v>1303</v>
      </c>
      <c r="C1124" s="1" t="s">
        <v>8</v>
      </c>
      <c r="D1124">
        <v>1.82</v>
      </c>
      <c r="E1124">
        <v>7</v>
      </c>
      <c r="F1124">
        <v>11</v>
      </c>
      <c r="G1124">
        <v>6</v>
      </c>
      <c r="H1124">
        <v>15</v>
      </c>
      <c r="I1124">
        <v>8</v>
      </c>
      <c r="J1124">
        <v>20</v>
      </c>
      <c r="K1124">
        <v>11</v>
      </c>
      <c r="L1124" s="65">
        <v>14</v>
      </c>
      <c r="M1124">
        <v>20</v>
      </c>
      <c r="N1124">
        <v>1</v>
      </c>
      <c r="O1124">
        <v>26</v>
      </c>
      <c r="P1124">
        <v>27</v>
      </c>
      <c r="Q1124">
        <v>50</v>
      </c>
      <c r="R1124" s="1">
        <f>IF(AND(MonthSales[[#This Row],[Maximum]] &gt; 10, C1124 &lt;&gt; "X"), COUNTIF(MonthSales[[#This Row],[6]:[1]], "=0"),0)</f>
        <v>0</v>
      </c>
      <c r="S1124" s="13">
        <f>MonthSales[[#This Row],[Final Quantity in Order + Manual]]*MonthSales[[#This Row],[Weight (g)]]</f>
        <v>0</v>
      </c>
      <c r="T1124" s="62">
        <f>IFERROR(((MonthSales[[#This Row],[Stock + FBA]]+MonthSales[[#This Row],[Incoming]])/MonthSales[[#This Row],[Quaterly Average]]), 0)</f>
        <v>5.5</v>
      </c>
      <c r="U1124" s="14">
        <f>IF(AND(minMonths &gt;=  MonthSales[[#This Row],[Months Cover (current stock +Production)]], C1124  &lt;&gt; "X"), _xlfn.CEILING.MATH(((orderBY -  MonthSales[[#This Row],[Months Cover (current stock +Production)]]) * MonthSales[[#This Row],[Quaterly Average]]),50),0)</f>
        <v>0</v>
      </c>
      <c r="V1124" s="60">
        <f t="shared" si="17"/>
        <v>0</v>
      </c>
      <c r="W1124" s="21">
        <f>MonthSales[[#This Row],[Suggested Order]]+V1124</f>
        <v>0</v>
      </c>
      <c r="X1124">
        <f>SUM(MonthSales[[#This Row],[Stock + FBA]:[Incoming]])+MonthSales[[#This Row],[Final Quantity in Order + Manual]]</f>
        <v>77</v>
      </c>
      <c r="Y1124" s="62">
        <f>IFERROR(((MonthSales[[#This Row],[Stock + FBA]]+MonthSales[[#This Row],[Incoming]]+MonthSales[[#This Row],[Final Quantity in Order + Manual]])/MonthSales[[#This Row],[Quaterly Average]]), 0)</f>
        <v>5.5</v>
      </c>
    </row>
    <row r="1125" spans="1:25" x14ac:dyDescent="0.25">
      <c r="A1125" s="1" t="s">
        <v>1132</v>
      </c>
      <c r="B1125" s="1" t="s">
        <v>1315</v>
      </c>
      <c r="C1125" s="1"/>
      <c r="D1125">
        <v>34.31</v>
      </c>
      <c r="E1125">
        <v>0</v>
      </c>
      <c r="F1125">
        <v>0</v>
      </c>
      <c r="G1125">
        <v>0</v>
      </c>
      <c r="H1125">
        <v>0</v>
      </c>
      <c r="I1125">
        <v>0</v>
      </c>
      <c r="J1125">
        <v>0</v>
      </c>
      <c r="K1125">
        <v>0</v>
      </c>
      <c r="L1125" s="65">
        <v>0</v>
      </c>
      <c r="M1125">
        <v>0</v>
      </c>
      <c r="N1125">
        <v>34</v>
      </c>
      <c r="O1125">
        <v>0</v>
      </c>
      <c r="P1125">
        <v>34</v>
      </c>
      <c r="Q1125">
        <v>0</v>
      </c>
      <c r="R1125" s="1">
        <f>IF(AND(MonthSales[[#This Row],[Maximum]] &gt; 10, C1125 &lt;&gt; "X"), COUNTIF(MonthSales[[#This Row],[6]:[1]], "=0"),0)</f>
        <v>0</v>
      </c>
      <c r="S1125" s="13">
        <f>MonthSales[[#This Row],[Final Quantity in Order + Manual]]*MonthSales[[#This Row],[Weight (g)]]</f>
        <v>0</v>
      </c>
      <c r="T1125" s="62">
        <f>IFERROR(((MonthSales[[#This Row],[Stock + FBA]]+MonthSales[[#This Row],[Incoming]])/MonthSales[[#This Row],[Quaterly Average]]), 0)</f>
        <v>0</v>
      </c>
      <c r="U1125" s="14">
        <f>IF(AND(minMonths &gt;=  MonthSales[[#This Row],[Months Cover (current stock +Production)]], C1125  &lt;&gt; "X"), _xlfn.CEILING.MATH(((orderBY -  MonthSales[[#This Row],[Months Cover (current stock +Production)]]) * MonthSales[[#This Row],[Quaterly Average]]),50),0)</f>
        <v>0</v>
      </c>
      <c r="V1125" s="60">
        <f t="shared" si="17"/>
        <v>0</v>
      </c>
      <c r="W1125" s="21">
        <f>MonthSales[[#This Row],[Suggested Order]]+V1125</f>
        <v>0</v>
      </c>
      <c r="X1125">
        <f>SUM(MonthSales[[#This Row],[Stock + FBA]:[Incoming]])+MonthSales[[#This Row],[Final Quantity in Order + Manual]]</f>
        <v>34</v>
      </c>
      <c r="Y1125" s="62">
        <f>IFERROR(((MonthSales[[#This Row],[Stock + FBA]]+MonthSales[[#This Row],[Incoming]]+MonthSales[[#This Row],[Final Quantity in Order + Manual]])/MonthSales[[#This Row],[Quaterly Average]]), 0)</f>
        <v>0</v>
      </c>
    </row>
    <row r="1126" spans="1:25" x14ac:dyDescent="0.25">
      <c r="A1126" s="1" t="s">
        <v>1133</v>
      </c>
      <c r="B1126" s="1" t="s">
        <v>1313</v>
      </c>
      <c r="C1126" s="1"/>
      <c r="D1126">
        <v>2.23</v>
      </c>
      <c r="E1126">
        <v>0</v>
      </c>
      <c r="F1126">
        <v>0</v>
      </c>
      <c r="G1126">
        <v>0</v>
      </c>
      <c r="H1126">
        <v>0</v>
      </c>
      <c r="I1126">
        <v>0</v>
      </c>
      <c r="J1126">
        <v>0</v>
      </c>
      <c r="K1126">
        <v>0</v>
      </c>
      <c r="L1126" s="65">
        <v>0</v>
      </c>
      <c r="M1126">
        <v>0</v>
      </c>
      <c r="N1126">
        <v>100</v>
      </c>
      <c r="O1126">
        <v>0</v>
      </c>
      <c r="P1126">
        <v>100</v>
      </c>
      <c r="Q1126">
        <v>0</v>
      </c>
      <c r="R1126" s="1">
        <f>IF(AND(MonthSales[[#This Row],[Maximum]] &gt; 10, C1126 &lt;&gt; "X"), COUNTIF(MonthSales[[#This Row],[6]:[1]], "=0"),0)</f>
        <v>0</v>
      </c>
      <c r="S1126" s="13">
        <f>MonthSales[[#This Row],[Final Quantity in Order + Manual]]*MonthSales[[#This Row],[Weight (g)]]</f>
        <v>0</v>
      </c>
      <c r="T1126" s="62">
        <f>IFERROR(((MonthSales[[#This Row],[Stock + FBA]]+MonthSales[[#This Row],[Incoming]])/MonthSales[[#This Row],[Quaterly Average]]), 0)</f>
        <v>0</v>
      </c>
      <c r="U1126" s="14">
        <f>IF(AND(minMonths &gt;=  MonthSales[[#This Row],[Months Cover (current stock +Production)]], C1126  &lt;&gt; "X"), _xlfn.CEILING.MATH(((orderBY -  MonthSales[[#This Row],[Months Cover (current stock +Production)]]) * MonthSales[[#This Row],[Quaterly Average]]),50),0)</f>
        <v>0</v>
      </c>
      <c r="V1126" s="60">
        <f t="shared" si="17"/>
        <v>0</v>
      </c>
      <c r="W1126" s="21">
        <f>MonthSales[[#This Row],[Suggested Order]]+V1126</f>
        <v>0</v>
      </c>
      <c r="X1126">
        <f>SUM(MonthSales[[#This Row],[Stock + FBA]:[Incoming]])+MonthSales[[#This Row],[Final Quantity in Order + Manual]]</f>
        <v>100</v>
      </c>
      <c r="Y1126" s="62">
        <f>IFERROR(((MonthSales[[#This Row],[Stock + FBA]]+MonthSales[[#This Row],[Incoming]]+MonthSales[[#This Row],[Final Quantity in Order + Manual]])/MonthSales[[#This Row],[Quaterly Average]]), 0)</f>
        <v>0</v>
      </c>
    </row>
    <row r="1127" spans="1:25" x14ac:dyDescent="0.25">
      <c r="A1127" s="1" t="s">
        <v>1134</v>
      </c>
      <c r="B1127" s="1" t="s">
        <v>1313</v>
      </c>
      <c r="C1127" s="1"/>
      <c r="D1127">
        <v>2.38</v>
      </c>
      <c r="E1127">
        <v>0</v>
      </c>
      <c r="F1127">
        <v>0</v>
      </c>
      <c r="G1127">
        <v>0</v>
      </c>
      <c r="H1127">
        <v>0</v>
      </c>
      <c r="I1127">
        <v>0</v>
      </c>
      <c r="J1127">
        <v>0</v>
      </c>
      <c r="K1127">
        <v>0</v>
      </c>
      <c r="L1127" s="65">
        <v>0</v>
      </c>
      <c r="M1127">
        <v>0</v>
      </c>
      <c r="N1127">
        <v>100</v>
      </c>
      <c r="O1127">
        <v>0</v>
      </c>
      <c r="P1127">
        <v>100</v>
      </c>
      <c r="Q1127">
        <v>0</v>
      </c>
      <c r="R1127" s="1">
        <f>IF(AND(MonthSales[[#This Row],[Maximum]] &gt; 10, C1127 &lt;&gt; "X"), COUNTIF(MonthSales[[#This Row],[6]:[1]], "=0"),0)</f>
        <v>0</v>
      </c>
      <c r="S1127" s="13">
        <f>MonthSales[[#This Row],[Final Quantity in Order + Manual]]*MonthSales[[#This Row],[Weight (g)]]</f>
        <v>0</v>
      </c>
      <c r="T1127" s="62">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60">
        <f t="shared" si="17"/>
        <v>0</v>
      </c>
      <c r="W1127" s="21">
        <f>MonthSales[[#This Row],[Suggested Order]]+V1127</f>
        <v>0</v>
      </c>
      <c r="X1127">
        <f>SUM(MonthSales[[#This Row],[Stock + FBA]:[Incoming]])+MonthSales[[#This Row],[Final Quantity in Order + Manual]]</f>
        <v>100</v>
      </c>
      <c r="Y1127" s="62">
        <f>IFERROR(((MonthSales[[#This Row],[Stock + FBA]]+MonthSales[[#This Row],[Incoming]]+MonthSales[[#This Row],[Final Quantity in Order + Manual]])/MonthSales[[#This Row],[Quaterly Average]]), 0)</f>
        <v>0</v>
      </c>
    </row>
    <row r="1128" spans="1:25" x14ac:dyDescent="0.25">
      <c r="A1128" s="1" t="s">
        <v>1135</v>
      </c>
      <c r="B1128" s="1" t="s">
        <v>1313</v>
      </c>
      <c r="C1128" s="1"/>
      <c r="D1128">
        <v>2.73</v>
      </c>
      <c r="E1128">
        <v>0</v>
      </c>
      <c r="F1128">
        <v>0</v>
      </c>
      <c r="G1128">
        <v>0</v>
      </c>
      <c r="H1128">
        <v>0</v>
      </c>
      <c r="I1128">
        <v>0</v>
      </c>
      <c r="J1128">
        <v>0</v>
      </c>
      <c r="K1128">
        <v>0</v>
      </c>
      <c r="L1128" s="65">
        <v>0</v>
      </c>
      <c r="M1128">
        <v>0</v>
      </c>
      <c r="N1128">
        <v>150</v>
      </c>
      <c r="O1128">
        <v>0</v>
      </c>
      <c r="P1128">
        <v>150</v>
      </c>
      <c r="Q1128">
        <v>0</v>
      </c>
      <c r="R1128" s="1">
        <f>IF(AND(MonthSales[[#This Row],[Maximum]] &gt; 10, C1128 &lt;&gt; "X"), COUNTIF(MonthSales[[#This Row],[6]:[1]], "=0"),0)</f>
        <v>0</v>
      </c>
      <c r="S1128" s="13">
        <f>MonthSales[[#This Row],[Final Quantity in Order + Manual]]*MonthSales[[#This Row],[Weight (g)]]</f>
        <v>0</v>
      </c>
      <c r="T1128" s="62">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60">
        <f t="shared" si="17"/>
        <v>0</v>
      </c>
      <c r="W1128" s="21">
        <f>MonthSales[[#This Row],[Suggested Order]]+V1128</f>
        <v>0</v>
      </c>
      <c r="X1128">
        <f>SUM(MonthSales[[#This Row],[Stock + FBA]:[Incoming]])+MonthSales[[#This Row],[Final Quantity in Order + Manual]]</f>
        <v>150</v>
      </c>
      <c r="Y1128" s="62">
        <f>IFERROR(((MonthSales[[#This Row],[Stock + FBA]]+MonthSales[[#This Row],[Incoming]]+MonthSales[[#This Row],[Final Quantity in Order + Manual]])/MonthSales[[#This Row],[Quaterly Average]]), 0)</f>
        <v>0</v>
      </c>
    </row>
    <row r="1129" spans="1:25" x14ac:dyDescent="0.25">
      <c r="A1129" s="1" t="s">
        <v>1136</v>
      </c>
      <c r="B1129" s="1" t="s">
        <v>1313</v>
      </c>
      <c r="C1129" s="1"/>
      <c r="D1129">
        <v>2.38</v>
      </c>
      <c r="E1129">
        <v>0</v>
      </c>
      <c r="F1129">
        <v>0</v>
      </c>
      <c r="G1129">
        <v>0</v>
      </c>
      <c r="H1129">
        <v>0</v>
      </c>
      <c r="I1129">
        <v>0</v>
      </c>
      <c r="J1129">
        <v>0</v>
      </c>
      <c r="K1129">
        <v>0</v>
      </c>
      <c r="L1129" s="65">
        <v>0</v>
      </c>
      <c r="M1129">
        <v>0</v>
      </c>
      <c r="N1129">
        <v>150</v>
      </c>
      <c r="O1129">
        <v>0</v>
      </c>
      <c r="P1129">
        <v>150</v>
      </c>
      <c r="Q1129">
        <v>0</v>
      </c>
      <c r="R1129" s="1">
        <f>IF(AND(MonthSales[[#This Row],[Maximum]] &gt; 10, C1129 &lt;&gt; "X"), COUNTIF(MonthSales[[#This Row],[6]:[1]], "=0"),0)</f>
        <v>0</v>
      </c>
      <c r="S1129" s="13">
        <f>MonthSales[[#This Row],[Final Quantity in Order + Manual]]*MonthSales[[#This Row],[Weight (g)]]</f>
        <v>0</v>
      </c>
      <c r="T1129" s="62">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60">
        <f t="shared" si="17"/>
        <v>0</v>
      </c>
      <c r="W1129" s="21">
        <f>MonthSales[[#This Row],[Suggested Order]]+V1129</f>
        <v>0</v>
      </c>
      <c r="X1129">
        <f>SUM(MonthSales[[#This Row],[Stock + FBA]:[Incoming]])+MonthSales[[#This Row],[Final Quantity in Order + Manual]]</f>
        <v>150</v>
      </c>
      <c r="Y1129" s="62">
        <f>IFERROR(((MonthSales[[#This Row],[Stock + FBA]]+MonthSales[[#This Row],[Incoming]]+MonthSales[[#This Row],[Final Quantity in Order + Manual]])/MonthSales[[#This Row],[Quaterly Average]]), 0)</f>
        <v>0</v>
      </c>
    </row>
    <row r="1130" spans="1:25" x14ac:dyDescent="0.25">
      <c r="A1130" s="1" t="s">
        <v>1137</v>
      </c>
      <c r="B1130" s="1" t="s">
        <v>1313</v>
      </c>
      <c r="C1130" s="1"/>
      <c r="D1130">
        <v>2.38</v>
      </c>
      <c r="E1130">
        <v>0</v>
      </c>
      <c r="F1130">
        <v>0</v>
      </c>
      <c r="G1130">
        <v>0</v>
      </c>
      <c r="H1130">
        <v>0</v>
      </c>
      <c r="I1130">
        <v>0</v>
      </c>
      <c r="J1130">
        <v>0</v>
      </c>
      <c r="K1130">
        <v>0</v>
      </c>
      <c r="L1130" s="65">
        <v>0</v>
      </c>
      <c r="M1130">
        <v>0</v>
      </c>
      <c r="N1130">
        <v>150</v>
      </c>
      <c r="O1130">
        <v>0</v>
      </c>
      <c r="P1130">
        <v>150</v>
      </c>
      <c r="Q1130">
        <v>0</v>
      </c>
      <c r="R1130" s="1">
        <f>IF(AND(MonthSales[[#This Row],[Maximum]] &gt; 10, C1130 &lt;&gt; "X"), COUNTIF(MonthSales[[#This Row],[6]:[1]], "=0"),0)</f>
        <v>0</v>
      </c>
      <c r="S1130" s="13">
        <f>MonthSales[[#This Row],[Final Quantity in Order + Manual]]*MonthSales[[#This Row],[Weight (g)]]</f>
        <v>0</v>
      </c>
      <c r="T1130" s="62">
        <f>IFERROR(((MonthSales[[#This Row],[Stock + FBA]]+MonthSales[[#This Row],[Incoming]])/MonthSales[[#This Row],[Quaterly Average]]), 0)</f>
        <v>0</v>
      </c>
      <c r="U1130" s="14">
        <f>IF(AND(minMonths &gt;=  MonthSales[[#This Row],[Months Cover (current stock +Production)]], C1130  &lt;&gt; "X"), _xlfn.CEILING.MATH(((orderBY -  MonthSales[[#This Row],[Months Cover (current stock +Production)]]) * MonthSales[[#This Row],[Quaterly Average]]),50),0)</f>
        <v>0</v>
      </c>
      <c r="V1130" s="60">
        <f t="shared" si="17"/>
        <v>0</v>
      </c>
      <c r="W1130" s="21">
        <f>MonthSales[[#This Row],[Suggested Order]]+V1130</f>
        <v>0</v>
      </c>
      <c r="X1130">
        <f>SUM(MonthSales[[#This Row],[Stock + FBA]:[Incoming]])+MonthSales[[#This Row],[Final Quantity in Order + Manual]]</f>
        <v>150</v>
      </c>
      <c r="Y1130" s="62">
        <f>IFERROR(((MonthSales[[#This Row],[Stock + FBA]]+MonthSales[[#This Row],[Incoming]]+MonthSales[[#This Row],[Final Quantity in Order + Manual]])/MonthSales[[#This Row],[Quaterly Average]]), 0)</f>
        <v>0</v>
      </c>
    </row>
    <row r="1131" spans="1:25" x14ac:dyDescent="0.25">
      <c r="A1131" s="1" t="s">
        <v>1138</v>
      </c>
      <c r="B1131" s="1" t="s">
        <v>1370</v>
      </c>
      <c r="C1131" s="1" t="s">
        <v>13</v>
      </c>
      <c r="D1131">
        <v>3.77</v>
      </c>
      <c r="E1131">
        <v>1</v>
      </c>
      <c r="F1131">
        <v>0</v>
      </c>
      <c r="G1131">
        <v>0</v>
      </c>
      <c r="H1131">
        <v>0</v>
      </c>
      <c r="I1131">
        <v>0</v>
      </c>
      <c r="J1131">
        <v>0</v>
      </c>
      <c r="K1131">
        <v>1</v>
      </c>
      <c r="L1131" s="65">
        <v>0</v>
      </c>
      <c r="M1131">
        <v>1</v>
      </c>
      <c r="N1131">
        <v>39</v>
      </c>
      <c r="O1131">
        <v>9</v>
      </c>
      <c r="P1131">
        <v>48</v>
      </c>
      <c r="Q1131">
        <v>0</v>
      </c>
      <c r="R1131" s="1">
        <f>IF(AND(MonthSales[[#This Row],[Maximum]] &gt; 10, C1131 &lt;&gt; "X"), COUNTIF(MonthSales[[#This Row],[6]:[1]], "=0"),0)</f>
        <v>0</v>
      </c>
      <c r="S1131" s="13">
        <f>MonthSales[[#This Row],[Final Quantity in Order + Manual]]*MonthSales[[#This Row],[Weight (g)]]</f>
        <v>0</v>
      </c>
      <c r="T1131" s="62">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60">
        <f t="shared" si="17"/>
        <v>0</v>
      </c>
      <c r="W1131" s="21">
        <f>MonthSales[[#This Row],[Suggested Order]]+V1131</f>
        <v>0</v>
      </c>
      <c r="X1131">
        <f>SUM(MonthSales[[#This Row],[Stock + FBA]:[Incoming]])+MonthSales[[#This Row],[Final Quantity in Order + Manual]]</f>
        <v>48</v>
      </c>
      <c r="Y1131" s="62">
        <f>IFERROR(((MonthSales[[#This Row],[Stock + FBA]]+MonthSales[[#This Row],[Incoming]]+MonthSales[[#This Row],[Final Quantity in Order + Manual]])/MonthSales[[#This Row],[Quaterly Average]]), 0)</f>
        <v>0</v>
      </c>
    </row>
    <row r="1132" spans="1:25" x14ac:dyDescent="0.25">
      <c r="A1132" s="1" t="s">
        <v>1139</v>
      </c>
      <c r="B1132" s="1" t="s">
        <v>1317</v>
      </c>
      <c r="C1132" s="1"/>
      <c r="D1132">
        <v>1.9</v>
      </c>
      <c r="E1132">
        <v>0</v>
      </c>
      <c r="F1132">
        <v>0</v>
      </c>
      <c r="G1132">
        <v>0</v>
      </c>
      <c r="H1132">
        <v>0</v>
      </c>
      <c r="I1132">
        <v>0</v>
      </c>
      <c r="J1132">
        <v>0</v>
      </c>
      <c r="K1132">
        <v>0</v>
      </c>
      <c r="L1132" s="65">
        <v>0</v>
      </c>
      <c r="M1132">
        <v>0</v>
      </c>
      <c r="N1132">
        <v>200</v>
      </c>
      <c r="O1132">
        <v>0</v>
      </c>
      <c r="P1132">
        <v>200</v>
      </c>
      <c r="Q1132">
        <v>0</v>
      </c>
      <c r="R1132" s="1">
        <f>IF(AND(MonthSales[[#This Row],[Maximum]] &gt; 10, C1132 &lt;&gt; "X"), COUNTIF(MonthSales[[#This Row],[6]:[1]], "=0"),0)</f>
        <v>0</v>
      </c>
      <c r="S1132" s="13">
        <f>MonthSales[[#This Row],[Final Quantity in Order + Manual]]*MonthSales[[#This Row],[Weight (g)]]</f>
        <v>0</v>
      </c>
      <c r="T1132" s="62">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60">
        <f t="shared" si="17"/>
        <v>0</v>
      </c>
      <c r="W1132" s="21">
        <f>MonthSales[[#This Row],[Suggested Order]]+V1132</f>
        <v>0</v>
      </c>
      <c r="X1132">
        <f>SUM(MonthSales[[#This Row],[Stock + FBA]:[Incoming]])+MonthSales[[#This Row],[Final Quantity in Order + Manual]]</f>
        <v>200</v>
      </c>
      <c r="Y1132" s="62">
        <f>IFERROR(((MonthSales[[#This Row],[Stock + FBA]]+MonthSales[[#This Row],[Incoming]]+MonthSales[[#This Row],[Final Quantity in Order + Manual]])/MonthSales[[#This Row],[Quaterly Average]]), 0)</f>
        <v>0</v>
      </c>
    </row>
    <row r="1133" spans="1:25" x14ac:dyDescent="0.25">
      <c r="A1133" s="1" t="s">
        <v>1140</v>
      </c>
      <c r="B1133" s="1" t="s">
        <v>1317</v>
      </c>
      <c r="C1133" s="1"/>
      <c r="D1133">
        <v>2.2400000000000002</v>
      </c>
      <c r="E1133">
        <v>0</v>
      </c>
      <c r="F1133">
        <v>0</v>
      </c>
      <c r="G1133">
        <v>0</v>
      </c>
      <c r="H1133">
        <v>0</v>
      </c>
      <c r="I1133">
        <v>0</v>
      </c>
      <c r="J1133">
        <v>0</v>
      </c>
      <c r="K1133">
        <v>0</v>
      </c>
      <c r="L1133" s="65">
        <v>0</v>
      </c>
      <c r="M1133">
        <v>0</v>
      </c>
      <c r="N1133">
        <v>200</v>
      </c>
      <c r="O1133">
        <v>0</v>
      </c>
      <c r="P1133">
        <v>200</v>
      </c>
      <c r="Q1133">
        <v>0</v>
      </c>
      <c r="R1133" s="1">
        <f>IF(AND(MonthSales[[#This Row],[Maximum]] &gt; 10, C1133 &lt;&gt; "X"), COUNTIF(MonthSales[[#This Row],[6]:[1]], "=0"),0)</f>
        <v>0</v>
      </c>
      <c r="S1133" s="13">
        <f>MonthSales[[#This Row],[Final Quantity in Order + Manual]]*MonthSales[[#This Row],[Weight (g)]]</f>
        <v>0</v>
      </c>
      <c r="T1133" s="62">
        <f>IFERROR(((MonthSales[[#This Row],[Stock + FBA]]+MonthSales[[#This Row],[Incoming]])/MonthSales[[#This Row],[Quaterly Average]]), 0)</f>
        <v>0</v>
      </c>
      <c r="U1133" s="14">
        <f>IF(AND(minMonths &gt;=  MonthSales[[#This Row],[Months Cover (current stock +Production)]], C1133  &lt;&gt; "X"), _xlfn.CEILING.MATH(((orderBY -  MonthSales[[#This Row],[Months Cover (current stock +Production)]]) * MonthSales[[#This Row],[Quaterly Average]]),50),0)</f>
        <v>0</v>
      </c>
      <c r="V1133" s="60">
        <f t="shared" si="17"/>
        <v>0</v>
      </c>
      <c r="W1133" s="21">
        <f>MonthSales[[#This Row],[Suggested Order]]+V1133</f>
        <v>0</v>
      </c>
      <c r="X1133">
        <f>SUM(MonthSales[[#This Row],[Stock + FBA]:[Incoming]])+MonthSales[[#This Row],[Final Quantity in Order + Manual]]</f>
        <v>200</v>
      </c>
      <c r="Y1133" s="62">
        <f>IFERROR(((MonthSales[[#This Row],[Stock + FBA]]+MonthSales[[#This Row],[Incoming]]+MonthSales[[#This Row],[Final Quantity in Order + Manual]])/MonthSales[[#This Row],[Quaterly Average]]), 0)</f>
        <v>0</v>
      </c>
    </row>
    <row r="1134" spans="1:25" x14ac:dyDescent="0.25">
      <c r="A1134" s="1" t="s">
        <v>1141</v>
      </c>
      <c r="B1134" s="1" t="s">
        <v>1311</v>
      </c>
      <c r="C1134" s="1" t="s">
        <v>8</v>
      </c>
      <c r="D1134">
        <v>1.57</v>
      </c>
      <c r="E1134">
        <v>8</v>
      </c>
      <c r="F1134">
        <v>11</v>
      </c>
      <c r="G1134">
        <v>6</v>
      </c>
      <c r="H1134">
        <v>9</v>
      </c>
      <c r="I1134">
        <v>8</v>
      </c>
      <c r="J1134">
        <v>18</v>
      </c>
      <c r="K1134">
        <v>10</v>
      </c>
      <c r="L1134" s="65">
        <v>12</v>
      </c>
      <c r="M1134">
        <v>18</v>
      </c>
      <c r="N1134">
        <v>348</v>
      </c>
      <c r="O1134">
        <v>54</v>
      </c>
      <c r="P1134">
        <v>402</v>
      </c>
      <c r="Q1134">
        <v>0</v>
      </c>
      <c r="R1134" s="1">
        <f>IF(AND(MonthSales[[#This Row],[Maximum]] &gt; 10, C1134 &lt;&gt; "X"), COUNTIF(MonthSales[[#This Row],[6]:[1]], "=0"),0)</f>
        <v>0</v>
      </c>
      <c r="S1134" s="13">
        <f>MonthSales[[#This Row],[Final Quantity in Order + Manual]]*MonthSales[[#This Row],[Weight (g)]]</f>
        <v>0</v>
      </c>
      <c r="T1134" s="62">
        <f>IFERROR(((MonthSales[[#This Row],[Stock + FBA]]+MonthSales[[#This Row],[Incoming]])/MonthSales[[#This Row],[Quaterly Average]]), 0)</f>
        <v>33.5</v>
      </c>
      <c r="U1134" s="14">
        <f>IF(AND(minMonths &gt;=  MonthSales[[#This Row],[Months Cover (current stock +Production)]], C1134  &lt;&gt; "X"), _xlfn.CEILING.MATH(((orderBY -  MonthSales[[#This Row],[Months Cover (current stock +Production)]]) * MonthSales[[#This Row],[Quaterly Average]]),50),0)</f>
        <v>0</v>
      </c>
      <c r="V1134" s="60">
        <f t="shared" si="17"/>
        <v>0</v>
      </c>
      <c r="W1134" s="21">
        <f>MonthSales[[#This Row],[Suggested Order]]+V1134</f>
        <v>0</v>
      </c>
      <c r="X1134">
        <f>SUM(MonthSales[[#This Row],[Stock + FBA]:[Incoming]])+MonthSales[[#This Row],[Final Quantity in Order + Manual]]</f>
        <v>402</v>
      </c>
      <c r="Y1134" s="62">
        <f>IFERROR(((MonthSales[[#This Row],[Stock + FBA]]+MonthSales[[#This Row],[Incoming]]+MonthSales[[#This Row],[Final Quantity in Order + Manual]])/MonthSales[[#This Row],[Quaterly Average]]), 0)</f>
        <v>33.5</v>
      </c>
    </row>
    <row r="1135" spans="1:25" x14ac:dyDescent="0.25">
      <c r="A1135" s="1" t="s">
        <v>1142</v>
      </c>
      <c r="B1135" s="1" t="s">
        <v>1311</v>
      </c>
      <c r="C1135" s="1" t="s">
        <v>8</v>
      </c>
      <c r="D1135">
        <v>3.2</v>
      </c>
      <c r="E1135">
        <v>8</v>
      </c>
      <c r="F1135">
        <v>2</v>
      </c>
      <c r="G1135">
        <v>7</v>
      </c>
      <c r="H1135">
        <v>14</v>
      </c>
      <c r="I1135">
        <v>18</v>
      </c>
      <c r="J1135">
        <v>13</v>
      </c>
      <c r="K1135">
        <v>10</v>
      </c>
      <c r="L1135" s="65">
        <v>15</v>
      </c>
      <c r="M1135">
        <v>18</v>
      </c>
      <c r="N1135">
        <v>21</v>
      </c>
      <c r="O1135">
        <v>85</v>
      </c>
      <c r="P1135">
        <v>106</v>
      </c>
      <c r="Q1135">
        <v>50</v>
      </c>
      <c r="R1135" s="1">
        <f>IF(AND(MonthSales[[#This Row],[Maximum]] &gt; 10, C1135 &lt;&gt; "X"), COUNTIF(MonthSales[[#This Row],[6]:[1]], "=0"),0)</f>
        <v>0</v>
      </c>
      <c r="S1135" s="13">
        <f>MonthSales[[#This Row],[Final Quantity in Order + Manual]]*MonthSales[[#This Row],[Weight (g)]]</f>
        <v>0</v>
      </c>
      <c r="T1135" s="62">
        <f>IFERROR(((MonthSales[[#This Row],[Stock + FBA]]+MonthSales[[#This Row],[Incoming]])/MonthSales[[#This Row],[Quaterly Average]]), 0)</f>
        <v>10.4</v>
      </c>
      <c r="U1135" s="14">
        <f>IF(AND(minMonths &gt;=  MonthSales[[#This Row],[Months Cover (current stock +Production)]], C1135  &lt;&gt; "X"), _xlfn.CEILING.MATH(((orderBY -  MonthSales[[#This Row],[Months Cover (current stock +Production)]]) * MonthSales[[#This Row],[Quaterly Average]]),50),0)</f>
        <v>0</v>
      </c>
      <c r="V1135" s="60">
        <f t="shared" si="17"/>
        <v>0</v>
      </c>
      <c r="W1135" s="21">
        <f>MonthSales[[#This Row],[Suggested Order]]+V1135</f>
        <v>0</v>
      </c>
      <c r="X1135">
        <f>SUM(MonthSales[[#This Row],[Stock + FBA]:[Incoming]])+MonthSales[[#This Row],[Final Quantity in Order + Manual]]</f>
        <v>156</v>
      </c>
      <c r="Y1135" s="62">
        <f>IFERROR(((MonthSales[[#This Row],[Stock + FBA]]+MonthSales[[#This Row],[Incoming]]+MonthSales[[#This Row],[Final Quantity in Order + Manual]])/MonthSales[[#This Row],[Quaterly Average]]), 0)</f>
        <v>10.4</v>
      </c>
    </row>
    <row r="1136" spans="1:25" x14ac:dyDescent="0.25">
      <c r="A1136" s="1" t="s">
        <v>1143</v>
      </c>
      <c r="B1136" s="1" t="s">
        <v>1317</v>
      </c>
      <c r="C1136" s="1" t="s">
        <v>13</v>
      </c>
      <c r="D1136">
        <v>1.35</v>
      </c>
      <c r="E1136">
        <v>5</v>
      </c>
      <c r="F1136">
        <v>2</v>
      </c>
      <c r="G1136">
        <v>7</v>
      </c>
      <c r="H1136">
        <v>4</v>
      </c>
      <c r="I1136">
        <v>5</v>
      </c>
      <c r="J1136">
        <v>7</v>
      </c>
      <c r="K1136">
        <v>5</v>
      </c>
      <c r="L1136" s="65">
        <v>5</v>
      </c>
      <c r="M1136">
        <v>7</v>
      </c>
      <c r="N1136">
        <v>17</v>
      </c>
      <c r="O1136">
        <v>15</v>
      </c>
      <c r="P1136">
        <v>32</v>
      </c>
      <c r="Q1136">
        <v>0</v>
      </c>
      <c r="R1136" s="1">
        <f>IF(AND(MonthSales[[#This Row],[Maximum]] &gt; 10, C1136 &lt;&gt; "X"), COUNTIF(MonthSales[[#This Row],[6]:[1]], "=0"),0)</f>
        <v>0</v>
      </c>
      <c r="S1136" s="13">
        <f>MonthSales[[#This Row],[Final Quantity in Order + Manual]]*MonthSales[[#This Row],[Weight (g)]]</f>
        <v>0</v>
      </c>
      <c r="T1136" s="62">
        <f>IFERROR(((MonthSales[[#This Row],[Stock + FBA]]+MonthSales[[#This Row],[Incoming]])/MonthSales[[#This Row],[Quaterly Average]]), 0)</f>
        <v>6.4</v>
      </c>
      <c r="U1136" s="14">
        <f>IF(AND(minMonths &gt;=  MonthSales[[#This Row],[Months Cover (current stock +Production)]], C1136  &lt;&gt; "X"), _xlfn.CEILING.MATH(((orderBY -  MonthSales[[#This Row],[Months Cover (current stock +Production)]]) * MonthSales[[#This Row],[Quaterly Average]]),50),0)</f>
        <v>0</v>
      </c>
      <c r="V1136" s="60">
        <f t="shared" si="17"/>
        <v>0</v>
      </c>
      <c r="W1136" s="21">
        <f>MonthSales[[#This Row],[Suggested Order]]+V1136</f>
        <v>0</v>
      </c>
      <c r="X1136">
        <f>SUM(MonthSales[[#This Row],[Stock + FBA]:[Incoming]])+MonthSales[[#This Row],[Final Quantity in Order + Manual]]</f>
        <v>32</v>
      </c>
      <c r="Y1136" s="62">
        <f>IFERROR(((MonthSales[[#This Row],[Stock + FBA]]+MonthSales[[#This Row],[Incoming]]+MonthSales[[#This Row],[Final Quantity in Order + Manual]])/MonthSales[[#This Row],[Quaterly Average]]), 0)</f>
        <v>6.4</v>
      </c>
    </row>
    <row r="1137" spans="1:25" x14ac:dyDescent="0.25">
      <c r="A1137" s="1" t="s">
        <v>1144</v>
      </c>
      <c r="B1137" s="1" t="s">
        <v>1317</v>
      </c>
      <c r="C1137" s="1"/>
      <c r="D1137">
        <v>0</v>
      </c>
      <c r="E1137">
        <v>0</v>
      </c>
      <c r="F1137">
        <v>0</v>
      </c>
      <c r="G1137">
        <v>0</v>
      </c>
      <c r="H1137">
        <v>0</v>
      </c>
      <c r="I1137">
        <v>0</v>
      </c>
      <c r="J1137">
        <v>0</v>
      </c>
      <c r="K1137">
        <v>0</v>
      </c>
      <c r="L1137" s="65">
        <v>0</v>
      </c>
      <c r="M1137">
        <v>0</v>
      </c>
      <c r="N1137">
        <v>200</v>
      </c>
      <c r="O1137">
        <v>0</v>
      </c>
      <c r="P1137">
        <v>200</v>
      </c>
      <c r="Q1137">
        <v>0</v>
      </c>
      <c r="R1137" s="1">
        <f>IF(AND(MonthSales[[#This Row],[Maximum]] &gt; 10, C1137 &lt;&gt; "X"), COUNTIF(MonthSales[[#This Row],[6]:[1]], "=0"),0)</f>
        <v>0</v>
      </c>
      <c r="S1137" s="13">
        <f>MonthSales[[#This Row],[Final Quantity in Order + Manual]]*MonthSales[[#This Row],[Weight (g)]]</f>
        <v>0</v>
      </c>
      <c r="T1137" s="62">
        <f>IFERROR(((MonthSales[[#This Row],[Stock + FBA]]+MonthSales[[#This Row],[Incoming]])/MonthSales[[#This Row],[Quaterly Average]]), 0)</f>
        <v>0</v>
      </c>
      <c r="U1137" s="14">
        <f>IF(AND(minMonths &gt;=  MonthSales[[#This Row],[Months Cover (current stock +Production)]], C1137  &lt;&gt; "X"), _xlfn.CEILING.MATH(((orderBY -  MonthSales[[#This Row],[Months Cover (current stock +Production)]]) * MonthSales[[#This Row],[Quaterly Average]]),50),0)</f>
        <v>0</v>
      </c>
      <c r="V1137" s="60">
        <f t="shared" si="17"/>
        <v>0</v>
      </c>
      <c r="W1137" s="21">
        <f>MonthSales[[#This Row],[Suggested Order]]+V1137</f>
        <v>0</v>
      </c>
      <c r="X1137">
        <f>SUM(MonthSales[[#This Row],[Stock + FBA]:[Incoming]])+MonthSales[[#This Row],[Final Quantity in Order + Manual]]</f>
        <v>200</v>
      </c>
      <c r="Y1137" s="62">
        <f>IFERROR(((MonthSales[[#This Row],[Stock + FBA]]+MonthSales[[#This Row],[Incoming]]+MonthSales[[#This Row],[Final Quantity in Order + Manual]])/MonthSales[[#This Row],[Quaterly Average]]), 0)</f>
        <v>0</v>
      </c>
    </row>
    <row r="1138" spans="1:25" x14ac:dyDescent="0.25">
      <c r="A1138" s="1" t="s">
        <v>1145</v>
      </c>
      <c r="B1138" s="1" t="s">
        <v>1317</v>
      </c>
      <c r="C1138" s="1"/>
      <c r="D1138">
        <v>0</v>
      </c>
      <c r="E1138">
        <v>0</v>
      </c>
      <c r="F1138">
        <v>0</v>
      </c>
      <c r="G1138">
        <v>0</v>
      </c>
      <c r="H1138">
        <v>0</v>
      </c>
      <c r="I1138">
        <v>0</v>
      </c>
      <c r="J1138">
        <v>0</v>
      </c>
      <c r="K1138">
        <v>0</v>
      </c>
      <c r="L1138" s="65">
        <v>0</v>
      </c>
      <c r="M1138">
        <v>0</v>
      </c>
      <c r="N1138">
        <v>200</v>
      </c>
      <c r="O1138">
        <v>0</v>
      </c>
      <c r="P1138">
        <v>200</v>
      </c>
      <c r="Q1138">
        <v>0</v>
      </c>
      <c r="R1138" s="1">
        <f>IF(AND(MonthSales[[#This Row],[Maximum]] &gt; 10, C1138 &lt;&gt; "X"), COUNTIF(MonthSales[[#This Row],[6]:[1]], "=0"),0)</f>
        <v>0</v>
      </c>
      <c r="S1138" s="13">
        <f>MonthSales[[#This Row],[Final Quantity in Order + Manual]]*MonthSales[[#This Row],[Weight (g)]]</f>
        <v>0</v>
      </c>
      <c r="T1138" s="62">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60">
        <f t="shared" si="17"/>
        <v>0</v>
      </c>
      <c r="W1138" s="21">
        <f>MonthSales[[#This Row],[Suggested Order]]+V1138</f>
        <v>0</v>
      </c>
      <c r="X1138">
        <f>SUM(MonthSales[[#This Row],[Stock + FBA]:[Incoming]])+MonthSales[[#This Row],[Final Quantity in Order + Manual]]</f>
        <v>200</v>
      </c>
      <c r="Y1138" s="62">
        <f>IFERROR(((MonthSales[[#This Row],[Stock + FBA]]+MonthSales[[#This Row],[Incoming]]+MonthSales[[#This Row],[Final Quantity in Order + Manual]])/MonthSales[[#This Row],[Quaterly Average]]), 0)</f>
        <v>0</v>
      </c>
    </row>
    <row r="1139" spans="1:25" x14ac:dyDescent="0.25">
      <c r="A1139" s="1" t="s">
        <v>1146</v>
      </c>
      <c r="B1139" s="1" t="s">
        <v>1317</v>
      </c>
      <c r="C1139" s="1"/>
      <c r="D1139">
        <v>0</v>
      </c>
      <c r="E1139">
        <v>0</v>
      </c>
      <c r="F1139">
        <v>0</v>
      </c>
      <c r="G1139">
        <v>0</v>
      </c>
      <c r="H1139">
        <v>0</v>
      </c>
      <c r="I1139">
        <v>0</v>
      </c>
      <c r="J1139">
        <v>0</v>
      </c>
      <c r="K1139">
        <v>0</v>
      </c>
      <c r="L1139" s="65">
        <v>0</v>
      </c>
      <c r="M1139">
        <v>0</v>
      </c>
      <c r="N1139">
        <v>200</v>
      </c>
      <c r="O1139">
        <v>0</v>
      </c>
      <c r="P1139">
        <v>200</v>
      </c>
      <c r="Q1139">
        <v>0</v>
      </c>
      <c r="R1139" s="1">
        <f>IF(AND(MonthSales[[#This Row],[Maximum]] &gt; 10, C1139 &lt;&gt; "X"), COUNTIF(MonthSales[[#This Row],[6]:[1]], "=0"),0)</f>
        <v>0</v>
      </c>
      <c r="S1139" s="13">
        <f>MonthSales[[#This Row],[Final Quantity in Order + Manual]]*MonthSales[[#This Row],[Weight (g)]]</f>
        <v>0</v>
      </c>
      <c r="T1139" s="62">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60">
        <f t="shared" si="17"/>
        <v>0</v>
      </c>
      <c r="W1139" s="21">
        <f>MonthSales[[#This Row],[Suggested Order]]+V1139</f>
        <v>0</v>
      </c>
      <c r="X1139">
        <f>SUM(MonthSales[[#This Row],[Stock + FBA]:[Incoming]])+MonthSales[[#This Row],[Final Quantity in Order + Manual]]</f>
        <v>200</v>
      </c>
      <c r="Y1139" s="62">
        <f>IFERROR(((MonthSales[[#This Row],[Stock + FBA]]+MonthSales[[#This Row],[Incoming]]+MonthSales[[#This Row],[Final Quantity in Order + Manual]])/MonthSales[[#This Row],[Quaterly Average]]), 0)</f>
        <v>0</v>
      </c>
    </row>
    <row r="1140" spans="1:25" x14ac:dyDescent="0.25">
      <c r="A1140" s="1" t="s">
        <v>1147</v>
      </c>
      <c r="B1140" s="1" t="s">
        <v>1317</v>
      </c>
      <c r="C1140" s="1"/>
      <c r="D1140">
        <v>0</v>
      </c>
      <c r="E1140">
        <v>0</v>
      </c>
      <c r="F1140">
        <v>0</v>
      </c>
      <c r="G1140">
        <v>0</v>
      </c>
      <c r="H1140">
        <v>0</v>
      </c>
      <c r="I1140">
        <v>0</v>
      </c>
      <c r="J1140">
        <v>0</v>
      </c>
      <c r="K1140">
        <v>0</v>
      </c>
      <c r="L1140" s="65">
        <v>0</v>
      </c>
      <c r="M1140">
        <v>0</v>
      </c>
      <c r="N1140">
        <v>200</v>
      </c>
      <c r="O1140">
        <v>0</v>
      </c>
      <c r="P1140">
        <v>200</v>
      </c>
      <c r="Q1140">
        <v>0</v>
      </c>
      <c r="R1140" s="1">
        <f>IF(AND(MonthSales[[#This Row],[Maximum]] &gt; 10, C1140 &lt;&gt; "X"), COUNTIF(MonthSales[[#This Row],[6]:[1]], "=0"),0)</f>
        <v>0</v>
      </c>
      <c r="S1140" s="13">
        <f>MonthSales[[#This Row],[Final Quantity in Order + Manual]]*MonthSales[[#This Row],[Weight (g)]]</f>
        <v>0</v>
      </c>
      <c r="T1140" s="62">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60">
        <f t="shared" si="17"/>
        <v>0</v>
      </c>
      <c r="W1140" s="21">
        <f>MonthSales[[#This Row],[Suggested Order]]+V1140</f>
        <v>0</v>
      </c>
      <c r="X1140">
        <f>SUM(MonthSales[[#This Row],[Stock + FBA]:[Incoming]])+MonthSales[[#This Row],[Final Quantity in Order + Manual]]</f>
        <v>200</v>
      </c>
      <c r="Y1140" s="62">
        <f>IFERROR(((MonthSales[[#This Row],[Stock + FBA]]+MonthSales[[#This Row],[Incoming]]+MonthSales[[#This Row],[Final Quantity in Order + Manual]])/MonthSales[[#This Row],[Quaterly Average]]), 0)</f>
        <v>0</v>
      </c>
    </row>
    <row r="1141" spans="1:25" x14ac:dyDescent="0.25">
      <c r="A1141" s="1" t="s">
        <v>1148</v>
      </c>
      <c r="B1141" s="1" t="s">
        <v>1317</v>
      </c>
      <c r="C1141" s="1"/>
      <c r="D1141">
        <v>0</v>
      </c>
      <c r="E1141">
        <v>0</v>
      </c>
      <c r="F1141">
        <v>0</v>
      </c>
      <c r="G1141">
        <v>0</v>
      </c>
      <c r="H1141">
        <v>0</v>
      </c>
      <c r="I1141">
        <v>0</v>
      </c>
      <c r="J1141">
        <v>0</v>
      </c>
      <c r="K1141">
        <v>0</v>
      </c>
      <c r="L1141" s="65">
        <v>0</v>
      </c>
      <c r="M1141">
        <v>0</v>
      </c>
      <c r="N1141">
        <v>200</v>
      </c>
      <c r="O1141">
        <v>0</v>
      </c>
      <c r="P1141">
        <v>200</v>
      </c>
      <c r="Q1141">
        <v>0</v>
      </c>
      <c r="R1141" s="1">
        <f>IF(AND(MonthSales[[#This Row],[Maximum]] &gt; 10, C1141 &lt;&gt; "X"), COUNTIF(MonthSales[[#This Row],[6]:[1]], "=0"),0)</f>
        <v>0</v>
      </c>
      <c r="S1141" s="13">
        <f>MonthSales[[#This Row],[Final Quantity in Order + Manual]]*MonthSales[[#This Row],[Weight (g)]]</f>
        <v>0</v>
      </c>
      <c r="T1141" s="62">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60">
        <f t="shared" si="17"/>
        <v>0</v>
      </c>
      <c r="W1141" s="21">
        <f>MonthSales[[#This Row],[Suggested Order]]+V1141</f>
        <v>0</v>
      </c>
      <c r="X1141">
        <f>SUM(MonthSales[[#This Row],[Stock + FBA]:[Incoming]])+MonthSales[[#This Row],[Final Quantity in Order + Manual]]</f>
        <v>200</v>
      </c>
      <c r="Y1141" s="62">
        <f>IFERROR(((MonthSales[[#This Row],[Stock + FBA]]+MonthSales[[#This Row],[Incoming]]+MonthSales[[#This Row],[Final Quantity in Order + Manual]])/MonthSales[[#This Row],[Quaterly Average]]), 0)</f>
        <v>0</v>
      </c>
    </row>
    <row r="1142" spans="1:25" x14ac:dyDescent="0.25">
      <c r="A1142" s="1" t="s">
        <v>1149</v>
      </c>
      <c r="B1142" s="1" t="s">
        <v>1317</v>
      </c>
      <c r="C1142" s="1"/>
      <c r="D1142">
        <v>0</v>
      </c>
      <c r="E1142">
        <v>0</v>
      </c>
      <c r="F1142">
        <v>0</v>
      </c>
      <c r="G1142">
        <v>0</v>
      </c>
      <c r="H1142">
        <v>0</v>
      </c>
      <c r="I1142">
        <v>0</v>
      </c>
      <c r="J1142">
        <v>0</v>
      </c>
      <c r="K1142">
        <v>0</v>
      </c>
      <c r="L1142" s="65">
        <v>0</v>
      </c>
      <c r="M1142">
        <v>0</v>
      </c>
      <c r="N1142">
        <v>200</v>
      </c>
      <c r="O1142">
        <v>0</v>
      </c>
      <c r="P1142">
        <v>200</v>
      </c>
      <c r="Q1142">
        <v>0</v>
      </c>
      <c r="R1142" s="1">
        <f>IF(AND(MonthSales[[#This Row],[Maximum]] &gt; 10, C1142 &lt;&gt; "X"), COUNTIF(MonthSales[[#This Row],[6]:[1]], "=0"),0)</f>
        <v>0</v>
      </c>
      <c r="S1142" s="13">
        <f>MonthSales[[#This Row],[Final Quantity in Order + Manual]]*MonthSales[[#This Row],[Weight (g)]]</f>
        <v>0</v>
      </c>
      <c r="T1142" s="62">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60">
        <f t="shared" si="17"/>
        <v>0</v>
      </c>
      <c r="W1142" s="21">
        <f>MonthSales[[#This Row],[Suggested Order]]+V1142</f>
        <v>0</v>
      </c>
      <c r="X1142">
        <f>SUM(MonthSales[[#This Row],[Stock + FBA]:[Incoming]])+MonthSales[[#This Row],[Final Quantity in Order + Manual]]</f>
        <v>200</v>
      </c>
      <c r="Y1142" s="62">
        <f>IFERROR(((MonthSales[[#This Row],[Stock + FBA]]+MonthSales[[#This Row],[Incoming]]+MonthSales[[#This Row],[Final Quantity in Order + Manual]])/MonthSales[[#This Row],[Quaterly Average]]), 0)</f>
        <v>0</v>
      </c>
    </row>
    <row r="1143" spans="1:25" x14ac:dyDescent="0.25">
      <c r="A1143" s="1" t="s">
        <v>1150</v>
      </c>
      <c r="B1143" s="1" t="s">
        <v>1313</v>
      </c>
      <c r="C1143" s="1"/>
      <c r="D1143">
        <v>0.7</v>
      </c>
      <c r="E1143">
        <v>0</v>
      </c>
      <c r="F1143">
        <v>0</v>
      </c>
      <c r="G1143">
        <v>0</v>
      </c>
      <c r="H1143">
        <v>0</v>
      </c>
      <c r="I1143">
        <v>0</v>
      </c>
      <c r="J1143">
        <v>0</v>
      </c>
      <c r="K1143">
        <v>0</v>
      </c>
      <c r="L1143" s="65">
        <v>0</v>
      </c>
      <c r="M1143">
        <v>0</v>
      </c>
      <c r="N1143">
        <v>150</v>
      </c>
      <c r="O1143">
        <v>0</v>
      </c>
      <c r="P1143">
        <v>150</v>
      </c>
      <c r="Q1143">
        <v>0</v>
      </c>
      <c r="R1143" s="1">
        <f>IF(AND(MonthSales[[#This Row],[Maximum]] &gt; 10, C1143 &lt;&gt; "X"), COUNTIF(MonthSales[[#This Row],[6]:[1]], "=0"),0)</f>
        <v>0</v>
      </c>
      <c r="S1143" s="13">
        <f>MonthSales[[#This Row],[Final Quantity in Order + Manual]]*MonthSales[[#This Row],[Weight (g)]]</f>
        <v>0</v>
      </c>
      <c r="T1143" s="62">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60">
        <f t="shared" si="17"/>
        <v>0</v>
      </c>
      <c r="W1143" s="21">
        <f>MonthSales[[#This Row],[Suggested Order]]+V1143</f>
        <v>0</v>
      </c>
      <c r="X1143">
        <f>SUM(MonthSales[[#This Row],[Stock + FBA]:[Incoming]])+MonthSales[[#This Row],[Final Quantity in Order + Manual]]</f>
        <v>150</v>
      </c>
      <c r="Y1143" s="62">
        <f>IFERROR(((MonthSales[[#This Row],[Stock + FBA]]+MonthSales[[#This Row],[Incoming]]+MonthSales[[#This Row],[Final Quantity in Order + Manual]])/MonthSales[[#This Row],[Quaterly Average]]), 0)</f>
        <v>0</v>
      </c>
    </row>
    <row r="1144" spans="1:25" x14ac:dyDescent="0.25">
      <c r="A1144" s="1" t="s">
        <v>1151</v>
      </c>
      <c r="B1144" s="1" t="s">
        <v>1313</v>
      </c>
      <c r="C1144" s="1"/>
      <c r="D1144">
        <v>1.1299999999999999</v>
      </c>
      <c r="E1144">
        <v>0</v>
      </c>
      <c r="F1144">
        <v>0</v>
      </c>
      <c r="G1144">
        <v>0</v>
      </c>
      <c r="H1144">
        <v>0</v>
      </c>
      <c r="I1144">
        <v>0</v>
      </c>
      <c r="J1144">
        <v>0</v>
      </c>
      <c r="K1144">
        <v>0</v>
      </c>
      <c r="L1144" s="65">
        <v>0</v>
      </c>
      <c r="M1144">
        <v>0</v>
      </c>
      <c r="N1144">
        <v>150</v>
      </c>
      <c r="O1144">
        <v>0</v>
      </c>
      <c r="P1144">
        <v>150</v>
      </c>
      <c r="Q1144">
        <v>0</v>
      </c>
      <c r="R1144" s="1">
        <f>IF(AND(MonthSales[[#This Row],[Maximum]] &gt; 10, C1144 &lt;&gt; "X"), COUNTIF(MonthSales[[#This Row],[6]:[1]], "=0"),0)</f>
        <v>0</v>
      </c>
      <c r="S1144" s="13">
        <f>MonthSales[[#This Row],[Final Quantity in Order + Manual]]*MonthSales[[#This Row],[Weight (g)]]</f>
        <v>0</v>
      </c>
      <c r="T1144" s="62">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60">
        <f t="shared" si="17"/>
        <v>0</v>
      </c>
      <c r="W1144" s="21">
        <f>MonthSales[[#This Row],[Suggested Order]]+V1144</f>
        <v>0</v>
      </c>
      <c r="X1144">
        <f>SUM(MonthSales[[#This Row],[Stock + FBA]:[Incoming]])+MonthSales[[#This Row],[Final Quantity in Order + Manual]]</f>
        <v>150</v>
      </c>
      <c r="Y1144" s="62">
        <f>IFERROR(((MonthSales[[#This Row],[Stock + FBA]]+MonthSales[[#This Row],[Incoming]]+MonthSales[[#This Row],[Final Quantity in Order + Manual]])/MonthSales[[#This Row],[Quaterly Average]]), 0)</f>
        <v>0</v>
      </c>
    </row>
    <row r="1145" spans="1:25" x14ac:dyDescent="0.25">
      <c r="A1145" s="1" t="s">
        <v>1152</v>
      </c>
      <c r="B1145" s="1" t="s">
        <v>1317</v>
      </c>
      <c r="C1145" s="1"/>
      <c r="D1145">
        <v>0.73</v>
      </c>
      <c r="E1145">
        <v>0</v>
      </c>
      <c r="F1145">
        <v>0</v>
      </c>
      <c r="G1145">
        <v>0</v>
      </c>
      <c r="H1145">
        <v>0</v>
      </c>
      <c r="I1145">
        <v>0</v>
      </c>
      <c r="J1145">
        <v>0</v>
      </c>
      <c r="K1145">
        <v>0</v>
      </c>
      <c r="L1145" s="65">
        <v>0</v>
      </c>
      <c r="M1145">
        <v>0</v>
      </c>
      <c r="N1145">
        <v>200</v>
      </c>
      <c r="O1145">
        <v>0</v>
      </c>
      <c r="P1145">
        <v>200</v>
      </c>
      <c r="Q1145">
        <v>0</v>
      </c>
      <c r="R1145" s="1">
        <f>IF(AND(MonthSales[[#This Row],[Maximum]] &gt; 10, C1145 &lt;&gt; "X"), COUNTIF(MonthSales[[#This Row],[6]:[1]], "=0"),0)</f>
        <v>0</v>
      </c>
      <c r="S1145" s="13">
        <f>MonthSales[[#This Row],[Final Quantity in Order + Manual]]*MonthSales[[#This Row],[Weight (g)]]</f>
        <v>0</v>
      </c>
      <c r="T1145" s="62">
        <f>IFERROR(((MonthSales[[#This Row],[Stock + FBA]]+MonthSales[[#This Row],[Incoming]])/MonthSales[[#This Row],[Quaterly Average]]), 0)</f>
        <v>0</v>
      </c>
      <c r="U1145" s="14">
        <f>IF(AND(minMonths &gt;=  MonthSales[[#This Row],[Months Cover (current stock +Production)]], C1145  &lt;&gt; "X"), _xlfn.CEILING.MATH(((orderBY -  MonthSales[[#This Row],[Months Cover (current stock +Production)]]) * MonthSales[[#This Row],[Quaterly Average]]),50),0)</f>
        <v>0</v>
      </c>
      <c r="V1145" s="60">
        <f t="shared" si="17"/>
        <v>0</v>
      </c>
      <c r="W1145" s="21">
        <f>MonthSales[[#This Row],[Suggested Order]]+V1145</f>
        <v>0</v>
      </c>
      <c r="X1145">
        <f>SUM(MonthSales[[#This Row],[Stock + FBA]:[Incoming]])+MonthSales[[#This Row],[Final Quantity in Order + Manual]]</f>
        <v>200</v>
      </c>
      <c r="Y1145" s="62">
        <f>IFERROR(((MonthSales[[#This Row],[Stock + FBA]]+MonthSales[[#This Row],[Incoming]]+MonthSales[[#This Row],[Final Quantity in Order + Manual]])/MonthSales[[#This Row],[Quaterly Average]]), 0)</f>
        <v>0</v>
      </c>
    </row>
    <row r="1146" spans="1:25" x14ac:dyDescent="0.25">
      <c r="A1146" s="1" t="s">
        <v>1153</v>
      </c>
      <c r="B1146" s="1" t="s">
        <v>1317</v>
      </c>
      <c r="C1146" s="1"/>
      <c r="D1146">
        <v>0.7</v>
      </c>
      <c r="E1146">
        <v>0</v>
      </c>
      <c r="F1146">
        <v>0</v>
      </c>
      <c r="G1146">
        <v>0</v>
      </c>
      <c r="H1146">
        <v>0</v>
      </c>
      <c r="I1146">
        <v>0</v>
      </c>
      <c r="J1146">
        <v>0</v>
      </c>
      <c r="K1146">
        <v>0</v>
      </c>
      <c r="L1146" s="65">
        <v>0</v>
      </c>
      <c r="M1146">
        <v>0</v>
      </c>
      <c r="N1146">
        <v>200</v>
      </c>
      <c r="O1146">
        <v>0</v>
      </c>
      <c r="P1146">
        <v>200</v>
      </c>
      <c r="Q1146">
        <v>0</v>
      </c>
      <c r="R1146" s="1">
        <f>IF(AND(MonthSales[[#This Row],[Maximum]] &gt; 10, C1146 &lt;&gt; "X"), COUNTIF(MonthSales[[#This Row],[6]:[1]], "=0"),0)</f>
        <v>0</v>
      </c>
      <c r="S1146" s="13">
        <f>MonthSales[[#This Row],[Final Quantity in Order + Manual]]*MonthSales[[#This Row],[Weight (g)]]</f>
        <v>0</v>
      </c>
      <c r="T1146" s="62">
        <f>IFERROR(((MonthSales[[#This Row],[Stock + FBA]]+MonthSales[[#This Row],[Incoming]])/MonthSales[[#This Row],[Quaterly Average]]), 0)</f>
        <v>0</v>
      </c>
      <c r="U1146" s="14">
        <f>IF(AND(minMonths &gt;=  MonthSales[[#This Row],[Months Cover (current stock +Production)]], C1146  &lt;&gt; "X"), _xlfn.CEILING.MATH(((orderBY -  MonthSales[[#This Row],[Months Cover (current stock +Production)]]) * MonthSales[[#This Row],[Quaterly Average]]),50),0)</f>
        <v>0</v>
      </c>
      <c r="V1146" s="60">
        <f t="shared" si="17"/>
        <v>0</v>
      </c>
      <c r="W1146" s="21">
        <f>MonthSales[[#This Row],[Suggested Order]]+V1146</f>
        <v>0</v>
      </c>
      <c r="X1146">
        <f>SUM(MonthSales[[#This Row],[Stock + FBA]:[Incoming]])+MonthSales[[#This Row],[Final Quantity in Order + Manual]]</f>
        <v>200</v>
      </c>
      <c r="Y1146" s="62">
        <f>IFERROR(((MonthSales[[#This Row],[Stock + FBA]]+MonthSales[[#This Row],[Incoming]]+MonthSales[[#This Row],[Final Quantity in Order + Manual]])/MonthSales[[#This Row],[Quaterly Average]]), 0)</f>
        <v>0</v>
      </c>
    </row>
    <row r="1147" spans="1:25" x14ac:dyDescent="0.25">
      <c r="A1147" s="1" t="s">
        <v>1154</v>
      </c>
      <c r="B1147" s="1" t="s">
        <v>1317</v>
      </c>
      <c r="C1147" s="1"/>
      <c r="D1147">
        <v>0.57999999999999996</v>
      </c>
      <c r="E1147">
        <v>0</v>
      </c>
      <c r="F1147">
        <v>0</v>
      </c>
      <c r="G1147">
        <v>0</v>
      </c>
      <c r="H1147">
        <v>0</v>
      </c>
      <c r="I1147">
        <v>0</v>
      </c>
      <c r="J1147">
        <v>0</v>
      </c>
      <c r="K1147">
        <v>0</v>
      </c>
      <c r="L1147" s="65">
        <v>0</v>
      </c>
      <c r="M1147">
        <v>0</v>
      </c>
      <c r="N1147">
        <v>200</v>
      </c>
      <c r="O1147">
        <v>0</v>
      </c>
      <c r="P1147">
        <v>200</v>
      </c>
      <c r="Q1147">
        <v>0</v>
      </c>
      <c r="R1147" s="1">
        <f>IF(AND(MonthSales[[#This Row],[Maximum]] &gt; 10, C1147 &lt;&gt; "X"), COUNTIF(MonthSales[[#This Row],[6]:[1]], "=0"),0)</f>
        <v>0</v>
      </c>
      <c r="S1147" s="13">
        <f>MonthSales[[#This Row],[Final Quantity in Order + Manual]]*MonthSales[[#This Row],[Weight (g)]]</f>
        <v>0</v>
      </c>
      <c r="T1147" s="62">
        <f>IFERROR(((MonthSales[[#This Row],[Stock + FBA]]+MonthSales[[#This Row],[Incoming]])/MonthSales[[#This Row],[Quaterly Average]]), 0)</f>
        <v>0</v>
      </c>
      <c r="U1147" s="14">
        <f>IF(AND(minMonths &gt;=  MonthSales[[#This Row],[Months Cover (current stock +Production)]], C1147  &lt;&gt; "X"), _xlfn.CEILING.MATH(((orderBY -  MonthSales[[#This Row],[Months Cover (current stock +Production)]]) * MonthSales[[#This Row],[Quaterly Average]]),50),0)</f>
        <v>0</v>
      </c>
      <c r="V1147" s="60">
        <f t="shared" si="17"/>
        <v>0</v>
      </c>
      <c r="W1147" s="21">
        <f>MonthSales[[#This Row],[Suggested Order]]+V1147</f>
        <v>0</v>
      </c>
      <c r="X1147">
        <f>SUM(MonthSales[[#This Row],[Stock + FBA]:[Incoming]])+MonthSales[[#This Row],[Final Quantity in Order + Manual]]</f>
        <v>200</v>
      </c>
      <c r="Y1147" s="62">
        <f>IFERROR(((MonthSales[[#This Row],[Stock + FBA]]+MonthSales[[#This Row],[Incoming]]+MonthSales[[#This Row],[Final Quantity in Order + Manual]])/MonthSales[[#This Row],[Quaterly Average]]), 0)</f>
        <v>0</v>
      </c>
    </row>
    <row r="1148" spans="1:25" x14ac:dyDescent="0.25">
      <c r="A1148" s="1" t="s">
        <v>1155</v>
      </c>
      <c r="B1148" s="1" t="s">
        <v>1317</v>
      </c>
      <c r="C1148" s="1"/>
      <c r="D1148">
        <v>1.3</v>
      </c>
      <c r="E1148">
        <v>0</v>
      </c>
      <c r="F1148">
        <v>0</v>
      </c>
      <c r="G1148">
        <v>0</v>
      </c>
      <c r="H1148">
        <v>0</v>
      </c>
      <c r="I1148">
        <v>0</v>
      </c>
      <c r="J1148">
        <v>0</v>
      </c>
      <c r="K1148">
        <v>0</v>
      </c>
      <c r="L1148" s="65">
        <v>0</v>
      </c>
      <c r="M1148">
        <v>0</v>
      </c>
      <c r="N1148">
        <v>200</v>
      </c>
      <c r="O1148">
        <v>0</v>
      </c>
      <c r="P1148">
        <v>200</v>
      </c>
      <c r="Q1148">
        <v>0</v>
      </c>
      <c r="R1148" s="1">
        <f>IF(AND(MonthSales[[#This Row],[Maximum]] &gt; 10, C1148 &lt;&gt; "X"), COUNTIF(MonthSales[[#This Row],[6]:[1]], "=0"),0)</f>
        <v>0</v>
      </c>
      <c r="S1148" s="13">
        <f>MonthSales[[#This Row],[Final Quantity in Order + Manual]]*MonthSales[[#This Row],[Weight (g)]]</f>
        <v>0</v>
      </c>
      <c r="T1148" s="62">
        <f>IFERROR(((MonthSales[[#This Row],[Stock + FBA]]+MonthSales[[#This Row],[Incoming]])/MonthSales[[#This Row],[Quaterly Average]]), 0)</f>
        <v>0</v>
      </c>
      <c r="U1148" s="14">
        <f>IF(AND(minMonths &gt;=  MonthSales[[#This Row],[Months Cover (current stock +Production)]], C1148  &lt;&gt; "X"), _xlfn.CEILING.MATH(((orderBY -  MonthSales[[#This Row],[Months Cover (current stock +Production)]]) * MonthSales[[#This Row],[Quaterly Average]]),50),0)</f>
        <v>0</v>
      </c>
      <c r="V1148" s="60">
        <f t="shared" si="17"/>
        <v>0</v>
      </c>
      <c r="W1148" s="21">
        <f>MonthSales[[#This Row],[Suggested Order]]+V1148</f>
        <v>0</v>
      </c>
      <c r="X1148">
        <f>SUM(MonthSales[[#This Row],[Stock + FBA]:[Incoming]])+MonthSales[[#This Row],[Final Quantity in Order + Manual]]</f>
        <v>200</v>
      </c>
      <c r="Y1148" s="62">
        <f>IFERROR(((MonthSales[[#This Row],[Stock + FBA]]+MonthSales[[#This Row],[Incoming]]+MonthSales[[#This Row],[Final Quantity in Order + Manual]])/MonthSales[[#This Row],[Quaterly Average]]), 0)</f>
        <v>0</v>
      </c>
    </row>
    <row r="1149" spans="1:25" x14ac:dyDescent="0.25">
      <c r="A1149" s="1" t="s">
        <v>1156</v>
      </c>
      <c r="B1149" s="1" t="s">
        <v>1317</v>
      </c>
      <c r="C1149" s="1"/>
      <c r="D1149">
        <v>1.07</v>
      </c>
      <c r="E1149">
        <v>0</v>
      </c>
      <c r="F1149">
        <v>0</v>
      </c>
      <c r="G1149">
        <v>0</v>
      </c>
      <c r="H1149">
        <v>0</v>
      </c>
      <c r="I1149">
        <v>0</v>
      </c>
      <c r="J1149">
        <v>0</v>
      </c>
      <c r="K1149">
        <v>0</v>
      </c>
      <c r="L1149" s="65">
        <v>0</v>
      </c>
      <c r="M1149">
        <v>0</v>
      </c>
      <c r="N1149">
        <v>200</v>
      </c>
      <c r="O1149">
        <v>0</v>
      </c>
      <c r="P1149">
        <v>200</v>
      </c>
      <c r="Q1149">
        <v>0</v>
      </c>
      <c r="R1149" s="1">
        <f>IF(AND(MonthSales[[#This Row],[Maximum]] &gt; 10, C1149 &lt;&gt; "X"), COUNTIF(MonthSales[[#This Row],[6]:[1]], "=0"),0)</f>
        <v>0</v>
      </c>
      <c r="S1149" s="13">
        <f>MonthSales[[#This Row],[Final Quantity in Order + Manual]]*MonthSales[[#This Row],[Weight (g)]]</f>
        <v>0</v>
      </c>
      <c r="T1149" s="62">
        <f>IFERROR(((MonthSales[[#This Row],[Stock + FBA]]+MonthSales[[#This Row],[Incoming]])/MonthSales[[#This Row],[Quaterly Average]]), 0)</f>
        <v>0</v>
      </c>
      <c r="U1149" s="14">
        <f>IF(AND(minMonths &gt;=  MonthSales[[#This Row],[Months Cover (current stock +Production)]], C1149  &lt;&gt; "X"), _xlfn.CEILING.MATH(((orderBY -  MonthSales[[#This Row],[Months Cover (current stock +Production)]]) * MonthSales[[#This Row],[Quaterly Average]]),50),0)</f>
        <v>0</v>
      </c>
      <c r="V1149" s="60">
        <f t="shared" si="17"/>
        <v>0</v>
      </c>
      <c r="W1149" s="21">
        <f>MonthSales[[#This Row],[Suggested Order]]+V1149</f>
        <v>0</v>
      </c>
      <c r="X1149">
        <f>SUM(MonthSales[[#This Row],[Stock + FBA]:[Incoming]])+MonthSales[[#This Row],[Final Quantity in Order + Manual]]</f>
        <v>200</v>
      </c>
      <c r="Y1149" s="62">
        <f>IFERROR(((MonthSales[[#This Row],[Stock + FBA]]+MonthSales[[#This Row],[Incoming]]+MonthSales[[#This Row],[Final Quantity in Order + Manual]])/MonthSales[[#This Row],[Quaterly Average]]), 0)</f>
        <v>0</v>
      </c>
    </row>
    <row r="1150" spans="1:25" x14ac:dyDescent="0.25">
      <c r="A1150" s="1" t="s">
        <v>1157</v>
      </c>
      <c r="B1150" s="1" t="s">
        <v>1317</v>
      </c>
      <c r="C1150" s="1"/>
      <c r="D1150">
        <v>0.83</v>
      </c>
      <c r="E1150">
        <v>0</v>
      </c>
      <c r="F1150">
        <v>0</v>
      </c>
      <c r="G1150">
        <v>0</v>
      </c>
      <c r="H1150">
        <v>0</v>
      </c>
      <c r="I1150">
        <v>0</v>
      </c>
      <c r="J1150">
        <v>0</v>
      </c>
      <c r="K1150">
        <v>0</v>
      </c>
      <c r="L1150" s="65">
        <v>0</v>
      </c>
      <c r="M1150">
        <v>0</v>
      </c>
      <c r="N1150">
        <v>200</v>
      </c>
      <c r="O1150">
        <v>0</v>
      </c>
      <c r="P1150">
        <v>200</v>
      </c>
      <c r="Q1150">
        <v>0</v>
      </c>
      <c r="R1150" s="1">
        <f>IF(AND(MonthSales[[#This Row],[Maximum]] &gt; 10, C1150 &lt;&gt; "X"), COUNTIF(MonthSales[[#This Row],[6]:[1]], "=0"),0)</f>
        <v>0</v>
      </c>
      <c r="S1150" s="13">
        <f>MonthSales[[#This Row],[Final Quantity in Order + Manual]]*MonthSales[[#This Row],[Weight (g)]]</f>
        <v>0</v>
      </c>
      <c r="T1150" s="62">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60">
        <f t="shared" si="17"/>
        <v>0</v>
      </c>
      <c r="W1150" s="21">
        <f>MonthSales[[#This Row],[Suggested Order]]+V1150</f>
        <v>0</v>
      </c>
      <c r="X1150">
        <f>SUM(MonthSales[[#This Row],[Stock + FBA]:[Incoming]])+MonthSales[[#This Row],[Final Quantity in Order + Manual]]</f>
        <v>200</v>
      </c>
      <c r="Y1150" s="62">
        <f>IFERROR(((MonthSales[[#This Row],[Stock + FBA]]+MonthSales[[#This Row],[Incoming]]+MonthSales[[#This Row],[Final Quantity in Order + Manual]])/MonthSales[[#This Row],[Quaterly Average]]), 0)</f>
        <v>0</v>
      </c>
    </row>
    <row r="1151" spans="1:25" x14ac:dyDescent="0.25">
      <c r="A1151" s="1" t="s">
        <v>1158</v>
      </c>
      <c r="B1151" s="1" t="s">
        <v>1317</v>
      </c>
      <c r="C1151" s="1"/>
      <c r="D1151">
        <v>0.8</v>
      </c>
      <c r="E1151">
        <v>0</v>
      </c>
      <c r="F1151">
        <v>0</v>
      </c>
      <c r="G1151">
        <v>0</v>
      </c>
      <c r="H1151">
        <v>0</v>
      </c>
      <c r="I1151">
        <v>0</v>
      </c>
      <c r="J1151">
        <v>0</v>
      </c>
      <c r="K1151">
        <v>0</v>
      </c>
      <c r="L1151" s="65">
        <v>0</v>
      </c>
      <c r="M1151">
        <v>0</v>
      </c>
      <c r="N1151">
        <v>200</v>
      </c>
      <c r="O1151">
        <v>0</v>
      </c>
      <c r="P1151">
        <v>200</v>
      </c>
      <c r="Q1151">
        <v>0</v>
      </c>
      <c r="R1151" s="1">
        <f>IF(AND(MonthSales[[#This Row],[Maximum]] &gt; 10, C1151 &lt;&gt; "X"), COUNTIF(MonthSales[[#This Row],[6]:[1]], "=0"),0)</f>
        <v>0</v>
      </c>
      <c r="S1151" s="13">
        <f>MonthSales[[#This Row],[Final Quantity in Order + Manual]]*MonthSales[[#This Row],[Weight (g)]]</f>
        <v>0</v>
      </c>
      <c r="T1151" s="62">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60">
        <f t="shared" si="17"/>
        <v>0</v>
      </c>
      <c r="W1151" s="21">
        <f>MonthSales[[#This Row],[Suggested Order]]+V1151</f>
        <v>0</v>
      </c>
      <c r="X1151">
        <f>SUM(MonthSales[[#This Row],[Stock + FBA]:[Incoming]])+MonthSales[[#This Row],[Final Quantity in Order + Manual]]</f>
        <v>200</v>
      </c>
      <c r="Y1151" s="62">
        <f>IFERROR(((MonthSales[[#This Row],[Stock + FBA]]+MonthSales[[#This Row],[Incoming]]+MonthSales[[#This Row],[Final Quantity in Order + Manual]])/MonthSales[[#This Row],[Quaterly Average]]), 0)</f>
        <v>0</v>
      </c>
    </row>
    <row r="1152" spans="1:25" x14ac:dyDescent="0.25">
      <c r="A1152" s="1" t="s">
        <v>1159</v>
      </c>
      <c r="B1152" s="1" t="s">
        <v>1317</v>
      </c>
      <c r="C1152" s="1"/>
      <c r="D1152">
        <v>0.85</v>
      </c>
      <c r="E1152">
        <v>0</v>
      </c>
      <c r="F1152">
        <v>0</v>
      </c>
      <c r="G1152">
        <v>0</v>
      </c>
      <c r="H1152">
        <v>0</v>
      </c>
      <c r="I1152">
        <v>0</v>
      </c>
      <c r="J1152">
        <v>0</v>
      </c>
      <c r="K1152">
        <v>0</v>
      </c>
      <c r="L1152" s="65">
        <v>0</v>
      </c>
      <c r="M1152">
        <v>0</v>
      </c>
      <c r="N1152">
        <v>200</v>
      </c>
      <c r="O1152">
        <v>0</v>
      </c>
      <c r="P1152">
        <v>200</v>
      </c>
      <c r="Q1152">
        <v>0</v>
      </c>
      <c r="R1152" s="1">
        <f>IF(AND(MonthSales[[#This Row],[Maximum]] &gt; 10, C1152 &lt;&gt; "X"), COUNTIF(MonthSales[[#This Row],[6]:[1]], "=0"),0)</f>
        <v>0</v>
      </c>
      <c r="S1152" s="13">
        <f>MonthSales[[#This Row],[Final Quantity in Order + Manual]]*MonthSales[[#This Row],[Weight (g)]]</f>
        <v>0</v>
      </c>
      <c r="T1152" s="62">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60">
        <f t="shared" si="17"/>
        <v>0</v>
      </c>
      <c r="W1152" s="21">
        <f>MonthSales[[#This Row],[Suggested Order]]+V1152</f>
        <v>0</v>
      </c>
      <c r="X1152">
        <f>SUM(MonthSales[[#This Row],[Stock + FBA]:[Incoming]])+MonthSales[[#This Row],[Final Quantity in Order + Manual]]</f>
        <v>200</v>
      </c>
      <c r="Y1152" s="62">
        <f>IFERROR(((MonthSales[[#This Row],[Stock + FBA]]+MonthSales[[#This Row],[Incoming]]+MonthSales[[#This Row],[Final Quantity in Order + Manual]])/MonthSales[[#This Row],[Quaterly Average]]), 0)</f>
        <v>0</v>
      </c>
    </row>
    <row r="1153" spans="1:25" x14ac:dyDescent="0.25">
      <c r="A1153" s="1" t="s">
        <v>1160</v>
      </c>
      <c r="B1153" s="1" t="s">
        <v>1317</v>
      </c>
      <c r="C1153" s="1"/>
      <c r="D1153">
        <v>0.56999999999999995</v>
      </c>
      <c r="E1153">
        <v>0</v>
      </c>
      <c r="F1153">
        <v>0</v>
      </c>
      <c r="G1153">
        <v>0</v>
      </c>
      <c r="H1153">
        <v>0</v>
      </c>
      <c r="I1153">
        <v>0</v>
      </c>
      <c r="J1153">
        <v>0</v>
      </c>
      <c r="K1153">
        <v>0</v>
      </c>
      <c r="L1153" s="65">
        <v>0</v>
      </c>
      <c r="M1153">
        <v>0</v>
      </c>
      <c r="N1153">
        <v>200</v>
      </c>
      <c r="O1153">
        <v>0</v>
      </c>
      <c r="P1153">
        <v>200</v>
      </c>
      <c r="Q1153">
        <v>0</v>
      </c>
      <c r="R1153" s="1">
        <f>IF(AND(MonthSales[[#This Row],[Maximum]] &gt; 10, C1153 &lt;&gt; "X"), COUNTIF(MonthSales[[#This Row],[6]:[1]], "=0"),0)</f>
        <v>0</v>
      </c>
      <c r="S1153" s="13">
        <f>MonthSales[[#This Row],[Final Quantity in Order + Manual]]*MonthSales[[#This Row],[Weight (g)]]</f>
        <v>0</v>
      </c>
      <c r="T1153" s="62">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60">
        <f t="shared" si="17"/>
        <v>0</v>
      </c>
      <c r="W1153" s="21">
        <f>MonthSales[[#This Row],[Suggested Order]]+V1153</f>
        <v>0</v>
      </c>
      <c r="X1153">
        <f>SUM(MonthSales[[#This Row],[Stock + FBA]:[Incoming]])+MonthSales[[#This Row],[Final Quantity in Order + Manual]]</f>
        <v>200</v>
      </c>
      <c r="Y1153" s="62">
        <f>IFERROR(((MonthSales[[#This Row],[Stock + FBA]]+MonthSales[[#This Row],[Incoming]]+MonthSales[[#This Row],[Final Quantity in Order + Manual]])/MonthSales[[#This Row],[Quaterly Average]]), 0)</f>
        <v>0</v>
      </c>
    </row>
    <row r="1154" spans="1:25" x14ac:dyDescent="0.25">
      <c r="A1154" s="1" t="s">
        <v>1161</v>
      </c>
      <c r="B1154" s="1" t="s">
        <v>1317</v>
      </c>
      <c r="C1154" s="1"/>
      <c r="D1154">
        <v>0.55000000000000004</v>
      </c>
      <c r="E1154">
        <v>0</v>
      </c>
      <c r="F1154">
        <v>0</v>
      </c>
      <c r="G1154">
        <v>0</v>
      </c>
      <c r="H1154">
        <v>0</v>
      </c>
      <c r="I1154">
        <v>0</v>
      </c>
      <c r="J1154">
        <v>0</v>
      </c>
      <c r="K1154">
        <v>0</v>
      </c>
      <c r="L1154" s="65">
        <v>0</v>
      </c>
      <c r="M1154">
        <v>0</v>
      </c>
      <c r="N1154">
        <v>200</v>
      </c>
      <c r="O1154">
        <v>0</v>
      </c>
      <c r="P1154">
        <v>200</v>
      </c>
      <c r="Q1154">
        <v>0</v>
      </c>
      <c r="R1154" s="1">
        <f>IF(AND(MonthSales[[#This Row],[Maximum]] &gt; 10, C1154 &lt;&gt; "X"), COUNTIF(MonthSales[[#This Row],[6]:[1]], "=0"),0)</f>
        <v>0</v>
      </c>
      <c r="S1154" s="13">
        <f>MonthSales[[#This Row],[Final Quantity in Order + Manual]]*MonthSales[[#This Row],[Weight (g)]]</f>
        <v>0</v>
      </c>
      <c r="T1154" s="62">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60">
        <f t="shared" ref="V1154:V1217" si="18">AA1154</f>
        <v>0</v>
      </c>
      <c r="W1154" s="21">
        <f>MonthSales[[#This Row],[Suggested Order]]+V1154</f>
        <v>0</v>
      </c>
      <c r="X1154">
        <f>SUM(MonthSales[[#This Row],[Stock + FBA]:[Incoming]])+MonthSales[[#This Row],[Final Quantity in Order + Manual]]</f>
        <v>200</v>
      </c>
      <c r="Y1154" s="62">
        <f>IFERROR(((MonthSales[[#This Row],[Stock + FBA]]+MonthSales[[#This Row],[Incoming]]+MonthSales[[#This Row],[Final Quantity in Order + Manual]])/MonthSales[[#This Row],[Quaterly Average]]), 0)</f>
        <v>0</v>
      </c>
    </row>
    <row r="1155" spans="1:25" x14ac:dyDescent="0.25">
      <c r="A1155" s="1" t="s">
        <v>1162</v>
      </c>
      <c r="B1155" s="1" t="s">
        <v>1317</v>
      </c>
      <c r="C1155" s="1"/>
      <c r="D1155">
        <v>0.74</v>
      </c>
      <c r="E1155">
        <v>0</v>
      </c>
      <c r="F1155">
        <v>0</v>
      </c>
      <c r="G1155">
        <v>0</v>
      </c>
      <c r="H1155">
        <v>0</v>
      </c>
      <c r="I1155">
        <v>0</v>
      </c>
      <c r="J1155">
        <v>0</v>
      </c>
      <c r="K1155">
        <v>0</v>
      </c>
      <c r="L1155" s="65">
        <v>0</v>
      </c>
      <c r="M1155">
        <v>0</v>
      </c>
      <c r="N1155">
        <v>200</v>
      </c>
      <c r="O1155">
        <v>0</v>
      </c>
      <c r="P1155">
        <v>200</v>
      </c>
      <c r="Q1155">
        <v>0</v>
      </c>
      <c r="R1155" s="1">
        <f>IF(AND(MonthSales[[#This Row],[Maximum]] &gt; 10, C1155 &lt;&gt; "X"), COUNTIF(MonthSales[[#This Row],[6]:[1]], "=0"),0)</f>
        <v>0</v>
      </c>
      <c r="S1155" s="13">
        <f>MonthSales[[#This Row],[Final Quantity in Order + Manual]]*MonthSales[[#This Row],[Weight (g)]]</f>
        <v>0</v>
      </c>
      <c r="T1155" s="62">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60">
        <f t="shared" si="18"/>
        <v>0</v>
      </c>
      <c r="W1155" s="21">
        <f>MonthSales[[#This Row],[Suggested Order]]+V1155</f>
        <v>0</v>
      </c>
      <c r="X1155">
        <f>SUM(MonthSales[[#This Row],[Stock + FBA]:[Incoming]])+MonthSales[[#This Row],[Final Quantity in Order + Manual]]</f>
        <v>200</v>
      </c>
      <c r="Y1155" s="62">
        <f>IFERROR(((MonthSales[[#This Row],[Stock + FBA]]+MonthSales[[#This Row],[Incoming]]+MonthSales[[#This Row],[Final Quantity in Order + Manual]])/MonthSales[[#This Row],[Quaterly Average]]), 0)</f>
        <v>0</v>
      </c>
    </row>
    <row r="1156" spans="1:25" x14ac:dyDescent="0.25">
      <c r="A1156" s="1" t="s">
        <v>1163</v>
      </c>
      <c r="B1156" s="1" t="s">
        <v>1317</v>
      </c>
      <c r="C1156" s="1"/>
      <c r="D1156">
        <v>0.75</v>
      </c>
      <c r="E1156">
        <v>0</v>
      </c>
      <c r="F1156">
        <v>0</v>
      </c>
      <c r="G1156">
        <v>0</v>
      </c>
      <c r="H1156">
        <v>0</v>
      </c>
      <c r="I1156">
        <v>0</v>
      </c>
      <c r="J1156">
        <v>0</v>
      </c>
      <c r="K1156">
        <v>0</v>
      </c>
      <c r="L1156" s="65">
        <v>0</v>
      </c>
      <c r="M1156">
        <v>0</v>
      </c>
      <c r="N1156">
        <v>200</v>
      </c>
      <c r="O1156">
        <v>0</v>
      </c>
      <c r="P1156">
        <v>200</v>
      </c>
      <c r="Q1156">
        <v>0</v>
      </c>
      <c r="R1156" s="1">
        <f>IF(AND(MonthSales[[#This Row],[Maximum]] &gt; 10, C1156 &lt;&gt; "X"), COUNTIF(MonthSales[[#This Row],[6]:[1]], "=0"),0)</f>
        <v>0</v>
      </c>
      <c r="S1156" s="13">
        <f>MonthSales[[#This Row],[Final Quantity in Order + Manual]]*MonthSales[[#This Row],[Weight (g)]]</f>
        <v>0</v>
      </c>
      <c r="T1156" s="62">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60">
        <f t="shared" si="18"/>
        <v>0</v>
      </c>
      <c r="W1156" s="21">
        <f>MonthSales[[#This Row],[Suggested Order]]+V1156</f>
        <v>0</v>
      </c>
      <c r="X1156">
        <f>SUM(MonthSales[[#This Row],[Stock + FBA]:[Incoming]])+MonthSales[[#This Row],[Final Quantity in Order + Manual]]</f>
        <v>200</v>
      </c>
      <c r="Y1156" s="62">
        <f>IFERROR(((MonthSales[[#This Row],[Stock + FBA]]+MonthSales[[#This Row],[Incoming]]+MonthSales[[#This Row],[Final Quantity in Order + Manual]])/MonthSales[[#This Row],[Quaterly Average]]), 0)</f>
        <v>0</v>
      </c>
    </row>
    <row r="1157" spans="1:25" x14ac:dyDescent="0.25">
      <c r="A1157" s="1" t="s">
        <v>1164</v>
      </c>
      <c r="B1157" s="1" t="s">
        <v>1317</v>
      </c>
      <c r="C1157" s="1"/>
      <c r="D1157">
        <v>0.9</v>
      </c>
      <c r="E1157">
        <v>0</v>
      </c>
      <c r="F1157">
        <v>0</v>
      </c>
      <c r="G1157">
        <v>0</v>
      </c>
      <c r="H1157">
        <v>0</v>
      </c>
      <c r="I1157">
        <v>0</v>
      </c>
      <c r="J1157">
        <v>0</v>
      </c>
      <c r="K1157">
        <v>0</v>
      </c>
      <c r="L1157" s="65">
        <v>0</v>
      </c>
      <c r="M1157">
        <v>0</v>
      </c>
      <c r="N1157">
        <v>200</v>
      </c>
      <c r="O1157">
        <v>0</v>
      </c>
      <c r="P1157">
        <v>200</v>
      </c>
      <c r="Q1157">
        <v>0</v>
      </c>
      <c r="R1157" s="1">
        <f>IF(AND(MonthSales[[#This Row],[Maximum]] &gt; 10, C1157 &lt;&gt; "X"), COUNTIF(MonthSales[[#This Row],[6]:[1]], "=0"),0)</f>
        <v>0</v>
      </c>
      <c r="S1157" s="13">
        <f>MonthSales[[#This Row],[Final Quantity in Order + Manual]]*MonthSales[[#This Row],[Weight (g)]]</f>
        <v>0</v>
      </c>
      <c r="T1157" s="62">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60">
        <f t="shared" si="18"/>
        <v>0</v>
      </c>
      <c r="W1157" s="21">
        <f>MonthSales[[#This Row],[Suggested Order]]+V1157</f>
        <v>0</v>
      </c>
      <c r="X1157">
        <f>SUM(MonthSales[[#This Row],[Stock + FBA]:[Incoming]])+MonthSales[[#This Row],[Final Quantity in Order + Manual]]</f>
        <v>200</v>
      </c>
      <c r="Y1157" s="62">
        <f>IFERROR(((MonthSales[[#This Row],[Stock + FBA]]+MonthSales[[#This Row],[Incoming]]+MonthSales[[#This Row],[Final Quantity in Order + Manual]])/MonthSales[[#This Row],[Quaterly Average]]), 0)</f>
        <v>0</v>
      </c>
    </row>
    <row r="1158" spans="1:25" x14ac:dyDescent="0.25">
      <c r="A1158" s="1" t="s">
        <v>1165</v>
      </c>
      <c r="B1158" s="1" t="s">
        <v>1317</v>
      </c>
      <c r="C1158" s="1"/>
      <c r="D1158">
        <v>0.55000000000000004</v>
      </c>
      <c r="E1158">
        <v>0</v>
      </c>
      <c r="F1158">
        <v>0</v>
      </c>
      <c r="G1158">
        <v>0</v>
      </c>
      <c r="H1158">
        <v>0</v>
      </c>
      <c r="I1158">
        <v>0</v>
      </c>
      <c r="J1158">
        <v>0</v>
      </c>
      <c r="K1158">
        <v>0</v>
      </c>
      <c r="L1158" s="65">
        <v>0</v>
      </c>
      <c r="M1158">
        <v>0</v>
      </c>
      <c r="N1158">
        <v>200</v>
      </c>
      <c r="O1158">
        <v>0</v>
      </c>
      <c r="P1158">
        <v>200</v>
      </c>
      <c r="Q1158">
        <v>0</v>
      </c>
      <c r="R1158" s="1">
        <f>IF(AND(MonthSales[[#This Row],[Maximum]] &gt; 10, C1158 &lt;&gt; "X"), COUNTIF(MonthSales[[#This Row],[6]:[1]], "=0"),0)</f>
        <v>0</v>
      </c>
      <c r="S1158" s="13">
        <f>MonthSales[[#This Row],[Final Quantity in Order + Manual]]*MonthSales[[#This Row],[Weight (g)]]</f>
        <v>0</v>
      </c>
      <c r="T1158" s="62">
        <f>IFERROR(((MonthSales[[#This Row],[Stock + FBA]]+MonthSales[[#This Row],[Incoming]])/MonthSales[[#This Row],[Quaterly Average]]), 0)</f>
        <v>0</v>
      </c>
      <c r="U1158" s="14">
        <f>IF(AND(minMonths &gt;=  MonthSales[[#This Row],[Months Cover (current stock +Production)]], C1158  &lt;&gt; "X"), _xlfn.CEILING.MATH(((orderBY -  MonthSales[[#This Row],[Months Cover (current stock +Production)]]) * MonthSales[[#This Row],[Quaterly Average]]),50),0)</f>
        <v>0</v>
      </c>
      <c r="V1158" s="60">
        <f t="shared" si="18"/>
        <v>0</v>
      </c>
      <c r="W1158" s="21">
        <f>MonthSales[[#This Row],[Suggested Order]]+V1158</f>
        <v>0</v>
      </c>
      <c r="X1158">
        <f>SUM(MonthSales[[#This Row],[Stock + FBA]:[Incoming]])+MonthSales[[#This Row],[Final Quantity in Order + Manual]]</f>
        <v>200</v>
      </c>
      <c r="Y1158" s="62">
        <f>IFERROR(((MonthSales[[#This Row],[Stock + FBA]]+MonthSales[[#This Row],[Incoming]]+MonthSales[[#This Row],[Final Quantity in Order + Manual]])/MonthSales[[#This Row],[Quaterly Average]]), 0)</f>
        <v>0</v>
      </c>
    </row>
    <row r="1159" spans="1:25" x14ac:dyDescent="0.25">
      <c r="A1159" s="1" t="s">
        <v>1166</v>
      </c>
      <c r="B1159" s="1" t="s">
        <v>1313</v>
      </c>
      <c r="C1159" s="1"/>
      <c r="D1159">
        <v>0.78</v>
      </c>
      <c r="E1159">
        <v>0</v>
      </c>
      <c r="F1159">
        <v>0</v>
      </c>
      <c r="G1159">
        <v>0</v>
      </c>
      <c r="H1159">
        <v>0</v>
      </c>
      <c r="I1159">
        <v>0</v>
      </c>
      <c r="J1159">
        <v>0</v>
      </c>
      <c r="K1159">
        <v>0</v>
      </c>
      <c r="L1159" s="65">
        <v>0</v>
      </c>
      <c r="M1159">
        <v>0</v>
      </c>
      <c r="N1159">
        <v>150</v>
      </c>
      <c r="O1159">
        <v>0</v>
      </c>
      <c r="P1159">
        <v>150</v>
      </c>
      <c r="Q1159">
        <v>0</v>
      </c>
      <c r="R1159" s="1">
        <f>IF(AND(MonthSales[[#This Row],[Maximum]] &gt; 10, C1159 &lt;&gt; "X"), COUNTIF(MonthSales[[#This Row],[6]:[1]], "=0"),0)</f>
        <v>0</v>
      </c>
      <c r="S1159" s="13">
        <f>MonthSales[[#This Row],[Final Quantity in Order + Manual]]*MonthSales[[#This Row],[Weight (g)]]</f>
        <v>0</v>
      </c>
      <c r="T1159" s="62">
        <f>IFERROR(((MonthSales[[#This Row],[Stock + FBA]]+MonthSales[[#This Row],[Incoming]])/MonthSales[[#This Row],[Quaterly Average]]), 0)</f>
        <v>0</v>
      </c>
      <c r="U1159" s="14">
        <f>IF(AND(minMonths &gt;=  MonthSales[[#This Row],[Months Cover (current stock +Production)]], C1159  &lt;&gt; "X"), _xlfn.CEILING.MATH(((orderBY -  MonthSales[[#This Row],[Months Cover (current stock +Production)]]) * MonthSales[[#This Row],[Quaterly Average]]),50),0)</f>
        <v>0</v>
      </c>
      <c r="V1159" s="60">
        <f t="shared" si="18"/>
        <v>0</v>
      </c>
      <c r="W1159" s="21">
        <f>MonthSales[[#This Row],[Suggested Order]]+V1159</f>
        <v>0</v>
      </c>
      <c r="X1159">
        <f>SUM(MonthSales[[#This Row],[Stock + FBA]:[Incoming]])+MonthSales[[#This Row],[Final Quantity in Order + Manual]]</f>
        <v>150</v>
      </c>
      <c r="Y1159" s="62">
        <f>IFERROR(((MonthSales[[#This Row],[Stock + FBA]]+MonthSales[[#This Row],[Incoming]]+MonthSales[[#This Row],[Final Quantity in Order + Manual]])/MonthSales[[#This Row],[Quaterly Average]]), 0)</f>
        <v>0</v>
      </c>
    </row>
    <row r="1160" spans="1:25" x14ac:dyDescent="0.25">
      <c r="A1160" s="1" t="s">
        <v>1167</v>
      </c>
      <c r="B1160" s="1" t="s">
        <v>1313</v>
      </c>
      <c r="C1160" s="1"/>
      <c r="D1160">
        <v>0.95</v>
      </c>
      <c r="E1160">
        <v>0</v>
      </c>
      <c r="F1160">
        <v>0</v>
      </c>
      <c r="G1160">
        <v>0</v>
      </c>
      <c r="H1160">
        <v>0</v>
      </c>
      <c r="I1160">
        <v>0</v>
      </c>
      <c r="J1160">
        <v>0</v>
      </c>
      <c r="K1160">
        <v>0</v>
      </c>
      <c r="L1160" s="65">
        <v>0</v>
      </c>
      <c r="M1160">
        <v>0</v>
      </c>
      <c r="N1160">
        <v>150</v>
      </c>
      <c r="O1160">
        <v>0</v>
      </c>
      <c r="P1160">
        <v>150</v>
      </c>
      <c r="Q1160">
        <v>0</v>
      </c>
      <c r="R1160" s="1">
        <f>IF(AND(MonthSales[[#This Row],[Maximum]] &gt; 10, C1160 &lt;&gt; "X"), COUNTIF(MonthSales[[#This Row],[6]:[1]], "=0"),0)</f>
        <v>0</v>
      </c>
      <c r="S1160" s="13">
        <f>MonthSales[[#This Row],[Final Quantity in Order + Manual]]*MonthSales[[#This Row],[Weight (g)]]</f>
        <v>0</v>
      </c>
      <c r="T1160" s="62">
        <f>IFERROR(((MonthSales[[#This Row],[Stock + FBA]]+MonthSales[[#This Row],[Incoming]])/MonthSales[[#This Row],[Quaterly Average]]), 0)</f>
        <v>0</v>
      </c>
      <c r="U1160" s="14">
        <f>IF(AND(minMonths &gt;=  MonthSales[[#This Row],[Months Cover (current stock +Production)]], C1160  &lt;&gt; "X"), _xlfn.CEILING.MATH(((orderBY -  MonthSales[[#This Row],[Months Cover (current stock +Production)]]) * MonthSales[[#This Row],[Quaterly Average]]),50),0)</f>
        <v>0</v>
      </c>
      <c r="V1160" s="60">
        <f t="shared" si="18"/>
        <v>0</v>
      </c>
      <c r="W1160" s="21">
        <f>MonthSales[[#This Row],[Suggested Order]]+V1160</f>
        <v>0</v>
      </c>
      <c r="X1160">
        <f>SUM(MonthSales[[#This Row],[Stock + FBA]:[Incoming]])+MonthSales[[#This Row],[Final Quantity in Order + Manual]]</f>
        <v>150</v>
      </c>
      <c r="Y1160" s="62">
        <f>IFERROR(((MonthSales[[#This Row],[Stock + FBA]]+MonthSales[[#This Row],[Incoming]]+MonthSales[[#This Row],[Final Quantity in Order + Manual]])/MonthSales[[#This Row],[Quaterly Average]]), 0)</f>
        <v>0</v>
      </c>
    </row>
    <row r="1161" spans="1:25" x14ac:dyDescent="0.25">
      <c r="A1161" s="1" t="s">
        <v>1168</v>
      </c>
      <c r="B1161" s="1" t="s">
        <v>1317</v>
      </c>
      <c r="C1161" s="1" t="s">
        <v>8</v>
      </c>
      <c r="D1161">
        <v>1.3</v>
      </c>
      <c r="E1161">
        <v>15</v>
      </c>
      <c r="F1161">
        <v>8</v>
      </c>
      <c r="G1161">
        <v>19</v>
      </c>
      <c r="H1161">
        <v>25</v>
      </c>
      <c r="I1161">
        <v>23</v>
      </c>
      <c r="J1161">
        <v>14</v>
      </c>
      <c r="K1161">
        <v>17</v>
      </c>
      <c r="L1161" s="65">
        <v>21</v>
      </c>
      <c r="M1161">
        <v>25</v>
      </c>
      <c r="N1161">
        <v>102</v>
      </c>
      <c r="O1161">
        <v>17</v>
      </c>
      <c r="P1161">
        <v>119</v>
      </c>
      <c r="Q1161">
        <v>100</v>
      </c>
      <c r="R1161" s="1">
        <f>IF(AND(MonthSales[[#This Row],[Maximum]] &gt; 10, C1161 &lt;&gt; "X"), COUNTIF(MonthSales[[#This Row],[6]:[1]], "=0"),0)</f>
        <v>0</v>
      </c>
      <c r="S1161" s="13">
        <f>MonthSales[[#This Row],[Final Quantity in Order + Manual]]*MonthSales[[#This Row],[Weight (g)]]</f>
        <v>0</v>
      </c>
      <c r="T1161" s="62">
        <f>IFERROR(((MonthSales[[#This Row],[Stock + FBA]]+MonthSales[[#This Row],[Incoming]])/MonthSales[[#This Row],[Quaterly Average]]), 0)</f>
        <v>10.428571428571429</v>
      </c>
      <c r="U1161" s="14">
        <f>IF(AND(minMonths &gt;=  MonthSales[[#This Row],[Months Cover (current stock +Production)]], C1161  &lt;&gt; "X"), _xlfn.CEILING.MATH(((orderBY -  MonthSales[[#This Row],[Months Cover (current stock +Production)]]) * MonthSales[[#This Row],[Quaterly Average]]),50),0)</f>
        <v>0</v>
      </c>
      <c r="V1161" s="60">
        <f t="shared" si="18"/>
        <v>0</v>
      </c>
      <c r="W1161" s="21">
        <f>MonthSales[[#This Row],[Suggested Order]]+V1161</f>
        <v>0</v>
      </c>
      <c r="X1161">
        <f>SUM(MonthSales[[#This Row],[Stock + FBA]:[Incoming]])+MonthSales[[#This Row],[Final Quantity in Order + Manual]]</f>
        <v>219</v>
      </c>
      <c r="Y1161" s="62">
        <f>IFERROR(((MonthSales[[#This Row],[Stock + FBA]]+MonthSales[[#This Row],[Incoming]]+MonthSales[[#This Row],[Final Quantity in Order + Manual]])/MonthSales[[#This Row],[Quaterly Average]]), 0)</f>
        <v>10.428571428571429</v>
      </c>
    </row>
    <row r="1162" spans="1:25" x14ac:dyDescent="0.25">
      <c r="A1162" s="1" t="s">
        <v>1169</v>
      </c>
      <c r="B1162" s="1" t="s">
        <v>1317</v>
      </c>
      <c r="C1162" s="1" t="s">
        <v>8</v>
      </c>
      <c r="D1162">
        <v>1.6</v>
      </c>
      <c r="E1162">
        <v>25</v>
      </c>
      <c r="F1162">
        <v>32</v>
      </c>
      <c r="G1162">
        <v>39</v>
      </c>
      <c r="H1162">
        <v>28</v>
      </c>
      <c r="I1162">
        <v>24</v>
      </c>
      <c r="J1162">
        <v>39</v>
      </c>
      <c r="K1162">
        <v>31</v>
      </c>
      <c r="L1162" s="65">
        <v>30</v>
      </c>
      <c r="M1162">
        <v>39</v>
      </c>
      <c r="N1162">
        <v>99</v>
      </c>
      <c r="O1162">
        <v>28</v>
      </c>
      <c r="P1162">
        <v>127</v>
      </c>
      <c r="Q1162">
        <v>100</v>
      </c>
      <c r="R1162" s="1">
        <f>IF(AND(MonthSales[[#This Row],[Maximum]] &gt; 10, C1162 &lt;&gt; "X"), COUNTIF(MonthSales[[#This Row],[6]:[1]], "=0"),0)</f>
        <v>0</v>
      </c>
      <c r="S1162" s="13">
        <f>MonthSales[[#This Row],[Final Quantity in Order + Manual]]*MonthSales[[#This Row],[Weight (g)]]</f>
        <v>0</v>
      </c>
      <c r="T1162" s="62">
        <f>IFERROR(((MonthSales[[#This Row],[Stock + FBA]]+MonthSales[[#This Row],[Incoming]])/MonthSales[[#This Row],[Quaterly Average]]), 0)</f>
        <v>7.5666666666666664</v>
      </c>
      <c r="U1162" s="14">
        <f>IF(AND(minMonths &gt;=  MonthSales[[#This Row],[Months Cover (current stock +Production)]], C1162  &lt;&gt; "X"), _xlfn.CEILING.MATH(((orderBY -  MonthSales[[#This Row],[Months Cover (current stock +Production)]]) * MonthSales[[#This Row],[Quaterly Average]]),50),0)</f>
        <v>0</v>
      </c>
      <c r="V1162" s="60">
        <f t="shared" si="18"/>
        <v>0</v>
      </c>
      <c r="W1162" s="21">
        <f>MonthSales[[#This Row],[Suggested Order]]+V1162</f>
        <v>0</v>
      </c>
      <c r="X1162">
        <f>SUM(MonthSales[[#This Row],[Stock + FBA]:[Incoming]])+MonthSales[[#This Row],[Final Quantity in Order + Manual]]</f>
        <v>227</v>
      </c>
      <c r="Y1162" s="62">
        <f>IFERROR(((MonthSales[[#This Row],[Stock + FBA]]+MonthSales[[#This Row],[Incoming]]+MonthSales[[#This Row],[Final Quantity in Order + Manual]])/MonthSales[[#This Row],[Quaterly Average]]), 0)</f>
        <v>7.5666666666666664</v>
      </c>
    </row>
    <row r="1163" spans="1:25" x14ac:dyDescent="0.25">
      <c r="A1163" s="1" t="s">
        <v>1170</v>
      </c>
      <c r="B1163" s="1" t="s">
        <v>1317</v>
      </c>
      <c r="C1163" s="1" t="s">
        <v>8</v>
      </c>
      <c r="D1163">
        <v>3.13</v>
      </c>
      <c r="E1163">
        <v>26</v>
      </c>
      <c r="F1163">
        <v>23</v>
      </c>
      <c r="G1163">
        <v>29</v>
      </c>
      <c r="H1163">
        <v>50</v>
      </c>
      <c r="I1163">
        <v>18</v>
      </c>
      <c r="J1163">
        <v>14</v>
      </c>
      <c r="K1163">
        <v>27</v>
      </c>
      <c r="L1163" s="65">
        <v>27</v>
      </c>
      <c r="M1163">
        <v>50</v>
      </c>
      <c r="N1163">
        <v>102</v>
      </c>
      <c r="O1163">
        <v>2</v>
      </c>
      <c r="P1163">
        <v>104</v>
      </c>
      <c r="Q1163">
        <v>200</v>
      </c>
      <c r="R1163" s="1">
        <f>IF(AND(MonthSales[[#This Row],[Maximum]] &gt; 10, C1163 &lt;&gt; "X"), COUNTIF(MonthSales[[#This Row],[6]:[1]], "=0"),0)</f>
        <v>0</v>
      </c>
      <c r="S1163" s="13">
        <f>MonthSales[[#This Row],[Final Quantity in Order + Manual]]*MonthSales[[#This Row],[Weight (g)]]</f>
        <v>0</v>
      </c>
      <c r="T1163" s="62">
        <f>IFERROR(((MonthSales[[#This Row],[Stock + FBA]]+MonthSales[[#This Row],[Incoming]])/MonthSales[[#This Row],[Quaterly Average]]), 0)</f>
        <v>11.25925925925926</v>
      </c>
      <c r="U1163" s="14">
        <f>IF(AND(minMonths &gt;=  MonthSales[[#This Row],[Months Cover (current stock +Production)]], C1163  &lt;&gt; "X"), _xlfn.CEILING.MATH(((orderBY -  MonthSales[[#This Row],[Months Cover (current stock +Production)]]) * MonthSales[[#This Row],[Quaterly Average]]),50),0)</f>
        <v>0</v>
      </c>
      <c r="V1163" s="60">
        <f t="shared" si="18"/>
        <v>0</v>
      </c>
      <c r="W1163" s="21">
        <f>MonthSales[[#This Row],[Suggested Order]]+V1163</f>
        <v>0</v>
      </c>
      <c r="X1163">
        <f>SUM(MonthSales[[#This Row],[Stock + FBA]:[Incoming]])+MonthSales[[#This Row],[Final Quantity in Order + Manual]]</f>
        <v>304</v>
      </c>
      <c r="Y1163" s="62">
        <f>IFERROR(((MonthSales[[#This Row],[Stock + FBA]]+MonthSales[[#This Row],[Incoming]]+MonthSales[[#This Row],[Final Quantity in Order + Manual]])/MonthSales[[#This Row],[Quaterly Average]]), 0)</f>
        <v>11.25925925925926</v>
      </c>
    </row>
    <row r="1164" spans="1:25" x14ac:dyDescent="0.25">
      <c r="A1164" s="1" t="s">
        <v>1171</v>
      </c>
      <c r="B1164" s="1" t="s">
        <v>1367</v>
      </c>
      <c r="C1164" s="1" t="s">
        <v>13</v>
      </c>
      <c r="D1164">
        <v>0.7</v>
      </c>
      <c r="E1164">
        <v>4</v>
      </c>
      <c r="F1164">
        <v>1</v>
      </c>
      <c r="G1164">
        <v>2</v>
      </c>
      <c r="H1164">
        <v>0</v>
      </c>
      <c r="I1164">
        <v>2</v>
      </c>
      <c r="J1164">
        <v>2</v>
      </c>
      <c r="K1164">
        <v>2</v>
      </c>
      <c r="L1164" s="65">
        <v>2</v>
      </c>
      <c r="M1164">
        <v>4</v>
      </c>
      <c r="N1164">
        <v>6</v>
      </c>
      <c r="O1164">
        <v>14</v>
      </c>
      <c r="P1164">
        <v>20</v>
      </c>
      <c r="Q1164">
        <v>0</v>
      </c>
      <c r="R1164" s="1">
        <f>IF(AND(MonthSales[[#This Row],[Maximum]] &gt; 10, C1164 &lt;&gt; "X"), COUNTIF(MonthSales[[#This Row],[6]:[1]], "=0"),0)</f>
        <v>0</v>
      </c>
      <c r="S1164" s="13">
        <f>MonthSales[[#This Row],[Final Quantity in Order + Manual]]*MonthSales[[#This Row],[Weight (g)]]</f>
        <v>0</v>
      </c>
      <c r="T1164" s="62">
        <f>IFERROR(((MonthSales[[#This Row],[Stock + FBA]]+MonthSales[[#This Row],[Incoming]])/MonthSales[[#This Row],[Quaterly Average]]), 0)</f>
        <v>10</v>
      </c>
      <c r="U1164" s="14">
        <f>IF(AND(minMonths &gt;=  MonthSales[[#This Row],[Months Cover (current stock +Production)]], C1164  &lt;&gt; "X"), _xlfn.CEILING.MATH(((orderBY -  MonthSales[[#This Row],[Months Cover (current stock +Production)]]) * MonthSales[[#This Row],[Quaterly Average]]),50),0)</f>
        <v>0</v>
      </c>
      <c r="V1164" s="60">
        <f t="shared" si="18"/>
        <v>0</v>
      </c>
      <c r="W1164" s="21">
        <f>MonthSales[[#This Row],[Suggested Order]]+V1164</f>
        <v>0</v>
      </c>
      <c r="X1164">
        <f>SUM(MonthSales[[#This Row],[Stock + FBA]:[Incoming]])+MonthSales[[#This Row],[Final Quantity in Order + Manual]]</f>
        <v>20</v>
      </c>
      <c r="Y1164" s="62">
        <f>IFERROR(((MonthSales[[#This Row],[Stock + FBA]]+MonthSales[[#This Row],[Incoming]]+MonthSales[[#This Row],[Final Quantity in Order + Manual]])/MonthSales[[#This Row],[Quaterly Average]]), 0)</f>
        <v>10</v>
      </c>
    </row>
    <row r="1165" spans="1:25" x14ac:dyDescent="0.25">
      <c r="A1165" s="1" t="s">
        <v>1172</v>
      </c>
      <c r="B1165" s="1" t="s">
        <v>1315</v>
      </c>
      <c r="C1165" s="1"/>
      <c r="D1165">
        <v>6.34</v>
      </c>
      <c r="E1165">
        <v>0</v>
      </c>
      <c r="F1165">
        <v>0</v>
      </c>
      <c r="G1165">
        <v>0</v>
      </c>
      <c r="H1165">
        <v>0</v>
      </c>
      <c r="I1165">
        <v>0</v>
      </c>
      <c r="J1165">
        <v>0</v>
      </c>
      <c r="K1165">
        <v>0</v>
      </c>
      <c r="L1165" s="65">
        <v>0</v>
      </c>
      <c r="M1165">
        <v>0</v>
      </c>
      <c r="N1165">
        <v>102</v>
      </c>
      <c r="O1165">
        <v>0</v>
      </c>
      <c r="P1165">
        <v>102</v>
      </c>
      <c r="Q1165">
        <v>0</v>
      </c>
      <c r="R1165" s="1">
        <f>IF(AND(MonthSales[[#This Row],[Maximum]] &gt; 10, C1165 &lt;&gt; "X"), COUNTIF(MonthSales[[#This Row],[6]:[1]], "=0"),0)</f>
        <v>0</v>
      </c>
      <c r="S1165" s="13">
        <f>MonthSales[[#This Row],[Final Quantity in Order + Manual]]*MonthSales[[#This Row],[Weight (g)]]</f>
        <v>0</v>
      </c>
      <c r="T1165" s="62">
        <f>IFERROR(((MonthSales[[#This Row],[Stock + FBA]]+MonthSales[[#This Row],[Incoming]])/MonthSales[[#This Row],[Quaterly Average]]), 0)</f>
        <v>0</v>
      </c>
      <c r="U1165" s="14">
        <f>IF(AND(minMonths &gt;=  MonthSales[[#This Row],[Months Cover (current stock +Production)]], C1165  &lt;&gt; "X"), _xlfn.CEILING.MATH(((orderBY -  MonthSales[[#This Row],[Months Cover (current stock +Production)]]) * MonthSales[[#This Row],[Quaterly Average]]),50),0)</f>
        <v>0</v>
      </c>
      <c r="V1165" s="60">
        <f t="shared" si="18"/>
        <v>0</v>
      </c>
      <c r="W1165" s="21">
        <f>MonthSales[[#This Row],[Suggested Order]]+V1165</f>
        <v>0</v>
      </c>
      <c r="X1165">
        <f>SUM(MonthSales[[#This Row],[Stock + FBA]:[Incoming]])+MonthSales[[#This Row],[Final Quantity in Order + Manual]]</f>
        <v>102</v>
      </c>
      <c r="Y1165" s="62">
        <f>IFERROR(((MonthSales[[#This Row],[Stock + FBA]]+MonthSales[[#This Row],[Incoming]]+MonthSales[[#This Row],[Final Quantity in Order + Manual]])/MonthSales[[#This Row],[Quaterly Average]]), 0)</f>
        <v>0</v>
      </c>
    </row>
    <row r="1166" spans="1:25" x14ac:dyDescent="0.25">
      <c r="A1166" s="1" t="s">
        <v>1173</v>
      </c>
      <c r="B1166" s="1" t="s">
        <v>1315</v>
      </c>
      <c r="C1166" s="1"/>
      <c r="D1166">
        <v>6.97</v>
      </c>
      <c r="E1166">
        <v>0</v>
      </c>
      <c r="F1166">
        <v>0</v>
      </c>
      <c r="G1166">
        <v>0</v>
      </c>
      <c r="H1166">
        <v>0</v>
      </c>
      <c r="I1166">
        <v>0</v>
      </c>
      <c r="J1166">
        <v>0</v>
      </c>
      <c r="K1166">
        <v>0</v>
      </c>
      <c r="L1166" s="65">
        <v>0</v>
      </c>
      <c r="M1166">
        <v>0</v>
      </c>
      <c r="N1166">
        <v>102</v>
      </c>
      <c r="O1166">
        <v>0</v>
      </c>
      <c r="P1166">
        <v>102</v>
      </c>
      <c r="Q1166">
        <v>0</v>
      </c>
      <c r="R1166" s="1">
        <f>IF(AND(MonthSales[[#This Row],[Maximum]] &gt; 10, C1166 &lt;&gt; "X"), COUNTIF(MonthSales[[#This Row],[6]:[1]], "=0"),0)</f>
        <v>0</v>
      </c>
      <c r="S1166" s="13">
        <f>MonthSales[[#This Row],[Final Quantity in Order + Manual]]*MonthSales[[#This Row],[Weight (g)]]</f>
        <v>0</v>
      </c>
      <c r="T1166" s="62">
        <f>IFERROR(((MonthSales[[#This Row],[Stock + FBA]]+MonthSales[[#This Row],[Incoming]])/MonthSales[[#This Row],[Quaterly Average]]), 0)</f>
        <v>0</v>
      </c>
      <c r="U1166" s="14">
        <f>IF(AND(minMonths &gt;=  MonthSales[[#This Row],[Months Cover (current stock +Production)]], C1166  &lt;&gt; "X"), _xlfn.CEILING.MATH(((orderBY -  MonthSales[[#This Row],[Months Cover (current stock +Production)]]) * MonthSales[[#This Row],[Quaterly Average]]),50),0)</f>
        <v>0</v>
      </c>
      <c r="V1166" s="60">
        <f t="shared" si="18"/>
        <v>0</v>
      </c>
      <c r="W1166" s="21">
        <f>MonthSales[[#This Row],[Suggested Order]]+V1166</f>
        <v>0</v>
      </c>
      <c r="X1166">
        <f>SUM(MonthSales[[#This Row],[Stock + FBA]:[Incoming]])+MonthSales[[#This Row],[Final Quantity in Order + Manual]]</f>
        <v>102</v>
      </c>
      <c r="Y1166" s="62">
        <f>IFERROR(((MonthSales[[#This Row],[Stock + FBA]]+MonthSales[[#This Row],[Incoming]]+MonthSales[[#This Row],[Final Quantity in Order + Manual]])/MonthSales[[#This Row],[Quaterly Average]]), 0)</f>
        <v>0</v>
      </c>
    </row>
    <row r="1167" spans="1:25" x14ac:dyDescent="0.25">
      <c r="A1167" s="1" t="s">
        <v>1174</v>
      </c>
      <c r="B1167" s="1" t="s">
        <v>1315</v>
      </c>
      <c r="C1167" s="1"/>
      <c r="D1167">
        <v>7.7</v>
      </c>
      <c r="E1167">
        <v>0</v>
      </c>
      <c r="F1167">
        <v>0</v>
      </c>
      <c r="G1167">
        <v>0</v>
      </c>
      <c r="H1167">
        <v>0</v>
      </c>
      <c r="I1167">
        <v>0</v>
      </c>
      <c r="J1167">
        <v>0</v>
      </c>
      <c r="K1167">
        <v>0</v>
      </c>
      <c r="L1167" s="65">
        <v>0</v>
      </c>
      <c r="M1167">
        <v>0</v>
      </c>
      <c r="N1167">
        <v>101</v>
      </c>
      <c r="O1167">
        <v>0</v>
      </c>
      <c r="P1167">
        <v>101</v>
      </c>
      <c r="Q1167">
        <v>0</v>
      </c>
      <c r="R1167" s="1">
        <f>IF(AND(MonthSales[[#This Row],[Maximum]] &gt; 10, C1167 &lt;&gt; "X"), COUNTIF(MonthSales[[#This Row],[6]:[1]], "=0"),0)</f>
        <v>0</v>
      </c>
      <c r="S1167" s="13">
        <f>MonthSales[[#This Row],[Final Quantity in Order + Manual]]*MonthSales[[#This Row],[Weight (g)]]</f>
        <v>0</v>
      </c>
      <c r="T1167" s="62">
        <f>IFERROR(((MonthSales[[#This Row],[Stock + FBA]]+MonthSales[[#This Row],[Incoming]])/MonthSales[[#This Row],[Quaterly Average]]), 0)</f>
        <v>0</v>
      </c>
      <c r="U1167" s="14">
        <f>IF(AND(minMonths &gt;=  MonthSales[[#This Row],[Months Cover (current stock +Production)]], C1167  &lt;&gt; "X"), _xlfn.CEILING.MATH(((orderBY -  MonthSales[[#This Row],[Months Cover (current stock +Production)]]) * MonthSales[[#This Row],[Quaterly Average]]),50),0)</f>
        <v>0</v>
      </c>
      <c r="V1167" s="60">
        <f t="shared" si="18"/>
        <v>0</v>
      </c>
      <c r="W1167" s="21">
        <f>MonthSales[[#This Row],[Suggested Order]]+V1167</f>
        <v>0</v>
      </c>
      <c r="X1167">
        <f>SUM(MonthSales[[#This Row],[Stock + FBA]:[Incoming]])+MonthSales[[#This Row],[Final Quantity in Order + Manual]]</f>
        <v>101</v>
      </c>
      <c r="Y1167" s="62">
        <f>IFERROR(((MonthSales[[#This Row],[Stock + FBA]]+MonthSales[[#This Row],[Incoming]]+MonthSales[[#This Row],[Final Quantity in Order + Manual]])/MonthSales[[#This Row],[Quaterly Average]]), 0)</f>
        <v>0</v>
      </c>
    </row>
    <row r="1168" spans="1:25" x14ac:dyDescent="0.25">
      <c r="A1168" s="1" t="s">
        <v>1175</v>
      </c>
      <c r="B1168" s="1" t="s">
        <v>1315</v>
      </c>
      <c r="C1168" s="1"/>
      <c r="D1168">
        <v>12.2</v>
      </c>
      <c r="E1168">
        <v>0</v>
      </c>
      <c r="F1168">
        <v>0</v>
      </c>
      <c r="G1168">
        <v>0</v>
      </c>
      <c r="H1168">
        <v>0</v>
      </c>
      <c r="I1168">
        <v>0</v>
      </c>
      <c r="J1168">
        <v>0</v>
      </c>
      <c r="K1168">
        <v>0</v>
      </c>
      <c r="L1168" s="65">
        <v>0</v>
      </c>
      <c r="M1168">
        <v>0</v>
      </c>
      <c r="N1168">
        <v>0</v>
      </c>
      <c r="O1168">
        <v>0</v>
      </c>
      <c r="P1168">
        <v>0</v>
      </c>
      <c r="Q1168">
        <v>100</v>
      </c>
      <c r="R1168" s="1">
        <f>IF(AND(MonthSales[[#This Row],[Maximum]] &gt; 10, C1168 &lt;&gt; "X"), COUNTIF(MonthSales[[#This Row],[6]:[1]], "=0"),0)</f>
        <v>0</v>
      </c>
      <c r="S1168" s="13">
        <f>MonthSales[[#This Row],[Final Quantity in Order + Manual]]*MonthSales[[#This Row],[Weight (g)]]</f>
        <v>0</v>
      </c>
      <c r="T1168" s="62">
        <f>IFERROR(((MonthSales[[#This Row],[Stock + FBA]]+MonthSales[[#This Row],[Incoming]])/MonthSales[[#This Row],[Quaterly Average]]), 0)</f>
        <v>0</v>
      </c>
      <c r="U1168" s="14">
        <f>IF(AND(minMonths &gt;=  MonthSales[[#This Row],[Months Cover (current stock +Production)]], C1168  &lt;&gt; "X"), _xlfn.CEILING.MATH(((orderBY -  MonthSales[[#This Row],[Months Cover (current stock +Production)]]) * MonthSales[[#This Row],[Quaterly Average]]),50),0)</f>
        <v>0</v>
      </c>
      <c r="V1168" s="60">
        <f t="shared" si="18"/>
        <v>0</v>
      </c>
      <c r="W1168" s="21">
        <f>MonthSales[[#This Row],[Suggested Order]]+V1168</f>
        <v>0</v>
      </c>
      <c r="X1168">
        <f>SUM(MonthSales[[#This Row],[Stock + FBA]:[Incoming]])+MonthSales[[#This Row],[Final Quantity in Order + Manual]]</f>
        <v>100</v>
      </c>
      <c r="Y1168" s="62">
        <f>IFERROR(((MonthSales[[#This Row],[Stock + FBA]]+MonthSales[[#This Row],[Incoming]]+MonthSales[[#This Row],[Final Quantity in Order + Manual]])/MonthSales[[#This Row],[Quaterly Average]]), 0)</f>
        <v>0</v>
      </c>
    </row>
    <row r="1169" spans="1:25" x14ac:dyDescent="0.25">
      <c r="A1169" s="1" t="s">
        <v>1176</v>
      </c>
      <c r="B1169" s="1" t="s">
        <v>1315</v>
      </c>
      <c r="C1169" s="1"/>
      <c r="D1169">
        <v>14.2</v>
      </c>
      <c r="E1169">
        <v>0</v>
      </c>
      <c r="F1169">
        <v>0</v>
      </c>
      <c r="G1169">
        <v>0</v>
      </c>
      <c r="H1169">
        <v>0</v>
      </c>
      <c r="I1169">
        <v>0</v>
      </c>
      <c r="J1169">
        <v>0</v>
      </c>
      <c r="K1169">
        <v>0</v>
      </c>
      <c r="L1169" s="65">
        <v>0</v>
      </c>
      <c r="M1169">
        <v>0</v>
      </c>
      <c r="N1169">
        <v>0</v>
      </c>
      <c r="O1169">
        <v>0</v>
      </c>
      <c r="P1169">
        <v>0</v>
      </c>
      <c r="Q1169">
        <v>100</v>
      </c>
      <c r="R1169" s="1">
        <f>IF(AND(MonthSales[[#This Row],[Maximum]] &gt; 10, C1169 &lt;&gt; "X"), COUNTIF(MonthSales[[#This Row],[6]:[1]], "=0"),0)</f>
        <v>0</v>
      </c>
      <c r="S1169" s="13">
        <f>MonthSales[[#This Row],[Final Quantity in Order + Manual]]*MonthSales[[#This Row],[Weight (g)]]</f>
        <v>0</v>
      </c>
      <c r="T1169" s="62">
        <f>IFERROR(((MonthSales[[#This Row],[Stock + FBA]]+MonthSales[[#This Row],[Incoming]])/MonthSales[[#This Row],[Quaterly Average]]), 0)</f>
        <v>0</v>
      </c>
      <c r="U1169" s="14">
        <f>IF(AND(minMonths &gt;=  MonthSales[[#This Row],[Months Cover (current stock +Production)]], C1169  &lt;&gt; "X"), _xlfn.CEILING.MATH(((orderBY -  MonthSales[[#This Row],[Months Cover (current stock +Production)]]) * MonthSales[[#This Row],[Quaterly Average]]),50),0)</f>
        <v>0</v>
      </c>
      <c r="V1169" s="60">
        <f t="shared" si="18"/>
        <v>0</v>
      </c>
      <c r="W1169" s="21">
        <f>MonthSales[[#This Row],[Suggested Order]]+V1169</f>
        <v>0</v>
      </c>
      <c r="X1169">
        <f>SUM(MonthSales[[#This Row],[Stock + FBA]:[Incoming]])+MonthSales[[#This Row],[Final Quantity in Order + Manual]]</f>
        <v>100</v>
      </c>
      <c r="Y1169" s="62">
        <f>IFERROR(((MonthSales[[#This Row],[Stock + FBA]]+MonthSales[[#This Row],[Incoming]]+MonthSales[[#This Row],[Final Quantity in Order + Manual]])/MonthSales[[#This Row],[Quaterly Average]]), 0)</f>
        <v>0</v>
      </c>
    </row>
    <row r="1170" spans="1:25" x14ac:dyDescent="0.25">
      <c r="A1170" s="1" t="s">
        <v>1177</v>
      </c>
      <c r="B1170" s="1" t="s">
        <v>1315</v>
      </c>
      <c r="C1170" s="1"/>
      <c r="D1170">
        <v>24.7</v>
      </c>
      <c r="E1170">
        <v>0</v>
      </c>
      <c r="F1170">
        <v>0</v>
      </c>
      <c r="G1170">
        <v>0</v>
      </c>
      <c r="H1170">
        <v>0</v>
      </c>
      <c r="I1170">
        <v>0</v>
      </c>
      <c r="J1170">
        <v>0</v>
      </c>
      <c r="K1170">
        <v>0</v>
      </c>
      <c r="L1170" s="65">
        <v>0</v>
      </c>
      <c r="M1170">
        <v>0</v>
      </c>
      <c r="N1170">
        <v>101</v>
      </c>
      <c r="O1170">
        <v>0</v>
      </c>
      <c r="P1170">
        <v>101</v>
      </c>
      <c r="Q1170">
        <v>0</v>
      </c>
      <c r="R1170" s="1">
        <f>IF(AND(MonthSales[[#This Row],[Maximum]] &gt; 10, C1170 &lt;&gt; "X"), COUNTIF(MonthSales[[#This Row],[6]:[1]], "=0"),0)</f>
        <v>0</v>
      </c>
      <c r="S1170" s="13">
        <f>MonthSales[[#This Row],[Final Quantity in Order + Manual]]*MonthSales[[#This Row],[Weight (g)]]</f>
        <v>0</v>
      </c>
      <c r="T1170" s="62">
        <f>IFERROR(((MonthSales[[#This Row],[Stock + FBA]]+MonthSales[[#This Row],[Incoming]])/MonthSales[[#This Row],[Quaterly Average]]), 0)</f>
        <v>0</v>
      </c>
      <c r="U1170" s="14">
        <f>IF(AND(minMonths &gt;=  MonthSales[[#This Row],[Months Cover (current stock +Production)]], C1170  &lt;&gt; "X"), _xlfn.CEILING.MATH(((orderBY -  MonthSales[[#This Row],[Months Cover (current stock +Production)]]) * MonthSales[[#This Row],[Quaterly Average]]),50),0)</f>
        <v>0</v>
      </c>
      <c r="V1170" s="60">
        <f t="shared" si="18"/>
        <v>0</v>
      </c>
      <c r="W1170" s="21">
        <f>MonthSales[[#This Row],[Suggested Order]]+V1170</f>
        <v>0</v>
      </c>
      <c r="X1170">
        <f>SUM(MonthSales[[#This Row],[Stock + FBA]:[Incoming]])+MonthSales[[#This Row],[Final Quantity in Order + Manual]]</f>
        <v>101</v>
      </c>
      <c r="Y1170" s="62">
        <f>IFERROR(((MonthSales[[#This Row],[Stock + FBA]]+MonthSales[[#This Row],[Incoming]]+MonthSales[[#This Row],[Final Quantity in Order + Manual]])/MonthSales[[#This Row],[Quaterly Average]]), 0)</f>
        <v>0</v>
      </c>
    </row>
    <row r="1171" spans="1:25" x14ac:dyDescent="0.25">
      <c r="A1171" s="1" t="s">
        <v>1178</v>
      </c>
      <c r="B1171" s="1" t="s">
        <v>1315</v>
      </c>
      <c r="C1171" s="1"/>
      <c r="D1171">
        <v>30.62</v>
      </c>
      <c r="E1171">
        <v>0</v>
      </c>
      <c r="F1171">
        <v>0</v>
      </c>
      <c r="G1171">
        <v>0</v>
      </c>
      <c r="H1171">
        <v>0</v>
      </c>
      <c r="I1171">
        <v>0</v>
      </c>
      <c r="J1171">
        <v>0</v>
      </c>
      <c r="K1171">
        <v>0</v>
      </c>
      <c r="L1171" s="65">
        <v>0</v>
      </c>
      <c r="M1171">
        <v>0</v>
      </c>
      <c r="N1171">
        <v>101</v>
      </c>
      <c r="O1171">
        <v>0</v>
      </c>
      <c r="P1171">
        <v>101</v>
      </c>
      <c r="Q1171">
        <v>0</v>
      </c>
      <c r="R1171" s="1">
        <f>IF(AND(MonthSales[[#This Row],[Maximum]] &gt; 10, C1171 &lt;&gt; "X"), COUNTIF(MonthSales[[#This Row],[6]:[1]], "=0"),0)</f>
        <v>0</v>
      </c>
      <c r="S1171" s="13">
        <f>MonthSales[[#This Row],[Final Quantity in Order + Manual]]*MonthSales[[#This Row],[Weight (g)]]</f>
        <v>0</v>
      </c>
      <c r="T1171" s="62">
        <f>IFERROR(((MonthSales[[#This Row],[Stock + FBA]]+MonthSales[[#This Row],[Incoming]])/MonthSales[[#This Row],[Quaterly Average]]), 0)</f>
        <v>0</v>
      </c>
      <c r="U1171" s="14">
        <f>IF(AND(minMonths &gt;=  MonthSales[[#This Row],[Months Cover (current stock +Production)]], C1171  &lt;&gt; "X"), _xlfn.CEILING.MATH(((orderBY -  MonthSales[[#This Row],[Months Cover (current stock +Production)]]) * MonthSales[[#This Row],[Quaterly Average]]),50),0)</f>
        <v>0</v>
      </c>
      <c r="V1171" s="60">
        <f t="shared" si="18"/>
        <v>0</v>
      </c>
      <c r="W1171" s="21">
        <f>MonthSales[[#This Row],[Suggested Order]]+V1171</f>
        <v>0</v>
      </c>
      <c r="X1171">
        <f>SUM(MonthSales[[#This Row],[Stock + FBA]:[Incoming]])+MonthSales[[#This Row],[Final Quantity in Order + Manual]]</f>
        <v>101</v>
      </c>
      <c r="Y1171" s="62">
        <f>IFERROR(((MonthSales[[#This Row],[Stock + FBA]]+MonthSales[[#This Row],[Incoming]]+MonthSales[[#This Row],[Final Quantity in Order + Manual]])/MonthSales[[#This Row],[Quaterly Average]]), 0)</f>
        <v>0</v>
      </c>
    </row>
    <row r="1172" spans="1:25" x14ac:dyDescent="0.25">
      <c r="A1172" s="1" t="s">
        <v>1179</v>
      </c>
      <c r="B1172" s="1" t="s">
        <v>1315</v>
      </c>
      <c r="C1172" s="1"/>
      <c r="D1172">
        <v>33.81</v>
      </c>
      <c r="E1172">
        <v>0</v>
      </c>
      <c r="F1172">
        <v>0</v>
      </c>
      <c r="G1172">
        <v>0</v>
      </c>
      <c r="H1172">
        <v>0</v>
      </c>
      <c r="I1172">
        <v>0</v>
      </c>
      <c r="J1172">
        <v>0</v>
      </c>
      <c r="K1172">
        <v>0</v>
      </c>
      <c r="L1172" s="65">
        <v>0</v>
      </c>
      <c r="M1172">
        <v>0</v>
      </c>
      <c r="N1172">
        <v>101</v>
      </c>
      <c r="O1172">
        <v>0</v>
      </c>
      <c r="P1172">
        <v>101</v>
      </c>
      <c r="Q1172">
        <v>0</v>
      </c>
      <c r="R1172" s="1">
        <f>IF(AND(MonthSales[[#This Row],[Maximum]] &gt; 10, C1172 &lt;&gt; "X"), COUNTIF(MonthSales[[#This Row],[6]:[1]], "=0"),0)</f>
        <v>0</v>
      </c>
      <c r="S1172" s="13">
        <f>MonthSales[[#This Row],[Final Quantity in Order + Manual]]*MonthSales[[#This Row],[Weight (g)]]</f>
        <v>0</v>
      </c>
      <c r="T1172" s="62">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60">
        <f t="shared" si="18"/>
        <v>0</v>
      </c>
      <c r="W1172" s="21">
        <f>MonthSales[[#This Row],[Suggested Order]]+V1172</f>
        <v>0</v>
      </c>
      <c r="X1172">
        <f>SUM(MonthSales[[#This Row],[Stock + FBA]:[Incoming]])+MonthSales[[#This Row],[Final Quantity in Order + Manual]]</f>
        <v>101</v>
      </c>
      <c r="Y1172" s="62">
        <f>IFERROR(((MonthSales[[#This Row],[Stock + FBA]]+MonthSales[[#This Row],[Incoming]]+MonthSales[[#This Row],[Final Quantity in Order + Manual]])/MonthSales[[#This Row],[Quaterly Average]]), 0)</f>
        <v>0</v>
      </c>
    </row>
    <row r="1173" spans="1:25" x14ac:dyDescent="0.25">
      <c r="A1173" s="1" t="s">
        <v>1180</v>
      </c>
      <c r="B1173" s="1" t="s">
        <v>1312</v>
      </c>
      <c r="C1173" s="1" t="s">
        <v>13</v>
      </c>
      <c r="D1173">
        <v>14.11</v>
      </c>
      <c r="E1173">
        <v>0</v>
      </c>
      <c r="F1173">
        <v>3</v>
      </c>
      <c r="G1173">
        <v>0</v>
      </c>
      <c r="H1173">
        <v>0</v>
      </c>
      <c r="I1173">
        <v>1</v>
      </c>
      <c r="J1173">
        <v>1</v>
      </c>
      <c r="K1173">
        <v>2</v>
      </c>
      <c r="L1173" s="65">
        <v>1</v>
      </c>
      <c r="M1173">
        <v>3</v>
      </c>
      <c r="N1173">
        <v>34</v>
      </c>
      <c r="O1173">
        <v>14</v>
      </c>
      <c r="P1173">
        <v>48</v>
      </c>
      <c r="Q1173">
        <v>0</v>
      </c>
      <c r="R1173" s="1">
        <f>IF(AND(MonthSales[[#This Row],[Maximum]] &gt; 10, C1173 &lt;&gt; "X"), COUNTIF(MonthSales[[#This Row],[6]:[1]], "=0"),0)</f>
        <v>0</v>
      </c>
      <c r="S1173" s="13">
        <f>MonthSales[[#This Row],[Final Quantity in Order + Manual]]*MonthSales[[#This Row],[Weight (g)]]</f>
        <v>0</v>
      </c>
      <c r="T1173" s="62">
        <f>IFERROR(((MonthSales[[#This Row],[Stock + FBA]]+MonthSales[[#This Row],[Incoming]])/MonthSales[[#This Row],[Quaterly Average]]), 0)</f>
        <v>48</v>
      </c>
      <c r="U1173" s="14">
        <f>IF(AND(minMonths &gt;=  MonthSales[[#This Row],[Months Cover (current stock +Production)]], C1173  &lt;&gt; "X"), _xlfn.CEILING.MATH(((orderBY -  MonthSales[[#This Row],[Months Cover (current stock +Production)]]) * MonthSales[[#This Row],[Quaterly Average]]),50),0)</f>
        <v>0</v>
      </c>
      <c r="V1173" s="60">
        <f t="shared" si="18"/>
        <v>0</v>
      </c>
      <c r="W1173" s="21">
        <f>MonthSales[[#This Row],[Suggested Order]]+V1173</f>
        <v>0</v>
      </c>
      <c r="X1173">
        <f>SUM(MonthSales[[#This Row],[Stock + FBA]:[Incoming]])+MonthSales[[#This Row],[Final Quantity in Order + Manual]]</f>
        <v>48</v>
      </c>
      <c r="Y1173" s="62">
        <f>IFERROR(((MonthSales[[#This Row],[Stock + FBA]]+MonthSales[[#This Row],[Incoming]]+MonthSales[[#This Row],[Final Quantity in Order + Manual]])/MonthSales[[#This Row],[Quaterly Average]]), 0)</f>
        <v>48</v>
      </c>
    </row>
    <row r="1174" spans="1:25" x14ac:dyDescent="0.25">
      <c r="A1174" s="1" t="s">
        <v>1181</v>
      </c>
      <c r="B1174" s="1" t="s">
        <v>1312</v>
      </c>
      <c r="C1174" s="1" t="s">
        <v>13</v>
      </c>
      <c r="D1174">
        <v>18.989999999999998</v>
      </c>
      <c r="E1174">
        <v>0</v>
      </c>
      <c r="F1174">
        <v>1</v>
      </c>
      <c r="G1174">
        <v>0</v>
      </c>
      <c r="H1174">
        <v>1</v>
      </c>
      <c r="I1174">
        <v>1</v>
      </c>
      <c r="J1174">
        <v>1</v>
      </c>
      <c r="K1174">
        <v>1</v>
      </c>
      <c r="L1174" s="65">
        <v>1</v>
      </c>
      <c r="M1174">
        <v>1</v>
      </c>
      <c r="N1174">
        <v>52</v>
      </c>
      <c r="O1174">
        <v>12</v>
      </c>
      <c r="P1174">
        <v>64</v>
      </c>
      <c r="Q1174">
        <v>0</v>
      </c>
      <c r="R1174" s="1">
        <f>IF(AND(MonthSales[[#This Row],[Maximum]] &gt; 10, C1174 &lt;&gt; "X"), COUNTIF(MonthSales[[#This Row],[6]:[1]], "=0"),0)</f>
        <v>0</v>
      </c>
      <c r="S1174" s="13">
        <f>MonthSales[[#This Row],[Final Quantity in Order + Manual]]*MonthSales[[#This Row],[Weight (g)]]</f>
        <v>0</v>
      </c>
      <c r="T1174" s="62">
        <f>IFERROR(((MonthSales[[#This Row],[Stock + FBA]]+MonthSales[[#This Row],[Incoming]])/MonthSales[[#This Row],[Quaterly Average]]), 0)</f>
        <v>64</v>
      </c>
      <c r="U1174" s="14">
        <f>IF(AND(minMonths &gt;=  MonthSales[[#This Row],[Months Cover (current stock +Production)]], C1174  &lt;&gt; "X"), _xlfn.CEILING.MATH(((orderBY -  MonthSales[[#This Row],[Months Cover (current stock +Production)]]) * MonthSales[[#This Row],[Quaterly Average]]),50),0)</f>
        <v>0</v>
      </c>
      <c r="V1174" s="60">
        <f t="shared" si="18"/>
        <v>0</v>
      </c>
      <c r="W1174" s="21">
        <f>MonthSales[[#This Row],[Suggested Order]]+V1174</f>
        <v>0</v>
      </c>
      <c r="X1174">
        <f>SUM(MonthSales[[#This Row],[Stock + FBA]:[Incoming]])+MonthSales[[#This Row],[Final Quantity in Order + Manual]]</f>
        <v>64</v>
      </c>
      <c r="Y1174" s="62">
        <f>IFERROR(((MonthSales[[#This Row],[Stock + FBA]]+MonthSales[[#This Row],[Incoming]]+MonthSales[[#This Row],[Final Quantity in Order + Manual]])/MonthSales[[#This Row],[Quaterly Average]]), 0)</f>
        <v>64</v>
      </c>
    </row>
    <row r="1175" spans="1:25" x14ac:dyDescent="0.25">
      <c r="A1175" s="1" t="s">
        <v>1182</v>
      </c>
      <c r="B1175" s="1" t="s">
        <v>1315</v>
      </c>
      <c r="C1175" s="1"/>
      <c r="D1175">
        <v>6.47</v>
      </c>
      <c r="E1175">
        <v>0</v>
      </c>
      <c r="F1175">
        <v>0</v>
      </c>
      <c r="G1175">
        <v>0</v>
      </c>
      <c r="H1175">
        <v>0</v>
      </c>
      <c r="I1175">
        <v>0</v>
      </c>
      <c r="J1175">
        <v>0</v>
      </c>
      <c r="K1175">
        <v>0</v>
      </c>
      <c r="L1175" s="65">
        <v>0</v>
      </c>
      <c r="M1175">
        <v>0</v>
      </c>
      <c r="N1175">
        <v>0</v>
      </c>
      <c r="O1175">
        <v>0</v>
      </c>
      <c r="P1175">
        <v>0</v>
      </c>
      <c r="Q1175">
        <v>100</v>
      </c>
      <c r="R1175" s="1">
        <f>IF(AND(MonthSales[[#This Row],[Maximum]] &gt; 10, C1175 &lt;&gt; "X"), COUNTIF(MonthSales[[#This Row],[6]:[1]], "=0"),0)</f>
        <v>0</v>
      </c>
      <c r="S1175" s="13">
        <f>MonthSales[[#This Row],[Final Quantity in Order + Manual]]*MonthSales[[#This Row],[Weight (g)]]</f>
        <v>0</v>
      </c>
      <c r="T1175" s="62">
        <f>IFERROR(((MonthSales[[#This Row],[Stock + FBA]]+MonthSales[[#This Row],[Incoming]])/MonthSales[[#This Row],[Quaterly Average]]), 0)</f>
        <v>0</v>
      </c>
      <c r="U1175" s="14">
        <f>IF(AND(minMonths &gt;=  MonthSales[[#This Row],[Months Cover (current stock +Production)]], C1175  &lt;&gt; "X"), _xlfn.CEILING.MATH(((orderBY -  MonthSales[[#This Row],[Months Cover (current stock +Production)]]) * MonthSales[[#This Row],[Quaterly Average]]),50),0)</f>
        <v>0</v>
      </c>
      <c r="V1175" s="60">
        <f t="shared" si="18"/>
        <v>0</v>
      </c>
      <c r="W1175" s="21">
        <f>MonthSales[[#This Row],[Suggested Order]]+V1175</f>
        <v>0</v>
      </c>
      <c r="X1175">
        <f>SUM(MonthSales[[#This Row],[Stock + FBA]:[Incoming]])+MonthSales[[#This Row],[Final Quantity in Order + Manual]]</f>
        <v>100</v>
      </c>
      <c r="Y1175" s="62">
        <f>IFERROR(((MonthSales[[#This Row],[Stock + FBA]]+MonthSales[[#This Row],[Incoming]]+MonthSales[[#This Row],[Final Quantity in Order + Manual]])/MonthSales[[#This Row],[Quaterly Average]]), 0)</f>
        <v>0</v>
      </c>
    </row>
    <row r="1176" spans="1:25" x14ac:dyDescent="0.25">
      <c r="A1176" s="1" t="s">
        <v>1183</v>
      </c>
      <c r="B1176" s="1" t="s">
        <v>1315</v>
      </c>
      <c r="C1176" s="1"/>
      <c r="D1176">
        <v>7.13</v>
      </c>
      <c r="E1176">
        <v>0</v>
      </c>
      <c r="F1176">
        <v>0</v>
      </c>
      <c r="G1176">
        <v>0</v>
      </c>
      <c r="H1176">
        <v>0</v>
      </c>
      <c r="I1176">
        <v>0</v>
      </c>
      <c r="J1176">
        <v>0</v>
      </c>
      <c r="K1176">
        <v>0</v>
      </c>
      <c r="L1176" s="65">
        <v>0</v>
      </c>
      <c r="M1176">
        <v>0</v>
      </c>
      <c r="N1176">
        <v>0</v>
      </c>
      <c r="O1176">
        <v>0</v>
      </c>
      <c r="P1176">
        <v>0</v>
      </c>
      <c r="Q1176">
        <v>100</v>
      </c>
      <c r="R1176" s="1">
        <f>IF(AND(MonthSales[[#This Row],[Maximum]] &gt; 10, C1176 &lt;&gt; "X"), COUNTIF(MonthSales[[#This Row],[6]:[1]], "=0"),0)</f>
        <v>0</v>
      </c>
      <c r="S1176" s="13">
        <f>MonthSales[[#This Row],[Final Quantity in Order + Manual]]*MonthSales[[#This Row],[Weight (g)]]</f>
        <v>0</v>
      </c>
      <c r="T1176" s="62">
        <f>IFERROR(((MonthSales[[#This Row],[Stock + FBA]]+MonthSales[[#This Row],[Incoming]])/MonthSales[[#This Row],[Quaterly Average]]), 0)</f>
        <v>0</v>
      </c>
      <c r="U1176" s="14">
        <f>IF(AND(minMonths &gt;=  MonthSales[[#This Row],[Months Cover (current stock +Production)]], C1176  &lt;&gt; "X"), _xlfn.CEILING.MATH(((orderBY -  MonthSales[[#This Row],[Months Cover (current stock +Production)]]) * MonthSales[[#This Row],[Quaterly Average]]),50),0)</f>
        <v>0</v>
      </c>
      <c r="V1176" s="60">
        <f t="shared" si="18"/>
        <v>0</v>
      </c>
      <c r="W1176" s="21">
        <f>MonthSales[[#This Row],[Suggested Order]]+V1176</f>
        <v>0</v>
      </c>
      <c r="X1176">
        <f>SUM(MonthSales[[#This Row],[Stock + FBA]:[Incoming]])+MonthSales[[#This Row],[Final Quantity in Order + Manual]]</f>
        <v>100</v>
      </c>
      <c r="Y1176" s="62">
        <f>IFERROR(((MonthSales[[#This Row],[Stock + FBA]]+MonthSales[[#This Row],[Incoming]]+MonthSales[[#This Row],[Final Quantity in Order + Manual]])/MonthSales[[#This Row],[Quaterly Average]]), 0)</f>
        <v>0</v>
      </c>
    </row>
    <row r="1177" spans="1:25" x14ac:dyDescent="0.25">
      <c r="A1177" s="1" t="s">
        <v>1184</v>
      </c>
      <c r="B1177" s="1" t="s">
        <v>1315</v>
      </c>
      <c r="C1177" s="1"/>
      <c r="D1177">
        <v>7.78</v>
      </c>
      <c r="E1177">
        <v>0</v>
      </c>
      <c r="F1177">
        <v>0</v>
      </c>
      <c r="G1177">
        <v>0</v>
      </c>
      <c r="H1177">
        <v>0</v>
      </c>
      <c r="I1177">
        <v>0</v>
      </c>
      <c r="J1177">
        <v>0</v>
      </c>
      <c r="K1177">
        <v>0</v>
      </c>
      <c r="L1177" s="65">
        <v>0</v>
      </c>
      <c r="M1177">
        <v>0</v>
      </c>
      <c r="N1177">
        <v>0</v>
      </c>
      <c r="O1177">
        <v>0</v>
      </c>
      <c r="P1177">
        <v>0</v>
      </c>
      <c r="Q1177">
        <v>100</v>
      </c>
      <c r="R1177" s="1">
        <f>IF(AND(MonthSales[[#This Row],[Maximum]] &gt; 10, C1177 &lt;&gt; "X"), COUNTIF(MonthSales[[#This Row],[6]:[1]], "=0"),0)</f>
        <v>0</v>
      </c>
      <c r="S1177" s="13">
        <f>MonthSales[[#This Row],[Final Quantity in Order + Manual]]*MonthSales[[#This Row],[Weight (g)]]</f>
        <v>0</v>
      </c>
      <c r="T1177" s="62">
        <f>IFERROR(((MonthSales[[#This Row],[Stock + FBA]]+MonthSales[[#This Row],[Incoming]])/MonthSales[[#This Row],[Quaterly Average]]), 0)</f>
        <v>0</v>
      </c>
      <c r="U1177" s="14">
        <f>IF(AND(minMonths &gt;=  MonthSales[[#This Row],[Months Cover (current stock +Production)]], C1177  &lt;&gt; "X"), _xlfn.CEILING.MATH(((orderBY -  MonthSales[[#This Row],[Months Cover (current stock +Production)]]) * MonthSales[[#This Row],[Quaterly Average]]),50),0)</f>
        <v>0</v>
      </c>
      <c r="V1177" s="60">
        <f t="shared" si="18"/>
        <v>0</v>
      </c>
      <c r="W1177" s="21">
        <f>MonthSales[[#This Row],[Suggested Order]]+V1177</f>
        <v>0</v>
      </c>
      <c r="X1177">
        <f>SUM(MonthSales[[#This Row],[Stock + FBA]:[Incoming]])+MonthSales[[#This Row],[Final Quantity in Order + Manual]]</f>
        <v>100</v>
      </c>
      <c r="Y1177" s="62">
        <f>IFERROR(((MonthSales[[#This Row],[Stock + FBA]]+MonthSales[[#This Row],[Incoming]]+MonthSales[[#This Row],[Final Quantity in Order + Manual]])/MonthSales[[#This Row],[Quaterly Average]]), 0)</f>
        <v>0</v>
      </c>
    </row>
    <row r="1178" spans="1:25" x14ac:dyDescent="0.25">
      <c r="A1178" s="1" t="s">
        <v>1185</v>
      </c>
      <c r="B1178" s="1" t="s">
        <v>1315</v>
      </c>
      <c r="C1178" s="1"/>
      <c r="D1178">
        <v>12.2</v>
      </c>
      <c r="E1178">
        <v>0</v>
      </c>
      <c r="F1178">
        <v>0</v>
      </c>
      <c r="G1178">
        <v>0</v>
      </c>
      <c r="H1178">
        <v>0</v>
      </c>
      <c r="I1178">
        <v>0</v>
      </c>
      <c r="J1178">
        <v>0</v>
      </c>
      <c r="K1178">
        <v>0</v>
      </c>
      <c r="L1178" s="65">
        <v>0</v>
      </c>
      <c r="M1178">
        <v>0</v>
      </c>
      <c r="N1178">
        <v>102</v>
      </c>
      <c r="O1178">
        <v>0</v>
      </c>
      <c r="P1178">
        <v>102</v>
      </c>
      <c r="Q1178">
        <v>0</v>
      </c>
      <c r="R1178" s="1">
        <f>IF(AND(MonthSales[[#This Row],[Maximum]] &gt; 10, C1178 &lt;&gt; "X"), COUNTIF(MonthSales[[#This Row],[6]:[1]], "=0"),0)</f>
        <v>0</v>
      </c>
      <c r="S1178" s="13">
        <f>MonthSales[[#This Row],[Final Quantity in Order + Manual]]*MonthSales[[#This Row],[Weight (g)]]</f>
        <v>0</v>
      </c>
      <c r="T1178" s="62">
        <f>IFERROR(((MonthSales[[#This Row],[Stock + FBA]]+MonthSales[[#This Row],[Incoming]])/MonthSales[[#This Row],[Quaterly Average]]), 0)</f>
        <v>0</v>
      </c>
      <c r="U1178" s="14">
        <f>IF(AND(minMonths &gt;=  MonthSales[[#This Row],[Months Cover (current stock +Production)]], C1178  &lt;&gt; "X"), _xlfn.CEILING.MATH(((orderBY -  MonthSales[[#This Row],[Months Cover (current stock +Production)]]) * MonthSales[[#This Row],[Quaterly Average]]),50),0)</f>
        <v>0</v>
      </c>
      <c r="V1178" s="60">
        <f t="shared" si="18"/>
        <v>0</v>
      </c>
      <c r="W1178" s="21">
        <f>MonthSales[[#This Row],[Suggested Order]]+V1178</f>
        <v>0</v>
      </c>
      <c r="X1178">
        <f>SUM(MonthSales[[#This Row],[Stock + FBA]:[Incoming]])+MonthSales[[#This Row],[Final Quantity in Order + Manual]]</f>
        <v>102</v>
      </c>
      <c r="Y1178" s="62">
        <f>IFERROR(((MonthSales[[#This Row],[Stock + FBA]]+MonthSales[[#This Row],[Incoming]]+MonthSales[[#This Row],[Final Quantity in Order + Manual]])/MonthSales[[#This Row],[Quaterly Average]]), 0)</f>
        <v>0</v>
      </c>
    </row>
    <row r="1179" spans="1:25" x14ac:dyDescent="0.25">
      <c r="A1179" s="1" t="s">
        <v>1186</v>
      </c>
      <c r="B1179" s="1" t="s">
        <v>1315</v>
      </c>
      <c r="C1179" s="1"/>
      <c r="D1179">
        <v>14.2</v>
      </c>
      <c r="E1179">
        <v>0</v>
      </c>
      <c r="F1179">
        <v>0</v>
      </c>
      <c r="G1179">
        <v>0</v>
      </c>
      <c r="H1179">
        <v>0</v>
      </c>
      <c r="I1179">
        <v>0</v>
      </c>
      <c r="J1179">
        <v>0</v>
      </c>
      <c r="K1179">
        <v>0</v>
      </c>
      <c r="L1179" s="65">
        <v>0</v>
      </c>
      <c r="M1179">
        <v>0</v>
      </c>
      <c r="N1179">
        <v>100</v>
      </c>
      <c r="O1179">
        <v>0</v>
      </c>
      <c r="P1179">
        <v>100</v>
      </c>
      <c r="Q1179">
        <v>0</v>
      </c>
      <c r="R1179" s="1">
        <f>IF(AND(MonthSales[[#This Row],[Maximum]] &gt; 10, C1179 &lt;&gt; "X"), COUNTIF(MonthSales[[#This Row],[6]:[1]], "=0"),0)</f>
        <v>0</v>
      </c>
      <c r="S1179" s="13">
        <f>MonthSales[[#This Row],[Final Quantity in Order + Manual]]*MonthSales[[#This Row],[Weight (g)]]</f>
        <v>0</v>
      </c>
      <c r="T1179" s="62">
        <f>IFERROR(((MonthSales[[#This Row],[Stock + FBA]]+MonthSales[[#This Row],[Incoming]])/MonthSales[[#This Row],[Quaterly Average]]), 0)</f>
        <v>0</v>
      </c>
      <c r="U1179" s="14">
        <f>IF(AND(minMonths &gt;=  MonthSales[[#This Row],[Months Cover (current stock +Production)]], C1179  &lt;&gt; "X"), _xlfn.CEILING.MATH(((orderBY -  MonthSales[[#This Row],[Months Cover (current stock +Production)]]) * MonthSales[[#This Row],[Quaterly Average]]),50),0)</f>
        <v>0</v>
      </c>
      <c r="V1179" s="60">
        <f t="shared" si="18"/>
        <v>0</v>
      </c>
      <c r="W1179" s="21">
        <f>MonthSales[[#This Row],[Suggested Order]]+V1179</f>
        <v>0</v>
      </c>
      <c r="X1179">
        <f>SUM(MonthSales[[#This Row],[Stock + FBA]:[Incoming]])+MonthSales[[#This Row],[Final Quantity in Order + Manual]]</f>
        <v>100</v>
      </c>
      <c r="Y1179" s="62">
        <f>IFERROR(((MonthSales[[#This Row],[Stock + FBA]]+MonthSales[[#This Row],[Incoming]]+MonthSales[[#This Row],[Final Quantity in Order + Manual]])/MonthSales[[#This Row],[Quaterly Average]]), 0)</f>
        <v>0</v>
      </c>
    </row>
    <row r="1180" spans="1:25" x14ac:dyDescent="0.25">
      <c r="A1180" s="1" t="s">
        <v>1187</v>
      </c>
      <c r="B1180" s="1" t="s">
        <v>1315</v>
      </c>
      <c r="C1180" s="1"/>
      <c r="D1180">
        <v>14.32</v>
      </c>
      <c r="E1180">
        <v>0</v>
      </c>
      <c r="F1180">
        <v>0</v>
      </c>
      <c r="G1180">
        <v>0</v>
      </c>
      <c r="H1180">
        <v>0</v>
      </c>
      <c r="I1180">
        <v>0</v>
      </c>
      <c r="J1180">
        <v>0</v>
      </c>
      <c r="K1180">
        <v>0</v>
      </c>
      <c r="L1180" s="65">
        <v>0</v>
      </c>
      <c r="M1180">
        <v>0</v>
      </c>
      <c r="N1180">
        <v>102</v>
      </c>
      <c r="O1180">
        <v>0</v>
      </c>
      <c r="P1180">
        <v>102</v>
      </c>
      <c r="Q1180">
        <v>0</v>
      </c>
      <c r="R1180" s="1">
        <f>IF(AND(MonthSales[[#This Row],[Maximum]] &gt; 10, C1180 &lt;&gt; "X"), COUNTIF(MonthSales[[#This Row],[6]:[1]], "=0"),0)</f>
        <v>0</v>
      </c>
      <c r="S1180" s="13">
        <f>MonthSales[[#This Row],[Final Quantity in Order + Manual]]*MonthSales[[#This Row],[Weight (g)]]</f>
        <v>0</v>
      </c>
      <c r="T1180" s="62">
        <f>IFERROR(((MonthSales[[#This Row],[Stock + FBA]]+MonthSales[[#This Row],[Incoming]])/MonthSales[[#This Row],[Quaterly Average]]), 0)</f>
        <v>0</v>
      </c>
      <c r="U1180" s="14">
        <f>IF(AND(minMonths &gt;=  MonthSales[[#This Row],[Months Cover (current stock +Production)]], C1180  &lt;&gt; "X"), _xlfn.CEILING.MATH(((orderBY -  MonthSales[[#This Row],[Months Cover (current stock +Production)]]) * MonthSales[[#This Row],[Quaterly Average]]),50),0)</f>
        <v>0</v>
      </c>
      <c r="V1180" s="60">
        <f t="shared" si="18"/>
        <v>0</v>
      </c>
      <c r="W1180" s="21">
        <f>MonthSales[[#This Row],[Suggested Order]]+V1180</f>
        <v>0</v>
      </c>
      <c r="X1180">
        <f>SUM(MonthSales[[#This Row],[Stock + FBA]:[Incoming]])+MonthSales[[#This Row],[Final Quantity in Order + Manual]]</f>
        <v>102</v>
      </c>
      <c r="Y1180" s="62">
        <f>IFERROR(((MonthSales[[#This Row],[Stock + FBA]]+MonthSales[[#This Row],[Incoming]]+MonthSales[[#This Row],[Final Quantity in Order + Manual]])/MonthSales[[#This Row],[Quaterly Average]]), 0)</f>
        <v>0</v>
      </c>
    </row>
    <row r="1181" spans="1:25" x14ac:dyDescent="0.25">
      <c r="A1181" s="1" t="s">
        <v>1188</v>
      </c>
      <c r="B1181" s="1" t="s">
        <v>1315</v>
      </c>
      <c r="C1181" s="1"/>
      <c r="D1181">
        <v>22.23</v>
      </c>
      <c r="E1181">
        <v>0</v>
      </c>
      <c r="F1181">
        <v>0</v>
      </c>
      <c r="G1181">
        <v>0</v>
      </c>
      <c r="H1181">
        <v>0</v>
      </c>
      <c r="I1181">
        <v>0</v>
      </c>
      <c r="J1181">
        <v>0</v>
      </c>
      <c r="K1181">
        <v>0</v>
      </c>
      <c r="L1181" s="65">
        <v>0</v>
      </c>
      <c r="M1181">
        <v>0</v>
      </c>
      <c r="N1181">
        <v>97</v>
      </c>
      <c r="O1181">
        <v>0</v>
      </c>
      <c r="P1181">
        <v>97</v>
      </c>
      <c r="Q1181">
        <v>0</v>
      </c>
      <c r="R1181" s="1">
        <f>IF(AND(MonthSales[[#This Row],[Maximum]] &gt; 10, C1181 &lt;&gt; "X"), COUNTIF(MonthSales[[#This Row],[6]:[1]], "=0"),0)</f>
        <v>0</v>
      </c>
      <c r="S1181" s="13">
        <f>MonthSales[[#This Row],[Final Quantity in Order + Manual]]*MonthSales[[#This Row],[Weight (g)]]</f>
        <v>0</v>
      </c>
      <c r="T1181" s="62">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60">
        <f t="shared" si="18"/>
        <v>0</v>
      </c>
      <c r="W1181" s="21">
        <f>MonthSales[[#This Row],[Suggested Order]]+V1181</f>
        <v>0</v>
      </c>
      <c r="X1181">
        <f>SUM(MonthSales[[#This Row],[Stock + FBA]:[Incoming]])+MonthSales[[#This Row],[Final Quantity in Order + Manual]]</f>
        <v>97</v>
      </c>
      <c r="Y1181" s="62">
        <f>IFERROR(((MonthSales[[#This Row],[Stock + FBA]]+MonthSales[[#This Row],[Incoming]]+MonthSales[[#This Row],[Final Quantity in Order + Manual]])/MonthSales[[#This Row],[Quaterly Average]]), 0)</f>
        <v>0</v>
      </c>
    </row>
    <row r="1182" spans="1:25" x14ac:dyDescent="0.25">
      <c r="A1182" s="1" t="s">
        <v>1189</v>
      </c>
      <c r="B1182" s="1" t="s">
        <v>1315</v>
      </c>
      <c r="C1182" s="1"/>
      <c r="D1182">
        <v>27.58</v>
      </c>
      <c r="E1182">
        <v>0</v>
      </c>
      <c r="F1182">
        <v>0</v>
      </c>
      <c r="G1182">
        <v>0</v>
      </c>
      <c r="H1182">
        <v>0</v>
      </c>
      <c r="I1182">
        <v>0</v>
      </c>
      <c r="J1182">
        <v>0</v>
      </c>
      <c r="K1182">
        <v>0</v>
      </c>
      <c r="L1182" s="65">
        <v>0</v>
      </c>
      <c r="M1182">
        <v>0</v>
      </c>
      <c r="N1182">
        <v>101</v>
      </c>
      <c r="O1182">
        <v>0</v>
      </c>
      <c r="P1182">
        <v>101</v>
      </c>
      <c r="Q1182">
        <v>0</v>
      </c>
      <c r="R1182" s="1">
        <f>IF(AND(MonthSales[[#This Row],[Maximum]] &gt; 10, C1182 &lt;&gt; "X"), COUNTIF(MonthSales[[#This Row],[6]:[1]], "=0"),0)</f>
        <v>0</v>
      </c>
      <c r="S1182" s="13">
        <f>MonthSales[[#This Row],[Final Quantity in Order + Manual]]*MonthSales[[#This Row],[Weight (g)]]</f>
        <v>0</v>
      </c>
      <c r="T1182" s="62">
        <f>IFERROR(((MonthSales[[#This Row],[Stock + FBA]]+MonthSales[[#This Row],[Incoming]])/MonthSales[[#This Row],[Quaterly Average]]), 0)</f>
        <v>0</v>
      </c>
      <c r="U1182" s="14">
        <f>IF(AND(minMonths &gt;=  MonthSales[[#This Row],[Months Cover (current stock +Production)]], C1182  &lt;&gt; "X"), _xlfn.CEILING.MATH(((orderBY -  MonthSales[[#This Row],[Months Cover (current stock +Production)]]) * MonthSales[[#This Row],[Quaterly Average]]),50),0)</f>
        <v>0</v>
      </c>
      <c r="V1182" s="60">
        <f t="shared" si="18"/>
        <v>0</v>
      </c>
      <c r="W1182" s="21">
        <f>MonthSales[[#This Row],[Suggested Order]]+V1182</f>
        <v>0</v>
      </c>
      <c r="X1182">
        <f>SUM(MonthSales[[#This Row],[Stock + FBA]:[Incoming]])+MonthSales[[#This Row],[Final Quantity in Order + Manual]]</f>
        <v>101</v>
      </c>
      <c r="Y1182" s="62">
        <f>IFERROR(((MonthSales[[#This Row],[Stock + FBA]]+MonthSales[[#This Row],[Incoming]]+MonthSales[[#This Row],[Final Quantity in Order + Manual]])/MonthSales[[#This Row],[Quaterly Average]]), 0)</f>
        <v>0</v>
      </c>
    </row>
    <row r="1183" spans="1:25" x14ac:dyDescent="0.25">
      <c r="A1183" s="1" t="s">
        <v>1190</v>
      </c>
      <c r="B1183" s="1" t="s">
        <v>1315</v>
      </c>
      <c r="C1183" s="1"/>
      <c r="D1183">
        <v>31.07</v>
      </c>
      <c r="E1183">
        <v>0</v>
      </c>
      <c r="F1183">
        <v>0</v>
      </c>
      <c r="G1183">
        <v>0</v>
      </c>
      <c r="H1183">
        <v>0</v>
      </c>
      <c r="I1183">
        <v>0</v>
      </c>
      <c r="J1183">
        <v>0</v>
      </c>
      <c r="K1183">
        <v>0</v>
      </c>
      <c r="L1183" s="65">
        <v>0</v>
      </c>
      <c r="M1183">
        <v>0</v>
      </c>
      <c r="N1183">
        <v>82</v>
      </c>
      <c r="O1183">
        <v>0</v>
      </c>
      <c r="P1183">
        <v>82</v>
      </c>
      <c r="Q1183">
        <v>0</v>
      </c>
      <c r="R1183" s="1">
        <f>IF(AND(MonthSales[[#This Row],[Maximum]] &gt; 10, C1183 &lt;&gt; "X"), COUNTIF(MonthSales[[#This Row],[6]:[1]], "=0"),0)</f>
        <v>0</v>
      </c>
      <c r="S1183" s="13">
        <f>MonthSales[[#This Row],[Final Quantity in Order + Manual]]*MonthSales[[#This Row],[Weight (g)]]</f>
        <v>0</v>
      </c>
      <c r="T1183" s="62">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60">
        <f t="shared" si="18"/>
        <v>0</v>
      </c>
      <c r="W1183" s="21">
        <f>MonthSales[[#This Row],[Suggested Order]]+V1183</f>
        <v>0</v>
      </c>
      <c r="X1183">
        <f>SUM(MonthSales[[#This Row],[Stock + FBA]:[Incoming]])+MonthSales[[#This Row],[Final Quantity in Order + Manual]]</f>
        <v>82</v>
      </c>
      <c r="Y1183" s="62">
        <f>IFERROR(((MonthSales[[#This Row],[Stock + FBA]]+MonthSales[[#This Row],[Incoming]]+MonthSales[[#This Row],[Final Quantity in Order + Manual]])/MonthSales[[#This Row],[Quaterly Average]]), 0)</f>
        <v>0</v>
      </c>
    </row>
    <row r="1184" spans="1:25" x14ac:dyDescent="0.25">
      <c r="A1184" s="1" t="s">
        <v>1191</v>
      </c>
      <c r="B1184" s="1" t="s">
        <v>1315</v>
      </c>
      <c r="C1184" s="1"/>
      <c r="D1184">
        <v>5.26</v>
      </c>
      <c r="E1184">
        <v>0</v>
      </c>
      <c r="F1184">
        <v>0</v>
      </c>
      <c r="G1184">
        <v>0</v>
      </c>
      <c r="H1184">
        <v>0</v>
      </c>
      <c r="I1184">
        <v>0</v>
      </c>
      <c r="J1184">
        <v>0</v>
      </c>
      <c r="K1184">
        <v>0</v>
      </c>
      <c r="L1184" s="65">
        <v>0</v>
      </c>
      <c r="M1184">
        <v>0</v>
      </c>
      <c r="N1184">
        <v>103</v>
      </c>
      <c r="O1184">
        <v>0</v>
      </c>
      <c r="P1184">
        <v>103</v>
      </c>
      <c r="Q1184">
        <v>0</v>
      </c>
      <c r="R1184" s="1">
        <f>IF(AND(MonthSales[[#This Row],[Maximum]] &gt; 10, C1184 &lt;&gt; "X"), COUNTIF(MonthSales[[#This Row],[6]:[1]], "=0"),0)</f>
        <v>0</v>
      </c>
      <c r="S1184" s="13">
        <f>MonthSales[[#This Row],[Final Quantity in Order + Manual]]*MonthSales[[#This Row],[Weight (g)]]</f>
        <v>0</v>
      </c>
      <c r="T1184" s="62">
        <f>IFERROR(((MonthSales[[#This Row],[Stock + FBA]]+MonthSales[[#This Row],[Incoming]])/MonthSales[[#This Row],[Quaterly Average]]), 0)</f>
        <v>0</v>
      </c>
      <c r="U1184" s="14">
        <f>IF(AND(minMonths &gt;=  MonthSales[[#This Row],[Months Cover (current stock +Production)]], C1184  &lt;&gt; "X"), _xlfn.CEILING.MATH(((orderBY -  MonthSales[[#This Row],[Months Cover (current stock +Production)]]) * MonthSales[[#This Row],[Quaterly Average]]),50),0)</f>
        <v>0</v>
      </c>
      <c r="V1184" s="60">
        <f t="shared" si="18"/>
        <v>0</v>
      </c>
      <c r="W1184" s="21">
        <f>MonthSales[[#This Row],[Suggested Order]]+V1184</f>
        <v>0</v>
      </c>
      <c r="X1184">
        <f>SUM(MonthSales[[#This Row],[Stock + FBA]:[Incoming]])+MonthSales[[#This Row],[Final Quantity in Order + Manual]]</f>
        <v>103</v>
      </c>
      <c r="Y1184" s="62">
        <f>IFERROR(((MonthSales[[#This Row],[Stock + FBA]]+MonthSales[[#This Row],[Incoming]]+MonthSales[[#This Row],[Final Quantity in Order + Manual]])/MonthSales[[#This Row],[Quaterly Average]]), 0)</f>
        <v>0</v>
      </c>
    </row>
    <row r="1185" spans="1:25" x14ac:dyDescent="0.25">
      <c r="A1185" s="1" t="s">
        <v>1192</v>
      </c>
      <c r="B1185" s="1" t="s">
        <v>1315</v>
      </c>
      <c r="C1185" s="1"/>
      <c r="D1185">
        <v>5.75</v>
      </c>
      <c r="E1185">
        <v>0</v>
      </c>
      <c r="F1185">
        <v>0</v>
      </c>
      <c r="G1185">
        <v>0</v>
      </c>
      <c r="H1185">
        <v>0</v>
      </c>
      <c r="I1185">
        <v>0</v>
      </c>
      <c r="J1185">
        <v>0</v>
      </c>
      <c r="K1185">
        <v>0</v>
      </c>
      <c r="L1185" s="65">
        <v>0</v>
      </c>
      <c r="M1185">
        <v>0</v>
      </c>
      <c r="N1185">
        <v>104</v>
      </c>
      <c r="O1185">
        <v>0</v>
      </c>
      <c r="P1185">
        <v>104</v>
      </c>
      <c r="Q1185">
        <v>0</v>
      </c>
      <c r="R1185" s="1">
        <f>IF(AND(MonthSales[[#This Row],[Maximum]] &gt; 10, C1185 &lt;&gt; "X"), COUNTIF(MonthSales[[#This Row],[6]:[1]], "=0"),0)</f>
        <v>0</v>
      </c>
      <c r="S1185" s="13">
        <f>MonthSales[[#This Row],[Final Quantity in Order + Manual]]*MonthSales[[#This Row],[Weight (g)]]</f>
        <v>0</v>
      </c>
      <c r="T1185" s="62">
        <f>IFERROR(((MonthSales[[#This Row],[Stock + FBA]]+MonthSales[[#This Row],[Incoming]])/MonthSales[[#This Row],[Quaterly Average]]), 0)</f>
        <v>0</v>
      </c>
      <c r="U1185" s="14">
        <f>IF(AND(minMonths &gt;=  MonthSales[[#This Row],[Months Cover (current stock +Production)]], C1185  &lt;&gt; "X"), _xlfn.CEILING.MATH(((orderBY -  MonthSales[[#This Row],[Months Cover (current stock +Production)]]) * MonthSales[[#This Row],[Quaterly Average]]),50),0)</f>
        <v>0</v>
      </c>
      <c r="V1185" s="60">
        <f t="shared" si="18"/>
        <v>0</v>
      </c>
      <c r="W1185" s="21">
        <f>MonthSales[[#This Row],[Suggested Order]]+V1185</f>
        <v>0</v>
      </c>
      <c r="X1185">
        <f>SUM(MonthSales[[#This Row],[Stock + FBA]:[Incoming]])+MonthSales[[#This Row],[Final Quantity in Order + Manual]]</f>
        <v>104</v>
      </c>
      <c r="Y1185" s="62">
        <f>IFERROR(((MonthSales[[#This Row],[Stock + FBA]]+MonthSales[[#This Row],[Incoming]]+MonthSales[[#This Row],[Final Quantity in Order + Manual]])/MonthSales[[#This Row],[Quaterly Average]]), 0)</f>
        <v>0</v>
      </c>
    </row>
    <row r="1186" spans="1:25" x14ac:dyDescent="0.25">
      <c r="A1186" s="1" t="s">
        <v>1193</v>
      </c>
      <c r="B1186" s="1" t="s">
        <v>1315</v>
      </c>
      <c r="C1186" s="1"/>
      <c r="D1186">
        <v>6.42</v>
      </c>
      <c r="E1186">
        <v>0</v>
      </c>
      <c r="F1186">
        <v>0</v>
      </c>
      <c r="G1186">
        <v>0</v>
      </c>
      <c r="H1186">
        <v>0</v>
      </c>
      <c r="I1186">
        <v>0</v>
      </c>
      <c r="J1186">
        <v>0</v>
      </c>
      <c r="K1186">
        <v>0</v>
      </c>
      <c r="L1186" s="65">
        <v>0</v>
      </c>
      <c r="M1186">
        <v>0</v>
      </c>
      <c r="N1186">
        <v>105</v>
      </c>
      <c r="O1186">
        <v>0</v>
      </c>
      <c r="P1186">
        <v>105</v>
      </c>
      <c r="Q1186">
        <v>0</v>
      </c>
      <c r="R1186" s="1">
        <f>IF(AND(MonthSales[[#This Row],[Maximum]] &gt; 10, C1186 &lt;&gt; "X"), COUNTIF(MonthSales[[#This Row],[6]:[1]], "=0"),0)</f>
        <v>0</v>
      </c>
      <c r="S1186" s="13">
        <f>MonthSales[[#This Row],[Final Quantity in Order + Manual]]*MonthSales[[#This Row],[Weight (g)]]</f>
        <v>0</v>
      </c>
      <c r="T1186" s="62">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60">
        <f t="shared" si="18"/>
        <v>0</v>
      </c>
      <c r="W1186" s="21">
        <f>MonthSales[[#This Row],[Suggested Order]]+V1186</f>
        <v>0</v>
      </c>
      <c r="X1186">
        <f>SUM(MonthSales[[#This Row],[Stock + FBA]:[Incoming]])+MonthSales[[#This Row],[Final Quantity in Order + Manual]]</f>
        <v>105</v>
      </c>
      <c r="Y1186" s="62">
        <f>IFERROR(((MonthSales[[#This Row],[Stock + FBA]]+MonthSales[[#This Row],[Incoming]]+MonthSales[[#This Row],[Final Quantity in Order + Manual]])/MonthSales[[#This Row],[Quaterly Average]]), 0)</f>
        <v>0</v>
      </c>
    </row>
    <row r="1187" spans="1:25" x14ac:dyDescent="0.25">
      <c r="A1187" s="1" t="s">
        <v>1194</v>
      </c>
      <c r="B1187" s="1" t="s">
        <v>1315</v>
      </c>
      <c r="C1187" s="1"/>
      <c r="D1187">
        <v>7.85</v>
      </c>
      <c r="E1187">
        <v>0</v>
      </c>
      <c r="F1187">
        <v>0</v>
      </c>
      <c r="G1187">
        <v>0</v>
      </c>
      <c r="H1187">
        <v>0</v>
      </c>
      <c r="I1187">
        <v>0</v>
      </c>
      <c r="J1187">
        <v>0</v>
      </c>
      <c r="K1187">
        <v>0</v>
      </c>
      <c r="L1187" s="65">
        <v>0</v>
      </c>
      <c r="M1187">
        <v>0</v>
      </c>
      <c r="N1187">
        <v>101</v>
      </c>
      <c r="O1187">
        <v>0</v>
      </c>
      <c r="P1187">
        <v>101</v>
      </c>
      <c r="Q1187">
        <v>0</v>
      </c>
      <c r="R1187" s="1">
        <f>IF(AND(MonthSales[[#This Row],[Maximum]] &gt; 10, C1187 &lt;&gt; "X"), COUNTIF(MonthSales[[#This Row],[6]:[1]], "=0"),0)</f>
        <v>0</v>
      </c>
      <c r="S1187" s="13">
        <f>MonthSales[[#This Row],[Final Quantity in Order + Manual]]*MonthSales[[#This Row],[Weight (g)]]</f>
        <v>0</v>
      </c>
      <c r="T1187" s="62">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60">
        <f t="shared" si="18"/>
        <v>0</v>
      </c>
      <c r="W1187" s="21">
        <f>MonthSales[[#This Row],[Suggested Order]]+V1187</f>
        <v>0</v>
      </c>
      <c r="X1187">
        <f>SUM(MonthSales[[#This Row],[Stock + FBA]:[Incoming]])+MonthSales[[#This Row],[Final Quantity in Order + Manual]]</f>
        <v>101</v>
      </c>
      <c r="Y1187" s="62">
        <f>IFERROR(((MonthSales[[#This Row],[Stock + FBA]]+MonthSales[[#This Row],[Incoming]]+MonthSales[[#This Row],[Final Quantity in Order + Manual]])/MonthSales[[#This Row],[Quaterly Average]]), 0)</f>
        <v>0</v>
      </c>
    </row>
    <row r="1188" spans="1:25" x14ac:dyDescent="0.25">
      <c r="A1188" s="1" t="s">
        <v>1195</v>
      </c>
      <c r="B1188" s="1" t="s">
        <v>1315</v>
      </c>
      <c r="C1188" s="1"/>
      <c r="D1188">
        <v>9.1999999999999993</v>
      </c>
      <c r="E1188">
        <v>0</v>
      </c>
      <c r="F1188">
        <v>0</v>
      </c>
      <c r="G1188">
        <v>0</v>
      </c>
      <c r="H1188">
        <v>0</v>
      </c>
      <c r="I1188">
        <v>0</v>
      </c>
      <c r="J1188">
        <v>0</v>
      </c>
      <c r="K1188">
        <v>0</v>
      </c>
      <c r="L1188" s="65">
        <v>0</v>
      </c>
      <c r="M1188">
        <v>0</v>
      </c>
      <c r="N1188">
        <v>100</v>
      </c>
      <c r="O1188">
        <v>0</v>
      </c>
      <c r="P1188">
        <v>100</v>
      </c>
      <c r="Q1188">
        <v>0</v>
      </c>
      <c r="R1188" s="1">
        <f>IF(AND(MonthSales[[#This Row],[Maximum]] &gt; 10, C1188 &lt;&gt; "X"), COUNTIF(MonthSales[[#This Row],[6]:[1]], "=0"),0)</f>
        <v>0</v>
      </c>
      <c r="S1188" s="13">
        <f>MonthSales[[#This Row],[Final Quantity in Order + Manual]]*MonthSales[[#This Row],[Weight (g)]]</f>
        <v>0</v>
      </c>
      <c r="T1188" s="62">
        <f>IFERROR(((MonthSales[[#This Row],[Stock + FBA]]+MonthSales[[#This Row],[Incoming]])/MonthSales[[#This Row],[Quaterly Average]]), 0)</f>
        <v>0</v>
      </c>
      <c r="U1188" s="14">
        <f>IF(AND(minMonths &gt;=  MonthSales[[#This Row],[Months Cover (current stock +Production)]], C1188  &lt;&gt; "X"), _xlfn.CEILING.MATH(((orderBY -  MonthSales[[#This Row],[Months Cover (current stock +Production)]]) * MonthSales[[#This Row],[Quaterly Average]]),50),0)</f>
        <v>0</v>
      </c>
      <c r="V1188" s="60">
        <f t="shared" si="18"/>
        <v>0</v>
      </c>
      <c r="W1188" s="21">
        <f>MonthSales[[#This Row],[Suggested Order]]+V1188</f>
        <v>0</v>
      </c>
      <c r="X1188">
        <f>SUM(MonthSales[[#This Row],[Stock + FBA]:[Incoming]])+MonthSales[[#This Row],[Final Quantity in Order + Manual]]</f>
        <v>100</v>
      </c>
      <c r="Y1188" s="62">
        <f>IFERROR(((MonthSales[[#This Row],[Stock + FBA]]+MonthSales[[#This Row],[Incoming]]+MonthSales[[#This Row],[Final Quantity in Order + Manual]])/MonthSales[[#This Row],[Quaterly Average]]), 0)</f>
        <v>0</v>
      </c>
    </row>
    <row r="1189" spans="1:25" x14ac:dyDescent="0.25">
      <c r="A1189" s="1" t="s">
        <v>1196</v>
      </c>
      <c r="B1189" s="1" t="s">
        <v>1315</v>
      </c>
      <c r="C1189" s="1"/>
      <c r="D1189">
        <v>10.220000000000001</v>
      </c>
      <c r="E1189">
        <v>0</v>
      </c>
      <c r="F1189">
        <v>0</v>
      </c>
      <c r="G1189">
        <v>0</v>
      </c>
      <c r="H1189">
        <v>0</v>
      </c>
      <c r="I1189">
        <v>0</v>
      </c>
      <c r="J1189">
        <v>0</v>
      </c>
      <c r="K1189">
        <v>0</v>
      </c>
      <c r="L1189" s="65">
        <v>0</v>
      </c>
      <c r="M1189">
        <v>0</v>
      </c>
      <c r="N1189">
        <v>100</v>
      </c>
      <c r="O1189">
        <v>0</v>
      </c>
      <c r="P1189">
        <v>100</v>
      </c>
      <c r="Q1189">
        <v>0</v>
      </c>
      <c r="R1189" s="1">
        <f>IF(AND(MonthSales[[#This Row],[Maximum]] &gt; 10, C1189 &lt;&gt; "X"), COUNTIF(MonthSales[[#This Row],[6]:[1]], "=0"),0)</f>
        <v>0</v>
      </c>
      <c r="S1189" s="13">
        <f>MonthSales[[#This Row],[Final Quantity in Order + Manual]]*MonthSales[[#This Row],[Weight (g)]]</f>
        <v>0</v>
      </c>
      <c r="T1189" s="62">
        <f>IFERROR(((MonthSales[[#This Row],[Stock + FBA]]+MonthSales[[#This Row],[Incoming]])/MonthSales[[#This Row],[Quaterly Average]]), 0)</f>
        <v>0</v>
      </c>
      <c r="U1189" s="14">
        <f>IF(AND(minMonths &gt;=  MonthSales[[#This Row],[Months Cover (current stock +Production)]], C1189  &lt;&gt; "X"), _xlfn.CEILING.MATH(((orderBY -  MonthSales[[#This Row],[Months Cover (current stock +Production)]]) * MonthSales[[#This Row],[Quaterly Average]]),50),0)</f>
        <v>0</v>
      </c>
      <c r="V1189" s="60">
        <f t="shared" si="18"/>
        <v>0</v>
      </c>
      <c r="W1189" s="21">
        <f>MonthSales[[#This Row],[Suggested Order]]+V1189</f>
        <v>0</v>
      </c>
      <c r="X1189">
        <f>SUM(MonthSales[[#This Row],[Stock + FBA]:[Incoming]])+MonthSales[[#This Row],[Final Quantity in Order + Manual]]</f>
        <v>100</v>
      </c>
      <c r="Y1189" s="62">
        <f>IFERROR(((MonthSales[[#This Row],[Stock + FBA]]+MonthSales[[#This Row],[Incoming]]+MonthSales[[#This Row],[Final Quantity in Order + Manual]])/MonthSales[[#This Row],[Quaterly Average]]), 0)</f>
        <v>0</v>
      </c>
    </row>
    <row r="1190" spans="1:25" x14ac:dyDescent="0.25">
      <c r="A1190" s="1" t="s">
        <v>1197</v>
      </c>
      <c r="B1190" s="1" t="s">
        <v>1315</v>
      </c>
      <c r="C1190" s="1"/>
      <c r="D1190">
        <v>5.78</v>
      </c>
      <c r="E1190">
        <v>0</v>
      </c>
      <c r="F1190">
        <v>0</v>
      </c>
      <c r="G1190">
        <v>0</v>
      </c>
      <c r="H1190">
        <v>0</v>
      </c>
      <c r="I1190">
        <v>0</v>
      </c>
      <c r="J1190">
        <v>0</v>
      </c>
      <c r="K1190">
        <v>0</v>
      </c>
      <c r="L1190" s="65">
        <v>0</v>
      </c>
      <c r="M1190">
        <v>0</v>
      </c>
      <c r="N1190">
        <v>97</v>
      </c>
      <c r="O1190">
        <v>0</v>
      </c>
      <c r="P1190">
        <v>97</v>
      </c>
      <c r="Q1190">
        <v>0</v>
      </c>
      <c r="R1190" s="1">
        <f>IF(AND(MonthSales[[#This Row],[Maximum]] &gt; 10, C1190 &lt;&gt; "X"), COUNTIF(MonthSales[[#This Row],[6]:[1]], "=0"),0)</f>
        <v>0</v>
      </c>
      <c r="S1190" s="13">
        <f>MonthSales[[#This Row],[Final Quantity in Order + Manual]]*MonthSales[[#This Row],[Weight (g)]]</f>
        <v>0</v>
      </c>
      <c r="T1190" s="62">
        <f>IFERROR(((MonthSales[[#This Row],[Stock + FBA]]+MonthSales[[#This Row],[Incoming]])/MonthSales[[#This Row],[Quaterly Average]]), 0)</f>
        <v>0</v>
      </c>
      <c r="U1190" s="14">
        <f>IF(AND(minMonths &gt;=  MonthSales[[#This Row],[Months Cover (current stock +Production)]], C1190  &lt;&gt; "X"), _xlfn.CEILING.MATH(((orderBY -  MonthSales[[#This Row],[Months Cover (current stock +Production)]]) * MonthSales[[#This Row],[Quaterly Average]]),50),0)</f>
        <v>0</v>
      </c>
      <c r="V1190" s="60">
        <f t="shared" si="18"/>
        <v>0</v>
      </c>
      <c r="W1190" s="21">
        <f>MonthSales[[#This Row],[Suggested Order]]+V1190</f>
        <v>0</v>
      </c>
      <c r="X1190">
        <f>SUM(MonthSales[[#This Row],[Stock + FBA]:[Incoming]])+MonthSales[[#This Row],[Final Quantity in Order + Manual]]</f>
        <v>97</v>
      </c>
      <c r="Y1190" s="62">
        <f>IFERROR(((MonthSales[[#This Row],[Stock + FBA]]+MonthSales[[#This Row],[Incoming]]+MonthSales[[#This Row],[Final Quantity in Order + Manual]])/MonthSales[[#This Row],[Quaterly Average]]), 0)</f>
        <v>0</v>
      </c>
    </row>
    <row r="1191" spans="1:25" x14ac:dyDescent="0.25">
      <c r="A1191" s="1" t="s">
        <v>1198</v>
      </c>
      <c r="B1191" s="1" t="s">
        <v>1315</v>
      </c>
      <c r="C1191" s="1"/>
      <c r="D1191">
        <v>6.42</v>
      </c>
      <c r="E1191">
        <v>0</v>
      </c>
      <c r="F1191">
        <v>0</v>
      </c>
      <c r="G1191">
        <v>0</v>
      </c>
      <c r="H1191">
        <v>0</v>
      </c>
      <c r="I1191">
        <v>0</v>
      </c>
      <c r="J1191">
        <v>0</v>
      </c>
      <c r="K1191">
        <v>0</v>
      </c>
      <c r="L1191" s="65">
        <v>0</v>
      </c>
      <c r="M1191">
        <v>0</v>
      </c>
      <c r="N1191">
        <v>101</v>
      </c>
      <c r="O1191">
        <v>0</v>
      </c>
      <c r="P1191">
        <v>101</v>
      </c>
      <c r="Q1191">
        <v>0</v>
      </c>
      <c r="R1191" s="1">
        <f>IF(AND(MonthSales[[#This Row],[Maximum]] &gt; 10, C1191 &lt;&gt; "X"), COUNTIF(MonthSales[[#This Row],[6]:[1]], "=0"),0)</f>
        <v>0</v>
      </c>
      <c r="S1191" s="13">
        <f>MonthSales[[#This Row],[Final Quantity in Order + Manual]]*MonthSales[[#This Row],[Weight (g)]]</f>
        <v>0</v>
      </c>
      <c r="T1191" s="62">
        <f>IFERROR(((MonthSales[[#This Row],[Stock + FBA]]+MonthSales[[#This Row],[Incoming]])/MonthSales[[#This Row],[Quaterly Average]]), 0)</f>
        <v>0</v>
      </c>
      <c r="U1191" s="14">
        <f>IF(AND(minMonths &gt;=  MonthSales[[#This Row],[Months Cover (current stock +Production)]], C1191  &lt;&gt; "X"), _xlfn.CEILING.MATH(((orderBY -  MonthSales[[#This Row],[Months Cover (current stock +Production)]]) * MonthSales[[#This Row],[Quaterly Average]]),50),0)</f>
        <v>0</v>
      </c>
      <c r="V1191" s="60">
        <f t="shared" si="18"/>
        <v>0</v>
      </c>
      <c r="W1191" s="21">
        <f>MonthSales[[#This Row],[Suggested Order]]+V1191</f>
        <v>0</v>
      </c>
      <c r="X1191">
        <f>SUM(MonthSales[[#This Row],[Stock + FBA]:[Incoming]])+MonthSales[[#This Row],[Final Quantity in Order + Manual]]</f>
        <v>101</v>
      </c>
      <c r="Y1191" s="62">
        <f>IFERROR(((MonthSales[[#This Row],[Stock + FBA]]+MonthSales[[#This Row],[Incoming]]+MonthSales[[#This Row],[Final Quantity in Order + Manual]])/MonthSales[[#This Row],[Quaterly Average]]), 0)</f>
        <v>0</v>
      </c>
    </row>
    <row r="1192" spans="1:25" x14ac:dyDescent="0.25">
      <c r="A1192" s="1" t="s">
        <v>1199</v>
      </c>
      <c r="B1192" s="1" t="s">
        <v>1315</v>
      </c>
      <c r="C1192" s="1"/>
      <c r="D1192">
        <v>8.44</v>
      </c>
      <c r="E1192">
        <v>0</v>
      </c>
      <c r="F1192">
        <v>0</v>
      </c>
      <c r="G1192">
        <v>0</v>
      </c>
      <c r="H1192">
        <v>0</v>
      </c>
      <c r="I1192">
        <v>0</v>
      </c>
      <c r="J1192">
        <v>0</v>
      </c>
      <c r="K1192">
        <v>0</v>
      </c>
      <c r="L1192" s="65">
        <v>0</v>
      </c>
      <c r="M1192">
        <v>0</v>
      </c>
      <c r="N1192">
        <v>102</v>
      </c>
      <c r="O1192">
        <v>0</v>
      </c>
      <c r="P1192">
        <v>102</v>
      </c>
      <c r="Q1192">
        <v>0</v>
      </c>
      <c r="R1192" s="1">
        <f>IF(AND(MonthSales[[#This Row],[Maximum]] &gt; 10, C1192 &lt;&gt; "X"), COUNTIF(MonthSales[[#This Row],[6]:[1]], "=0"),0)</f>
        <v>0</v>
      </c>
      <c r="S1192" s="13">
        <f>MonthSales[[#This Row],[Final Quantity in Order + Manual]]*MonthSales[[#This Row],[Weight (g)]]</f>
        <v>0</v>
      </c>
      <c r="T1192" s="62">
        <f>IFERROR(((MonthSales[[#This Row],[Stock + FBA]]+MonthSales[[#This Row],[Incoming]])/MonthSales[[#This Row],[Quaterly Average]]), 0)</f>
        <v>0</v>
      </c>
      <c r="U1192" s="14">
        <f>IF(AND(minMonths &gt;=  MonthSales[[#This Row],[Months Cover (current stock +Production)]], C1192  &lt;&gt; "X"), _xlfn.CEILING.MATH(((orderBY -  MonthSales[[#This Row],[Months Cover (current stock +Production)]]) * MonthSales[[#This Row],[Quaterly Average]]),50),0)</f>
        <v>0</v>
      </c>
      <c r="V1192" s="60">
        <f t="shared" si="18"/>
        <v>0</v>
      </c>
      <c r="W1192" s="21">
        <f>MonthSales[[#This Row],[Suggested Order]]+V1192</f>
        <v>0</v>
      </c>
      <c r="X1192">
        <f>SUM(MonthSales[[#This Row],[Stock + FBA]:[Incoming]])+MonthSales[[#This Row],[Final Quantity in Order + Manual]]</f>
        <v>102</v>
      </c>
      <c r="Y1192" s="62">
        <f>IFERROR(((MonthSales[[#This Row],[Stock + FBA]]+MonthSales[[#This Row],[Incoming]]+MonthSales[[#This Row],[Final Quantity in Order + Manual]])/MonthSales[[#This Row],[Quaterly Average]]), 0)</f>
        <v>0</v>
      </c>
    </row>
    <row r="1193" spans="1:25" x14ac:dyDescent="0.25">
      <c r="A1193" s="1" t="s">
        <v>1200</v>
      </c>
      <c r="B1193" s="1" t="s">
        <v>1315</v>
      </c>
      <c r="C1193" s="1"/>
      <c r="D1193">
        <v>8.44</v>
      </c>
      <c r="E1193">
        <v>0</v>
      </c>
      <c r="F1193">
        <v>0</v>
      </c>
      <c r="G1193">
        <v>0</v>
      </c>
      <c r="H1193">
        <v>0</v>
      </c>
      <c r="I1193">
        <v>0</v>
      </c>
      <c r="J1193">
        <v>0</v>
      </c>
      <c r="K1193">
        <v>0</v>
      </c>
      <c r="L1193" s="65">
        <v>0</v>
      </c>
      <c r="M1193">
        <v>0</v>
      </c>
      <c r="N1193">
        <v>100</v>
      </c>
      <c r="O1193">
        <v>0</v>
      </c>
      <c r="P1193">
        <v>100</v>
      </c>
      <c r="Q1193">
        <v>0</v>
      </c>
      <c r="R1193" s="1">
        <f>IF(AND(MonthSales[[#This Row],[Maximum]] &gt; 10, C1193 &lt;&gt; "X"), COUNTIF(MonthSales[[#This Row],[6]:[1]], "=0"),0)</f>
        <v>0</v>
      </c>
      <c r="S1193" s="13">
        <f>MonthSales[[#This Row],[Final Quantity in Order + Manual]]*MonthSales[[#This Row],[Weight (g)]]</f>
        <v>0</v>
      </c>
      <c r="T1193" s="62">
        <f>IFERROR(((MonthSales[[#This Row],[Stock + FBA]]+MonthSales[[#This Row],[Incoming]])/MonthSales[[#This Row],[Quaterly Average]]), 0)</f>
        <v>0</v>
      </c>
      <c r="U1193" s="14">
        <f>IF(AND(minMonths &gt;=  MonthSales[[#This Row],[Months Cover (current stock +Production)]], C1193  &lt;&gt; "X"), _xlfn.CEILING.MATH(((orderBY -  MonthSales[[#This Row],[Months Cover (current stock +Production)]]) * MonthSales[[#This Row],[Quaterly Average]]),50),0)</f>
        <v>0</v>
      </c>
      <c r="V1193" s="60">
        <f t="shared" si="18"/>
        <v>0</v>
      </c>
      <c r="W1193" s="21">
        <f>MonthSales[[#This Row],[Suggested Order]]+V1193</f>
        <v>0</v>
      </c>
      <c r="X1193">
        <f>SUM(MonthSales[[#This Row],[Stock + FBA]:[Incoming]])+MonthSales[[#This Row],[Final Quantity in Order + Manual]]</f>
        <v>100</v>
      </c>
      <c r="Y1193" s="62">
        <f>IFERROR(((MonthSales[[#This Row],[Stock + FBA]]+MonthSales[[#This Row],[Incoming]]+MonthSales[[#This Row],[Final Quantity in Order + Manual]])/MonthSales[[#This Row],[Quaterly Average]]), 0)</f>
        <v>0</v>
      </c>
    </row>
    <row r="1194" spans="1:25" x14ac:dyDescent="0.25">
      <c r="A1194" s="1" t="s">
        <v>1201</v>
      </c>
      <c r="B1194" s="1" t="s">
        <v>1315</v>
      </c>
      <c r="C1194" s="1"/>
      <c r="D1194">
        <v>9.4499999999999993</v>
      </c>
      <c r="E1194">
        <v>0</v>
      </c>
      <c r="F1194">
        <v>0</v>
      </c>
      <c r="G1194">
        <v>0</v>
      </c>
      <c r="H1194">
        <v>0</v>
      </c>
      <c r="I1194">
        <v>0</v>
      </c>
      <c r="J1194">
        <v>0</v>
      </c>
      <c r="K1194">
        <v>0</v>
      </c>
      <c r="L1194" s="65">
        <v>0</v>
      </c>
      <c r="M1194">
        <v>0</v>
      </c>
      <c r="N1194">
        <v>96</v>
      </c>
      <c r="O1194">
        <v>0</v>
      </c>
      <c r="P1194">
        <v>96</v>
      </c>
      <c r="Q1194">
        <v>0</v>
      </c>
      <c r="R1194" s="1">
        <f>IF(AND(MonthSales[[#This Row],[Maximum]] &gt; 10, C1194 &lt;&gt; "X"), COUNTIF(MonthSales[[#This Row],[6]:[1]], "=0"),0)</f>
        <v>0</v>
      </c>
      <c r="S1194" s="13">
        <f>MonthSales[[#This Row],[Final Quantity in Order + Manual]]*MonthSales[[#This Row],[Weight (g)]]</f>
        <v>0</v>
      </c>
      <c r="T1194" s="62">
        <f>IFERROR(((MonthSales[[#This Row],[Stock + FBA]]+MonthSales[[#This Row],[Incoming]])/MonthSales[[#This Row],[Quaterly Average]]), 0)</f>
        <v>0</v>
      </c>
      <c r="U1194" s="14">
        <f>IF(AND(minMonths &gt;=  MonthSales[[#This Row],[Months Cover (current stock +Production)]], C1194  &lt;&gt; "X"), _xlfn.CEILING.MATH(((orderBY -  MonthSales[[#This Row],[Months Cover (current stock +Production)]]) * MonthSales[[#This Row],[Quaterly Average]]),50),0)</f>
        <v>0</v>
      </c>
      <c r="V1194" s="60">
        <f t="shared" si="18"/>
        <v>0</v>
      </c>
      <c r="W1194" s="21">
        <f>MonthSales[[#This Row],[Suggested Order]]+V1194</f>
        <v>0</v>
      </c>
      <c r="X1194">
        <f>SUM(MonthSales[[#This Row],[Stock + FBA]:[Incoming]])+MonthSales[[#This Row],[Final Quantity in Order + Manual]]</f>
        <v>96</v>
      </c>
      <c r="Y1194" s="62">
        <f>IFERROR(((MonthSales[[#This Row],[Stock + FBA]]+MonthSales[[#This Row],[Incoming]]+MonthSales[[#This Row],[Final Quantity in Order + Manual]])/MonthSales[[#This Row],[Quaterly Average]]), 0)</f>
        <v>0</v>
      </c>
    </row>
    <row r="1195" spans="1:25" x14ac:dyDescent="0.25">
      <c r="A1195" s="1" t="s">
        <v>1202</v>
      </c>
      <c r="B1195" s="1" t="s">
        <v>1315</v>
      </c>
      <c r="C1195" s="1"/>
      <c r="D1195">
        <v>12.17</v>
      </c>
      <c r="E1195">
        <v>0</v>
      </c>
      <c r="F1195">
        <v>0</v>
      </c>
      <c r="G1195">
        <v>0</v>
      </c>
      <c r="H1195">
        <v>0</v>
      </c>
      <c r="I1195">
        <v>0</v>
      </c>
      <c r="J1195">
        <v>0</v>
      </c>
      <c r="K1195">
        <v>0</v>
      </c>
      <c r="L1195" s="65">
        <v>0</v>
      </c>
      <c r="M1195">
        <v>0</v>
      </c>
      <c r="N1195">
        <v>49</v>
      </c>
      <c r="O1195">
        <v>0</v>
      </c>
      <c r="P1195">
        <v>49</v>
      </c>
      <c r="Q1195">
        <v>0</v>
      </c>
      <c r="R1195" s="1">
        <f>IF(AND(MonthSales[[#This Row],[Maximum]] &gt; 10, C1195 &lt;&gt; "X"), COUNTIF(MonthSales[[#This Row],[6]:[1]], "=0"),0)</f>
        <v>0</v>
      </c>
      <c r="S1195" s="13">
        <f>MonthSales[[#This Row],[Final Quantity in Order + Manual]]*MonthSales[[#This Row],[Weight (g)]]</f>
        <v>0</v>
      </c>
      <c r="T1195" s="62">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60">
        <f t="shared" si="18"/>
        <v>0</v>
      </c>
      <c r="W1195" s="21">
        <f>MonthSales[[#This Row],[Suggested Order]]+V1195</f>
        <v>0</v>
      </c>
      <c r="X1195">
        <f>SUM(MonthSales[[#This Row],[Stock + FBA]:[Incoming]])+MonthSales[[#This Row],[Final Quantity in Order + Manual]]</f>
        <v>49</v>
      </c>
      <c r="Y1195" s="62">
        <f>IFERROR(((MonthSales[[#This Row],[Stock + FBA]]+MonthSales[[#This Row],[Incoming]]+MonthSales[[#This Row],[Final Quantity in Order + Manual]])/MonthSales[[#This Row],[Quaterly Average]]), 0)</f>
        <v>0</v>
      </c>
    </row>
    <row r="1196" spans="1:25" x14ac:dyDescent="0.25">
      <c r="A1196" s="1" t="s">
        <v>1203</v>
      </c>
      <c r="B1196" s="1" t="s">
        <v>1315</v>
      </c>
      <c r="C1196" s="1"/>
      <c r="D1196">
        <v>11.67</v>
      </c>
      <c r="E1196">
        <v>0</v>
      </c>
      <c r="F1196">
        <v>0</v>
      </c>
      <c r="G1196">
        <v>0</v>
      </c>
      <c r="H1196">
        <v>0</v>
      </c>
      <c r="I1196">
        <v>0</v>
      </c>
      <c r="J1196">
        <v>0</v>
      </c>
      <c r="K1196">
        <v>0</v>
      </c>
      <c r="L1196" s="65">
        <v>0</v>
      </c>
      <c r="M1196">
        <v>0</v>
      </c>
      <c r="N1196">
        <v>67</v>
      </c>
      <c r="O1196">
        <v>0</v>
      </c>
      <c r="P1196">
        <v>67</v>
      </c>
      <c r="Q1196">
        <v>0</v>
      </c>
      <c r="R1196" s="1">
        <f>IF(AND(MonthSales[[#This Row],[Maximum]] &gt; 10, C1196 &lt;&gt; "X"), COUNTIF(MonthSales[[#This Row],[6]:[1]], "=0"),0)</f>
        <v>0</v>
      </c>
      <c r="S1196" s="13">
        <f>MonthSales[[#This Row],[Final Quantity in Order + Manual]]*MonthSales[[#This Row],[Weight (g)]]</f>
        <v>0</v>
      </c>
      <c r="T1196" s="62">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60">
        <f t="shared" si="18"/>
        <v>0</v>
      </c>
      <c r="W1196" s="21">
        <f>MonthSales[[#This Row],[Suggested Order]]+V1196</f>
        <v>0</v>
      </c>
      <c r="X1196">
        <f>SUM(MonthSales[[#This Row],[Stock + FBA]:[Incoming]])+MonthSales[[#This Row],[Final Quantity in Order + Manual]]</f>
        <v>67</v>
      </c>
      <c r="Y1196" s="62">
        <f>IFERROR(((MonthSales[[#This Row],[Stock + FBA]]+MonthSales[[#This Row],[Incoming]]+MonthSales[[#This Row],[Final Quantity in Order + Manual]])/MonthSales[[#This Row],[Quaterly Average]]), 0)</f>
        <v>0</v>
      </c>
    </row>
    <row r="1197" spans="1:25" x14ac:dyDescent="0.25">
      <c r="A1197" s="1" t="s">
        <v>1204</v>
      </c>
      <c r="B1197" s="1" t="s">
        <v>1315</v>
      </c>
      <c r="C1197" s="1"/>
      <c r="D1197">
        <v>13.24</v>
      </c>
      <c r="E1197">
        <v>0</v>
      </c>
      <c r="F1197">
        <v>0</v>
      </c>
      <c r="G1197">
        <v>0</v>
      </c>
      <c r="H1197">
        <v>0</v>
      </c>
      <c r="I1197">
        <v>0</v>
      </c>
      <c r="J1197">
        <v>0</v>
      </c>
      <c r="K1197">
        <v>0</v>
      </c>
      <c r="L1197" s="65">
        <v>0</v>
      </c>
      <c r="M1197">
        <v>0</v>
      </c>
      <c r="N1197">
        <v>98</v>
      </c>
      <c r="O1197">
        <v>0</v>
      </c>
      <c r="P1197">
        <v>98</v>
      </c>
      <c r="Q1197">
        <v>0</v>
      </c>
      <c r="R1197" s="1">
        <f>IF(AND(MonthSales[[#This Row],[Maximum]] &gt; 10, C1197 &lt;&gt; "X"), COUNTIF(MonthSales[[#This Row],[6]:[1]], "=0"),0)</f>
        <v>0</v>
      </c>
      <c r="S1197" s="13">
        <f>MonthSales[[#This Row],[Final Quantity in Order + Manual]]*MonthSales[[#This Row],[Weight (g)]]</f>
        <v>0</v>
      </c>
      <c r="T1197" s="62">
        <f>IFERROR(((MonthSales[[#This Row],[Stock + FBA]]+MonthSales[[#This Row],[Incoming]])/MonthSales[[#This Row],[Quaterly Average]]), 0)</f>
        <v>0</v>
      </c>
      <c r="U1197" s="14">
        <f>IF(AND(minMonths &gt;=  MonthSales[[#This Row],[Months Cover (current stock +Production)]], C1197  &lt;&gt; "X"), _xlfn.CEILING.MATH(((orderBY -  MonthSales[[#This Row],[Months Cover (current stock +Production)]]) * MonthSales[[#This Row],[Quaterly Average]]),50),0)</f>
        <v>0</v>
      </c>
      <c r="V1197" s="60">
        <f t="shared" si="18"/>
        <v>0</v>
      </c>
      <c r="W1197" s="21">
        <f>MonthSales[[#This Row],[Suggested Order]]+V1197</f>
        <v>0</v>
      </c>
      <c r="X1197">
        <f>SUM(MonthSales[[#This Row],[Stock + FBA]:[Incoming]])+MonthSales[[#This Row],[Final Quantity in Order + Manual]]</f>
        <v>98</v>
      </c>
      <c r="Y1197" s="62">
        <f>IFERROR(((MonthSales[[#This Row],[Stock + FBA]]+MonthSales[[#This Row],[Incoming]]+MonthSales[[#This Row],[Final Quantity in Order + Manual]])/MonthSales[[#This Row],[Quaterly Average]]), 0)</f>
        <v>0</v>
      </c>
    </row>
    <row r="1198" spans="1:25" x14ac:dyDescent="0.25">
      <c r="A1198" s="1" t="s">
        <v>1205</v>
      </c>
      <c r="B1198" s="1" t="s">
        <v>1315</v>
      </c>
      <c r="C1198" s="1"/>
      <c r="D1198">
        <v>17.45</v>
      </c>
      <c r="E1198">
        <v>0</v>
      </c>
      <c r="F1198">
        <v>0</v>
      </c>
      <c r="G1198">
        <v>0</v>
      </c>
      <c r="H1198">
        <v>0</v>
      </c>
      <c r="I1198">
        <v>0</v>
      </c>
      <c r="J1198">
        <v>0</v>
      </c>
      <c r="K1198">
        <v>0</v>
      </c>
      <c r="L1198" s="65">
        <v>0</v>
      </c>
      <c r="M1198">
        <v>0</v>
      </c>
      <c r="N1198">
        <v>96</v>
      </c>
      <c r="O1198">
        <v>0</v>
      </c>
      <c r="P1198">
        <v>96</v>
      </c>
      <c r="Q1198">
        <v>0</v>
      </c>
      <c r="R1198" s="1">
        <f>IF(AND(MonthSales[[#This Row],[Maximum]] &gt; 10, C1198 &lt;&gt; "X"), COUNTIF(MonthSales[[#This Row],[6]:[1]], "=0"),0)</f>
        <v>0</v>
      </c>
      <c r="S1198" s="13">
        <f>MonthSales[[#This Row],[Final Quantity in Order + Manual]]*MonthSales[[#This Row],[Weight (g)]]</f>
        <v>0</v>
      </c>
      <c r="T1198" s="62">
        <f>IFERROR(((MonthSales[[#This Row],[Stock + FBA]]+MonthSales[[#This Row],[Incoming]])/MonthSales[[#This Row],[Quaterly Average]]), 0)</f>
        <v>0</v>
      </c>
      <c r="U1198" s="14">
        <f>IF(AND(minMonths &gt;=  MonthSales[[#This Row],[Months Cover (current stock +Production)]], C1198  &lt;&gt; "X"), _xlfn.CEILING.MATH(((orderBY -  MonthSales[[#This Row],[Months Cover (current stock +Production)]]) * MonthSales[[#This Row],[Quaterly Average]]),50),0)</f>
        <v>0</v>
      </c>
      <c r="V1198" s="60">
        <f t="shared" si="18"/>
        <v>0</v>
      </c>
      <c r="W1198" s="21">
        <f>MonthSales[[#This Row],[Suggested Order]]+V1198</f>
        <v>0</v>
      </c>
      <c r="X1198">
        <f>SUM(MonthSales[[#This Row],[Stock + FBA]:[Incoming]])+MonthSales[[#This Row],[Final Quantity in Order + Manual]]</f>
        <v>96</v>
      </c>
      <c r="Y1198" s="62">
        <f>IFERROR(((MonthSales[[#This Row],[Stock + FBA]]+MonthSales[[#This Row],[Incoming]]+MonthSales[[#This Row],[Final Quantity in Order + Manual]])/MonthSales[[#This Row],[Quaterly Average]]), 0)</f>
        <v>0</v>
      </c>
    </row>
    <row r="1199" spans="1:25" x14ac:dyDescent="0.25">
      <c r="A1199" s="1" t="s">
        <v>1206</v>
      </c>
      <c r="B1199" s="1" t="s">
        <v>1313</v>
      </c>
      <c r="C1199" s="1"/>
      <c r="D1199">
        <v>3.1</v>
      </c>
      <c r="E1199">
        <v>0</v>
      </c>
      <c r="F1199">
        <v>0</v>
      </c>
      <c r="G1199">
        <v>0</v>
      </c>
      <c r="H1199">
        <v>0</v>
      </c>
      <c r="I1199">
        <v>0</v>
      </c>
      <c r="J1199">
        <v>0</v>
      </c>
      <c r="K1199">
        <v>0</v>
      </c>
      <c r="L1199" s="65">
        <v>0</v>
      </c>
      <c r="M1199">
        <v>0</v>
      </c>
      <c r="N1199">
        <v>100</v>
      </c>
      <c r="O1199">
        <v>0</v>
      </c>
      <c r="P1199">
        <v>100</v>
      </c>
      <c r="Q1199">
        <v>0</v>
      </c>
      <c r="R1199" s="1">
        <f>IF(AND(MonthSales[[#This Row],[Maximum]] &gt; 10, C1199 &lt;&gt; "X"), COUNTIF(MonthSales[[#This Row],[6]:[1]], "=0"),0)</f>
        <v>0</v>
      </c>
      <c r="S1199" s="13">
        <f>MonthSales[[#This Row],[Final Quantity in Order + Manual]]*MonthSales[[#This Row],[Weight (g)]]</f>
        <v>0</v>
      </c>
      <c r="T1199" s="62">
        <f>IFERROR(((MonthSales[[#This Row],[Stock + FBA]]+MonthSales[[#This Row],[Incoming]])/MonthSales[[#This Row],[Quaterly Average]]), 0)</f>
        <v>0</v>
      </c>
      <c r="U1199" s="14">
        <f>IF(AND(minMonths &gt;=  MonthSales[[#This Row],[Months Cover (current stock +Production)]], C1199  &lt;&gt; "X"), _xlfn.CEILING.MATH(((orderBY -  MonthSales[[#This Row],[Months Cover (current stock +Production)]]) * MonthSales[[#This Row],[Quaterly Average]]),50),0)</f>
        <v>0</v>
      </c>
      <c r="V1199" s="60">
        <f t="shared" si="18"/>
        <v>0</v>
      </c>
      <c r="W1199" s="21">
        <f>MonthSales[[#This Row],[Suggested Order]]+V1199</f>
        <v>0</v>
      </c>
      <c r="X1199">
        <f>SUM(MonthSales[[#This Row],[Stock + FBA]:[Incoming]])+MonthSales[[#This Row],[Final Quantity in Order + Manual]]</f>
        <v>100</v>
      </c>
      <c r="Y1199" s="62">
        <f>IFERROR(((MonthSales[[#This Row],[Stock + FBA]]+MonthSales[[#This Row],[Incoming]]+MonthSales[[#This Row],[Final Quantity in Order + Manual]])/MonthSales[[#This Row],[Quaterly Average]]), 0)</f>
        <v>0</v>
      </c>
    </row>
    <row r="1200" spans="1:25" x14ac:dyDescent="0.25">
      <c r="A1200" s="1" t="s">
        <v>1207</v>
      </c>
      <c r="B1200" s="1" t="s">
        <v>1313</v>
      </c>
      <c r="C1200" s="1"/>
      <c r="D1200">
        <v>3.27</v>
      </c>
      <c r="E1200">
        <v>0</v>
      </c>
      <c r="F1200">
        <v>0</v>
      </c>
      <c r="G1200">
        <v>0</v>
      </c>
      <c r="H1200">
        <v>0</v>
      </c>
      <c r="I1200">
        <v>0</v>
      </c>
      <c r="J1200">
        <v>0</v>
      </c>
      <c r="K1200">
        <v>0</v>
      </c>
      <c r="L1200" s="65">
        <v>0</v>
      </c>
      <c r="M1200">
        <v>0</v>
      </c>
      <c r="N1200">
        <v>100</v>
      </c>
      <c r="O1200">
        <v>0</v>
      </c>
      <c r="P1200">
        <v>100</v>
      </c>
      <c r="Q1200">
        <v>0</v>
      </c>
      <c r="R1200" s="1">
        <f>IF(AND(MonthSales[[#This Row],[Maximum]] &gt; 10, C1200 &lt;&gt; "X"), COUNTIF(MonthSales[[#This Row],[6]:[1]], "=0"),0)</f>
        <v>0</v>
      </c>
      <c r="S1200" s="13">
        <f>MonthSales[[#This Row],[Final Quantity in Order + Manual]]*MonthSales[[#This Row],[Weight (g)]]</f>
        <v>0</v>
      </c>
      <c r="T1200" s="62">
        <f>IFERROR(((MonthSales[[#This Row],[Stock + FBA]]+MonthSales[[#This Row],[Incoming]])/MonthSales[[#This Row],[Quaterly Average]]), 0)</f>
        <v>0</v>
      </c>
      <c r="U1200" s="14">
        <f>IF(AND(minMonths &gt;=  MonthSales[[#This Row],[Months Cover (current stock +Production)]], C1200  &lt;&gt; "X"), _xlfn.CEILING.MATH(((orderBY -  MonthSales[[#This Row],[Months Cover (current stock +Production)]]) * MonthSales[[#This Row],[Quaterly Average]]),50),0)</f>
        <v>0</v>
      </c>
      <c r="V1200" s="60">
        <f t="shared" si="18"/>
        <v>0</v>
      </c>
      <c r="W1200" s="21">
        <f>MonthSales[[#This Row],[Suggested Order]]+V1200</f>
        <v>0</v>
      </c>
      <c r="X1200">
        <f>SUM(MonthSales[[#This Row],[Stock + FBA]:[Incoming]])+MonthSales[[#This Row],[Final Quantity in Order + Manual]]</f>
        <v>100</v>
      </c>
      <c r="Y1200" s="62">
        <f>IFERROR(((MonthSales[[#This Row],[Stock + FBA]]+MonthSales[[#This Row],[Incoming]]+MonthSales[[#This Row],[Final Quantity in Order + Manual]])/MonthSales[[#This Row],[Quaterly Average]]), 0)</f>
        <v>0</v>
      </c>
    </row>
    <row r="1201" spans="1:25" x14ac:dyDescent="0.25">
      <c r="A1201" s="1" t="s">
        <v>1208</v>
      </c>
      <c r="B1201" s="1" t="s">
        <v>1313</v>
      </c>
      <c r="C1201" s="1"/>
      <c r="D1201">
        <v>2.0499999999999998</v>
      </c>
      <c r="E1201">
        <v>0</v>
      </c>
      <c r="F1201">
        <v>0</v>
      </c>
      <c r="G1201">
        <v>0</v>
      </c>
      <c r="H1201">
        <v>0</v>
      </c>
      <c r="I1201">
        <v>0</v>
      </c>
      <c r="J1201">
        <v>0</v>
      </c>
      <c r="K1201">
        <v>0</v>
      </c>
      <c r="L1201" s="65">
        <v>0</v>
      </c>
      <c r="M1201">
        <v>0</v>
      </c>
      <c r="N1201">
        <v>150</v>
      </c>
      <c r="O1201">
        <v>0</v>
      </c>
      <c r="P1201">
        <v>150</v>
      </c>
      <c r="Q1201">
        <v>0</v>
      </c>
      <c r="R1201" s="1">
        <f>IF(AND(MonthSales[[#This Row],[Maximum]] &gt; 10, C1201 &lt;&gt; "X"), COUNTIF(MonthSales[[#This Row],[6]:[1]], "=0"),0)</f>
        <v>0</v>
      </c>
      <c r="S1201" s="13">
        <f>MonthSales[[#This Row],[Final Quantity in Order + Manual]]*MonthSales[[#This Row],[Weight (g)]]</f>
        <v>0</v>
      </c>
      <c r="T1201" s="62">
        <f>IFERROR(((MonthSales[[#This Row],[Stock + FBA]]+MonthSales[[#This Row],[Incoming]])/MonthSales[[#This Row],[Quaterly Average]]), 0)</f>
        <v>0</v>
      </c>
      <c r="U1201" s="14">
        <f>IF(AND(minMonths &gt;=  MonthSales[[#This Row],[Months Cover (current stock +Production)]], C1201  &lt;&gt; "X"), _xlfn.CEILING.MATH(((orderBY -  MonthSales[[#This Row],[Months Cover (current stock +Production)]]) * MonthSales[[#This Row],[Quaterly Average]]),50),0)</f>
        <v>0</v>
      </c>
      <c r="V1201" s="60">
        <f t="shared" si="18"/>
        <v>0</v>
      </c>
      <c r="W1201" s="21">
        <f>MonthSales[[#This Row],[Suggested Order]]+V1201</f>
        <v>0</v>
      </c>
      <c r="X1201">
        <f>SUM(MonthSales[[#This Row],[Stock + FBA]:[Incoming]])+MonthSales[[#This Row],[Final Quantity in Order + Manual]]</f>
        <v>150</v>
      </c>
      <c r="Y1201" s="62">
        <f>IFERROR(((MonthSales[[#This Row],[Stock + FBA]]+MonthSales[[#This Row],[Incoming]]+MonthSales[[#This Row],[Final Quantity in Order + Manual]])/MonthSales[[#This Row],[Quaterly Average]]), 0)</f>
        <v>0</v>
      </c>
    </row>
    <row r="1202" spans="1:25" x14ac:dyDescent="0.25">
      <c r="A1202" s="1" t="s">
        <v>1209</v>
      </c>
      <c r="B1202" s="1" t="s">
        <v>1313</v>
      </c>
      <c r="C1202" s="1"/>
      <c r="D1202">
        <v>2.1</v>
      </c>
      <c r="E1202">
        <v>0</v>
      </c>
      <c r="F1202">
        <v>0</v>
      </c>
      <c r="G1202">
        <v>0</v>
      </c>
      <c r="H1202">
        <v>0</v>
      </c>
      <c r="I1202">
        <v>0</v>
      </c>
      <c r="J1202">
        <v>0</v>
      </c>
      <c r="K1202">
        <v>0</v>
      </c>
      <c r="L1202" s="65">
        <v>0</v>
      </c>
      <c r="M1202">
        <v>0</v>
      </c>
      <c r="N1202">
        <v>150</v>
      </c>
      <c r="O1202">
        <v>0</v>
      </c>
      <c r="P1202">
        <v>150</v>
      </c>
      <c r="Q1202">
        <v>0</v>
      </c>
      <c r="R1202" s="1">
        <f>IF(AND(MonthSales[[#This Row],[Maximum]] &gt; 10, C1202 &lt;&gt; "X"), COUNTIF(MonthSales[[#This Row],[6]:[1]], "=0"),0)</f>
        <v>0</v>
      </c>
      <c r="S1202" s="13">
        <f>MonthSales[[#This Row],[Final Quantity in Order + Manual]]*MonthSales[[#This Row],[Weight (g)]]</f>
        <v>0</v>
      </c>
      <c r="T1202" s="62">
        <f>IFERROR(((MonthSales[[#This Row],[Stock + FBA]]+MonthSales[[#This Row],[Incoming]])/MonthSales[[#This Row],[Quaterly Average]]), 0)</f>
        <v>0</v>
      </c>
      <c r="U1202" s="14">
        <f>IF(AND(minMonths &gt;=  MonthSales[[#This Row],[Months Cover (current stock +Production)]], C1202  &lt;&gt; "X"), _xlfn.CEILING.MATH(((orderBY -  MonthSales[[#This Row],[Months Cover (current stock +Production)]]) * MonthSales[[#This Row],[Quaterly Average]]),50),0)</f>
        <v>0</v>
      </c>
      <c r="V1202" s="60">
        <f t="shared" si="18"/>
        <v>0</v>
      </c>
      <c r="W1202" s="21">
        <f>MonthSales[[#This Row],[Suggested Order]]+V1202</f>
        <v>0</v>
      </c>
      <c r="X1202">
        <f>SUM(MonthSales[[#This Row],[Stock + FBA]:[Incoming]])+MonthSales[[#This Row],[Final Quantity in Order + Manual]]</f>
        <v>150</v>
      </c>
      <c r="Y1202" s="62">
        <f>IFERROR(((MonthSales[[#This Row],[Stock + FBA]]+MonthSales[[#This Row],[Incoming]]+MonthSales[[#This Row],[Final Quantity in Order + Manual]])/MonthSales[[#This Row],[Quaterly Average]]), 0)</f>
        <v>0</v>
      </c>
    </row>
    <row r="1203" spans="1:25" x14ac:dyDescent="0.25">
      <c r="A1203" s="1" t="s">
        <v>1210</v>
      </c>
      <c r="B1203" s="1" t="s">
        <v>1313</v>
      </c>
      <c r="C1203" s="1"/>
      <c r="D1203">
        <v>2.3199999999999998</v>
      </c>
      <c r="E1203">
        <v>0</v>
      </c>
      <c r="F1203">
        <v>0</v>
      </c>
      <c r="G1203">
        <v>0</v>
      </c>
      <c r="H1203">
        <v>0</v>
      </c>
      <c r="I1203">
        <v>0</v>
      </c>
      <c r="J1203">
        <v>0</v>
      </c>
      <c r="K1203">
        <v>0</v>
      </c>
      <c r="L1203" s="65">
        <v>0</v>
      </c>
      <c r="M1203">
        <v>0</v>
      </c>
      <c r="N1203">
        <v>150</v>
      </c>
      <c r="O1203">
        <v>0</v>
      </c>
      <c r="P1203">
        <v>150</v>
      </c>
      <c r="Q1203">
        <v>0</v>
      </c>
      <c r="R1203" s="1">
        <f>IF(AND(MonthSales[[#This Row],[Maximum]] &gt; 10, C1203 &lt;&gt; "X"), COUNTIF(MonthSales[[#This Row],[6]:[1]], "=0"),0)</f>
        <v>0</v>
      </c>
      <c r="S1203" s="13">
        <f>MonthSales[[#This Row],[Final Quantity in Order + Manual]]*MonthSales[[#This Row],[Weight (g)]]</f>
        <v>0</v>
      </c>
      <c r="T1203" s="62">
        <f>IFERROR(((MonthSales[[#This Row],[Stock + FBA]]+MonthSales[[#This Row],[Incoming]])/MonthSales[[#This Row],[Quaterly Average]]), 0)</f>
        <v>0</v>
      </c>
      <c r="U1203" s="14">
        <f>IF(AND(minMonths &gt;=  MonthSales[[#This Row],[Months Cover (current stock +Production)]], C1203  &lt;&gt; "X"), _xlfn.CEILING.MATH(((orderBY -  MonthSales[[#This Row],[Months Cover (current stock +Production)]]) * MonthSales[[#This Row],[Quaterly Average]]),50),0)</f>
        <v>0</v>
      </c>
      <c r="V1203" s="60">
        <f t="shared" si="18"/>
        <v>0</v>
      </c>
      <c r="W1203" s="21">
        <f>MonthSales[[#This Row],[Suggested Order]]+V1203</f>
        <v>0</v>
      </c>
      <c r="X1203">
        <f>SUM(MonthSales[[#This Row],[Stock + FBA]:[Incoming]])+MonthSales[[#This Row],[Final Quantity in Order + Manual]]</f>
        <v>150</v>
      </c>
      <c r="Y1203" s="62">
        <f>IFERROR(((MonthSales[[#This Row],[Stock + FBA]]+MonthSales[[#This Row],[Incoming]]+MonthSales[[#This Row],[Final Quantity in Order + Manual]])/MonthSales[[#This Row],[Quaterly Average]]), 0)</f>
        <v>0</v>
      </c>
    </row>
    <row r="1204" spans="1:25" x14ac:dyDescent="0.25">
      <c r="A1204" s="1" t="s">
        <v>1211</v>
      </c>
      <c r="B1204" s="1" t="s">
        <v>1316</v>
      </c>
      <c r="C1204" s="1"/>
      <c r="D1204">
        <v>5.72</v>
      </c>
      <c r="E1204">
        <v>0</v>
      </c>
      <c r="F1204">
        <v>0</v>
      </c>
      <c r="G1204">
        <v>0</v>
      </c>
      <c r="H1204">
        <v>0</v>
      </c>
      <c r="I1204">
        <v>0</v>
      </c>
      <c r="J1204">
        <v>0</v>
      </c>
      <c r="K1204">
        <v>0</v>
      </c>
      <c r="L1204" s="65">
        <v>0</v>
      </c>
      <c r="M1204">
        <v>0</v>
      </c>
      <c r="N1204">
        <v>150</v>
      </c>
      <c r="O1204">
        <v>0</v>
      </c>
      <c r="P1204">
        <v>150</v>
      </c>
      <c r="Q1204">
        <v>0</v>
      </c>
      <c r="R1204" s="1">
        <f>IF(AND(MonthSales[[#This Row],[Maximum]] &gt; 10, C1204 &lt;&gt; "X"), COUNTIF(MonthSales[[#This Row],[6]:[1]], "=0"),0)</f>
        <v>0</v>
      </c>
      <c r="S1204" s="13">
        <f>MonthSales[[#This Row],[Final Quantity in Order + Manual]]*MonthSales[[#This Row],[Weight (g)]]</f>
        <v>0</v>
      </c>
      <c r="T1204" s="62">
        <f>IFERROR(((MonthSales[[#This Row],[Stock + FBA]]+MonthSales[[#This Row],[Incoming]])/MonthSales[[#This Row],[Quaterly Average]]), 0)</f>
        <v>0</v>
      </c>
      <c r="U1204" s="14">
        <f>IF(AND(minMonths &gt;=  MonthSales[[#This Row],[Months Cover (current stock +Production)]], C1204  &lt;&gt; "X"), _xlfn.CEILING.MATH(((orderBY -  MonthSales[[#This Row],[Months Cover (current stock +Production)]]) * MonthSales[[#This Row],[Quaterly Average]]),50),0)</f>
        <v>0</v>
      </c>
      <c r="V1204" s="60">
        <f t="shared" si="18"/>
        <v>0</v>
      </c>
      <c r="W1204" s="21">
        <f>MonthSales[[#This Row],[Suggested Order]]+V1204</f>
        <v>0</v>
      </c>
      <c r="X1204">
        <f>SUM(MonthSales[[#This Row],[Stock + FBA]:[Incoming]])+MonthSales[[#This Row],[Final Quantity in Order + Manual]]</f>
        <v>150</v>
      </c>
      <c r="Y1204" s="62">
        <f>IFERROR(((MonthSales[[#This Row],[Stock + FBA]]+MonthSales[[#This Row],[Incoming]]+MonthSales[[#This Row],[Final Quantity in Order + Manual]])/MonthSales[[#This Row],[Quaterly Average]]), 0)</f>
        <v>0</v>
      </c>
    </row>
    <row r="1205" spans="1:25" x14ac:dyDescent="0.25">
      <c r="A1205" s="1" t="s">
        <v>1212</v>
      </c>
      <c r="B1205" s="1" t="s">
        <v>1316</v>
      </c>
      <c r="C1205" s="1" t="s">
        <v>13</v>
      </c>
      <c r="D1205">
        <v>6.23</v>
      </c>
      <c r="E1205">
        <v>0</v>
      </c>
      <c r="F1205">
        <v>0</v>
      </c>
      <c r="G1205">
        <v>0</v>
      </c>
      <c r="H1205">
        <v>0</v>
      </c>
      <c r="I1205">
        <v>0</v>
      </c>
      <c r="J1205">
        <v>0</v>
      </c>
      <c r="K1205">
        <v>0</v>
      </c>
      <c r="L1205" s="65">
        <v>0</v>
      </c>
      <c r="M1205">
        <v>0</v>
      </c>
      <c r="N1205">
        <v>0</v>
      </c>
      <c r="O1205">
        <v>0</v>
      </c>
      <c r="P1205">
        <v>0</v>
      </c>
      <c r="Q1205">
        <v>0</v>
      </c>
      <c r="R1205" s="1">
        <f>IF(AND(MonthSales[[#This Row],[Maximum]] &gt; 10, C1205 &lt;&gt; "X"), COUNTIF(MonthSales[[#This Row],[6]:[1]], "=0"),0)</f>
        <v>0</v>
      </c>
      <c r="S1205" s="13">
        <f>MonthSales[[#This Row],[Final Quantity in Order + Manual]]*MonthSales[[#This Row],[Weight (g)]]</f>
        <v>0</v>
      </c>
      <c r="T1205" s="62">
        <f>IFERROR(((MonthSales[[#This Row],[Stock + FBA]]+MonthSales[[#This Row],[Incoming]])/MonthSales[[#This Row],[Quaterly Average]]), 0)</f>
        <v>0</v>
      </c>
      <c r="U1205" s="14">
        <f>IF(AND(minMonths &gt;=  MonthSales[[#This Row],[Months Cover (current stock +Production)]], C1205  &lt;&gt; "X"), _xlfn.CEILING.MATH(((orderBY -  MonthSales[[#This Row],[Months Cover (current stock +Production)]]) * MonthSales[[#This Row],[Quaterly Average]]),50),0)</f>
        <v>0</v>
      </c>
      <c r="V1205" s="60">
        <f t="shared" si="18"/>
        <v>0</v>
      </c>
      <c r="W1205" s="21">
        <f>MonthSales[[#This Row],[Suggested Order]]+V1205</f>
        <v>0</v>
      </c>
      <c r="X1205">
        <f>SUM(MonthSales[[#This Row],[Stock + FBA]:[Incoming]])+MonthSales[[#This Row],[Final Quantity in Order + Manual]]</f>
        <v>0</v>
      </c>
      <c r="Y1205" s="62">
        <f>IFERROR(((MonthSales[[#This Row],[Stock + FBA]]+MonthSales[[#This Row],[Incoming]]+MonthSales[[#This Row],[Final Quantity in Order + Manual]])/MonthSales[[#This Row],[Quaterly Average]]), 0)</f>
        <v>0</v>
      </c>
    </row>
    <row r="1206" spans="1:25" x14ac:dyDescent="0.25">
      <c r="A1206" s="1" t="s">
        <v>1213</v>
      </c>
      <c r="B1206" s="1" t="s">
        <v>1317</v>
      </c>
      <c r="C1206" s="1"/>
      <c r="D1206">
        <v>1.51</v>
      </c>
      <c r="E1206">
        <v>0</v>
      </c>
      <c r="F1206">
        <v>0</v>
      </c>
      <c r="G1206">
        <v>0</v>
      </c>
      <c r="H1206">
        <v>0</v>
      </c>
      <c r="I1206">
        <v>0</v>
      </c>
      <c r="J1206">
        <v>0</v>
      </c>
      <c r="K1206">
        <v>0</v>
      </c>
      <c r="L1206" s="65">
        <v>0</v>
      </c>
      <c r="M1206">
        <v>0</v>
      </c>
      <c r="N1206">
        <v>200</v>
      </c>
      <c r="O1206">
        <v>0</v>
      </c>
      <c r="P1206">
        <v>200</v>
      </c>
      <c r="Q1206">
        <v>0</v>
      </c>
      <c r="R1206" s="1">
        <f>IF(AND(MonthSales[[#This Row],[Maximum]] &gt; 10, C1206 &lt;&gt; "X"), COUNTIF(MonthSales[[#This Row],[6]:[1]], "=0"),0)</f>
        <v>0</v>
      </c>
      <c r="S1206" s="13">
        <f>MonthSales[[#This Row],[Final Quantity in Order + Manual]]*MonthSales[[#This Row],[Weight (g)]]</f>
        <v>0</v>
      </c>
      <c r="T1206" s="62">
        <f>IFERROR(((MonthSales[[#This Row],[Stock + FBA]]+MonthSales[[#This Row],[Incoming]])/MonthSales[[#This Row],[Quaterly Average]]), 0)</f>
        <v>0</v>
      </c>
      <c r="U1206" s="14">
        <f>IF(AND(minMonths &gt;=  MonthSales[[#This Row],[Months Cover (current stock +Production)]], C1206  &lt;&gt; "X"), _xlfn.CEILING.MATH(((orderBY -  MonthSales[[#This Row],[Months Cover (current stock +Production)]]) * MonthSales[[#This Row],[Quaterly Average]]),50),0)</f>
        <v>0</v>
      </c>
      <c r="V1206" s="60">
        <f t="shared" si="18"/>
        <v>0</v>
      </c>
      <c r="W1206" s="21">
        <f>MonthSales[[#This Row],[Suggested Order]]+V1206</f>
        <v>0</v>
      </c>
      <c r="X1206">
        <f>SUM(MonthSales[[#This Row],[Stock + FBA]:[Incoming]])+MonthSales[[#This Row],[Final Quantity in Order + Manual]]</f>
        <v>200</v>
      </c>
      <c r="Y1206" s="62">
        <f>IFERROR(((MonthSales[[#This Row],[Stock + FBA]]+MonthSales[[#This Row],[Incoming]]+MonthSales[[#This Row],[Final Quantity in Order + Manual]])/MonthSales[[#This Row],[Quaterly Average]]), 0)</f>
        <v>0</v>
      </c>
    </row>
    <row r="1207" spans="1:25" x14ac:dyDescent="0.25">
      <c r="A1207" s="1" t="s">
        <v>1214</v>
      </c>
      <c r="B1207" s="1" t="s">
        <v>1317</v>
      </c>
      <c r="C1207" s="1"/>
      <c r="D1207">
        <v>0.94</v>
      </c>
      <c r="E1207">
        <v>0</v>
      </c>
      <c r="F1207">
        <v>0</v>
      </c>
      <c r="G1207">
        <v>0</v>
      </c>
      <c r="H1207">
        <v>0</v>
      </c>
      <c r="I1207">
        <v>0</v>
      </c>
      <c r="J1207">
        <v>0</v>
      </c>
      <c r="K1207">
        <v>0</v>
      </c>
      <c r="L1207" s="65">
        <v>0</v>
      </c>
      <c r="M1207">
        <v>0</v>
      </c>
      <c r="N1207">
        <v>200</v>
      </c>
      <c r="O1207">
        <v>0</v>
      </c>
      <c r="P1207">
        <v>200</v>
      </c>
      <c r="Q1207">
        <v>0</v>
      </c>
      <c r="R1207" s="1">
        <f>IF(AND(MonthSales[[#This Row],[Maximum]] &gt; 10, C1207 &lt;&gt; "X"), COUNTIF(MonthSales[[#This Row],[6]:[1]], "=0"),0)</f>
        <v>0</v>
      </c>
      <c r="S1207" s="13">
        <f>MonthSales[[#This Row],[Final Quantity in Order + Manual]]*MonthSales[[#This Row],[Weight (g)]]</f>
        <v>0</v>
      </c>
      <c r="T1207" s="62">
        <f>IFERROR(((MonthSales[[#This Row],[Stock + FBA]]+MonthSales[[#This Row],[Incoming]])/MonthSales[[#This Row],[Quaterly Average]]), 0)</f>
        <v>0</v>
      </c>
      <c r="U1207" s="14">
        <f>IF(AND(minMonths &gt;=  MonthSales[[#This Row],[Months Cover (current stock +Production)]], C1207  &lt;&gt; "X"), _xlfn.CEILING.MATH(((orderBY -  MonthSales[[#This Row],[Months Cover (current stock +Production)]]) * MonthSales[[#This Row],[Quaterly Average]]),50),0)</f>
        <v>0</v>
      </c>
      <c r="V1207" s="60">
        <f t="shared" si="18"/>
        <v>0</v>
      </c>
      <c r="W1207" s="21">
        <f>MonthSales[[#This Row],[Suggested Order]]+V1207</f>
        <v>0</v>
      </c>
      <c r="X1207">
        <f>SUM(MonthSales[[#This Row],[Stock + FBA]:[Incoming]])+MonthSales[[#This Row],[Final Quantity in Order + Manual]]</f>
        <v>200</v>
      </c>
      <c r="Y1207" s="62">
        <f>IFERROR(((MonthSales[[#This Row],[Stock + FBA]]+MonthSales[[#This Row],[Incoming]]+MonthSales[[#This Row],[Final Quantity in Order + Manual]])/MonthSales[[#This Row],[Quaterly Average]]), 0)</f>
        <v>0</v>
      </c>
    </row>
    <row r="1208" spans="1:25" x14ac:dyDescent="0.25">
      <c r="A1208" s="1" t="s">
        <v>1215</v>
      </c>
      <c r="B1208" s="1" t="s">
        <v>1317</v>
      </c>
      <c r="C1208" s="1"/>
      <c r="D1208">
        <v>1.88</v>
      </c>
      <c r="E1208">
        <v>0</v>
      </c>
      <c r="F1208">
        <v>0</v>
      </c>
      <c r="G1208">
        <v>0</v>
      </c>
      <c r="H1208">
        <v>0</v>
      </c>
      <c r="I1208">
        <v>0</v>
      </c>
      <c r="J1208">
        <v>0</v>
      </c>
      <c r="K1208">
        <v>0</v>
      </c>
      <c r="L1208" s="65">
        <v>0</v>
      </c>
      <c r="M1208">
        <v>0</v>
      </c>
      <c r="N1208">
        <v>200</v>
      </c>
      <c r="O1208">
        <v>0</v>
      </c>
      <c r="P1208">
        <v>200</v>
      </c>
      <c r="Q1208">
        <v>0</v>
      </c>
      <c r="R1208" s="1">
        <f>IF(AND(MonthSales[[#This Row],[Maximum]] &gt; 10, C1208 &lt;&gt; "X"), COUNTIF(MonthSales[[#This Row],[6]:[1]], "=0"),0)</f>
        <v>0</v>
      </c>
      <c r="S1208" s="13">
        <f>MonthSales[[#This Row],[Final Quantity in Order + Manual]]*MonthSales[[#This Row],[Weight (g)]]</f>
        <v>0</v>
      </c>
      <c r="T1208" s="62">
        <f>IFERROR(((MonthSales[[#This Row],[Stock + FBA]]+MonthSales[[#This Row],[Incoming]])/MonthSales[[#This Row],[Quaterly Average]]), 0)</f>
        <v>0</v>
      </c>
      <c r="U1208" s="14">
        <f>IF(AND(minMonths &gt;=  MonthSales[[#This Row],[Months Cover (current stock +Production)]], C1208  &lt;&gt; "X"), _xlfn.CEILING.MATH(((orderBY -  MonthSales[[#This Row],[Months Cover (current stock +Production)]]) * MonthSales[[#This Row],[Quaterly Average]]),50),0)</f>
        <v>0</v>
      </c>
      <c r="V1208" s="60">
        <f t="shared" si="18"/>
        <v>0</v>
      </c>
      <c r="W1208" s="21">
        <f>MonthSales[[#This Row],[Suggested Order]]+V1208</f>
        <v>0</v>
      </c>
      <c r="X1208">
        <f>SUM(MonthSales[[#This Row],[Stock + FBA]:[Incoming]])+MonthSales[[#This Row],[Final Quantity in Order + Manual]]</f>
        <v>200</v>
      </c>
      <c r="Y1208" s="62">
        <f>IFERROR(((MonthSales[[#This Row],[Stock + FBA]]+MonthSales[[#This Row],[Incoming]]+MonthSales[[#This Row],[Final Quantity in Order + Manual]])/MonthSales[[#This Row],[Quaterly Average]]), 0)</f>
        <v>0</v>
      </c>
    </row>
    <row r="1209" spans="1:25" x14ac:dyDescent="0.25">
      <c r="A1209" s="1" t="s">
        <v>1216</v>
      </c>
      <c r="B1209" s="1" t="s">
        <v>1313</v>
      </c>
      <c r="C1209" s="1" t="s">
        <v>13</v>
      </c>
      <c r="D1209">
        <v>1.6</v>
      </c>
      <c r="E1209">
        <v>9</v>
      </c>
      <c r="F1209">
        <v>6</v>
      </c>
      <c r="G1209">
        <v>1</v>
      </c>
      <c r="H1209">
        <v>8</v>
      </c>
      <c r="I1209">
        <v>5</v>
      </c>
      <c r="J1209">
        <v>7</v>
      </c>
      <c r="K1209">
        <v>6</v>
      </c>
      <c r="L1209" s="65">
        <v>7</v>
      </c>
      <c r="M1209">
        <v>9</v>
      </c>
      <c r="N1209">
        <v>17</v>
      </c>
      <c r="O1209">
        <v>20</v>
      </c>
      <c r="P1209">
        <v>37</v>
      </c>
      <c r="Q1209">
        <v>0</v>
      </c>
      <c r="R1209" s="1">
        <f>IF(AND(MonthSales[[#This Row],[Maximum]] &gt; 10, C1209 &lt;&gt; "X"), COUNTIF(MonthSales[[#This Row],[6]:[1]], "=0"),0)</f>
        <v>0</v>
      </c>
      <c r="S1209" s="13">
        <f>MonthSales[[#This Row],[Final Quantity in Order + Manual]]*MonthSales[[#This Row],[Weight (g)]]</f>
        <v>0</v>
      </c>
      <c r="T1209" s="62">
        <f>IFERROR(((MonthSales[[#This Row],[Stock + FBA]]+MonthSales[[#This Row],[Incoming]])/MonthSales[[#This Row],[Quaterly Average]]), 0)</f>
        <v>5.2857142857142856</v>
      </c>
      <c r="U1209" s="14">
        <f>IF(AND(minMonths &gt;=  MonthSales[[#This Row],[Months Cover (current stock +Production)]], C1209  &lt;&gt; "X"), _xlfn.CEILING.MATH(((orderBY -  MonthSales[[#This Row],[Months Cover (current stock +Production)]]) * MonthSales[[#This Row],[Quaterly Average]]),50),0)</f>
        <v>0</v>
      </c>
      <c r="V1209" s="60">
        <f t="shared" si="18"/>
        <v>0</v>
      </c>
      <c r="W1209" s="21">
        <f>MonthSales[[#This Row],[Suggested Order]]+V1209</f>
        <v>0</v>
      </c>
      <c r="X1209">
        <f>SUM(MonthSales[[#This Row],[Stock + FBA]:[Incoming]])+MonthSales[[#This Row],[Final Quantity in Order + Manual]]</f>
        <v>37</v>
      </c>
      <c r="Y1209" s="62">
        <f>IFERROR(((MonthSales[[#This Row],[Stock + FBA]]+MonthSales[[#This Row],[Incoming]]+MonthSales[[#This Row],[Final Quantity in Order + Manual]])/MonthSales[[#This Row],[Quaterly Average]]), 0)</f>
        <v>5.2857142857142856</v>
      </c>
    </row>
    <row r="1210" spans="1:25" x14ac:dyDescent="0.25">
      <c r="A1210" s="1" t="s">
        <v>1217</v>
      </c>
      <c r="B1210" s="1" t="s">
        <v>1370</v>
      </c>
      <c r="C1210" s="1" t="s">
        <v>13</v>
      </c>
      <c r="D1210">
        <v>3.65</v>
      </c>
      <c r="E1210">
        <v>0</v>
      </c>
      <c r="F1210">
        <v>0</v>
      </c>
      <c r="G1210">
        <v>0</v>
      </c>
      <c r="H1210">
        <v>0</v>
      </c>
      <c r="I1210">
        <v>0</v>
      </c>
      <c r="J1210">
        <v>0</v>
      </c>
      <c r="K1210">
        <v>0</v>
      </c>
      <c r="L1210" s="65">
        <v>0</v>
      </c>
      <c r="M1210">
        <v>0</v>
      </c>
      <c r="N1210">
        <v>0</v>
      </c>
      <c r="O1210">
        <v>0</v>
      </c>
      <c r="P1210">
        <v>0</v>
      </c>
      <c r="Q1210">
        <v>0</v>
      </c>
      <c r="R1210" s="1">
        <f>IF(AND(MonthSales[[#This Row],[Maximum]] &gt; 10, C1210 &lt;&gt; "X"), COUNTIF(MonthSales[[#This Row],[6]:[1]], "=0"),0)</f>
        <v>0</v>
      </c>
      <c r="S1210" s="13">
        <f>MonthSales[[#This Row],[Final Quantity in Order + Manual]]*MonthSales[[#This Row],[Weight (g)]]</f>
        <v>0</v>
      </c>
      <c r="T1210" s="62">
        <f>IFERROR(((MonthSales[[#This Row],[Stock + FBA]]+MonthSales[[#This Row],[Incoming]])/MonthSales[[#This Row],[Quaterly Average]]), 0)</f>
        <v>0</v>
      </c>
      <c r="U1210" s="14">
        <f>IF(AND(minMonths &gt;=  MonthSales[[#This Row],[Months Cover (current stock +Production)]], C1210  &lt;&gt; "X"), _xlfn.CEILING.MATH(((orderBY -  MonthSales[[#This Row],[Months Cover (current stock +Production)]]) * MonthSales[[#This Row],[Quaterly Average]]),50),0)</f>
        <v>0</v>
      </c>
      <c r="V1210" s="60">
        <f t="shared" si="18"/>
        <v>0</v>
      </c>
      <c r="W1210" s="21">
        <f>MonthSales[[#This Row],[Suggested Order]]+V1210</f>
        <v>0</v>
      </c>
      <c r="X1210">
        <f>SUM(MonthSales[[#This Row],[Stock + FBA]:[Incoming]])+MonthSales[[#This Row],[Final Quantity in Order + Manual]]</f>
        <v>0</v>
      </c>
      <c r="Y1210" s="62">
        <f>IFERROR(((MonthSales[[#This Row],[Stock + FBA]]+MonthSales[[#This Row],[Incoming]]+MonthSales[[#This Row],[Final Quantity in Order + Manual]])/MonthSales[[#This Row],[Quaterly Average]]), 0)</f>
        <v>0</v>
      </c>
    </row>
    <row r="1211" spans="1:25" x14ac:dyDescent="0.25">
      <c r="A1211" s="1" t="s">
        <v>1218</v>
      </c>
      <c r="B1211" s="1" t="s">
        <v>1370</v>
      </c>
      <c r="C1211" s="1" t="s">
        <v>13</v>
      </c>
      <c r="D1211">
        <v>3.65</v>
      </c>
      <c r="E1211">
        <v>0</v>
      </c>
      <c r="F1211">
        <v>0</v>
      </c>
      <c r="G1211">
        <v>0</v>
      </c>
      <c r="H1211">
        <v>0</v>
      </c>
      <c r="I1211">
        <v>0</v>
      </c>
      <c r="J1211">
        <v>0</v>
      </c>
      <c r="K1211">
        <v>0</v>
      </c>
      <c r="L1211" s="65">
        <v>0</v>
      </c>
      <c r="M1211">
        <v>0</v>
      </c>
      <c r="N1211">
        <v>0</v>
      </c>
      <c r="O1211">
        <v>0</v>
      </c>
      <c r="P1211">
        <v>0</v>
      </c>
      <c r="Q1211">
        <v>0</v>
      </c>
      <c r="R1211" s="1">
        <f>IF(AND(MonthSales[[#This Row],[Maximum]] &gt; 10, C1211 &lt;&gt; "X"), COUNTIF(MonthSales[[#This Row],[6]:[1]], "=0"),0)</f>
        <v>0</v>
      </c>
      <c r="S1211" s="13">
        <f>MonthSales[[#This Row],[Final Quantity in Order + Manual]]*MonthSales[[#This Row],[Weight (g)]]</f>
        <v>0</v>
      </c>
      <c r="T1211" s="62">
        <f>IFERROR(((MonthSales[[#This Row],[Stock + FBA]]+MonthSales[[#This Row],[Incoming]])/MonthSales[[#This Row],[Quaterly Average]]), 0)</f>
        <v>0</v>
      </c>
      <c r="U1211" s="14">
        <f>IF(AND(minMonths &gt;=  MonthSales[[#This Row],[Months Cover (current stock +Production)]], C1211  &lt;&gt; "X"), _xlfn.CEILING.MATH(((orderBY -  MonthSales[[#This Row],[Months Cover (current stock +Production)]]) * MonthSales[[#This Row],[Quaterly Average]]),50),0)</f>
        <v>0</v>
      </c>
      <c r="V1211" s="60">
        <f t="shared" si="18"/>
        <v>0</v>
      </c>
      <c r="W1211" s="21">
        <f>MonthSales[[#This Row],[Suggested Order]]+V1211</f>
        <v>0</v>
      </c>
      <c r="X1211">
        <f>SUM(MonthSales[[#This Row],[Stock + FBA]:[Incoming]])+MonthSales[[#This Row],[Final Quantity in Order + Manual]]</f>
        <v>0</v>
      </c>
      <c r="Y1211" s="62">
        <f>IFERROR(((MonthSales[[#This Row],[Stock + FBA]]+MonthSales[[#This Row],[Incoming]]+MonthSales[[#This Row],[Final Quantity in Order + Manual]])/MonthSales[[#This Row],[Quaterly Average]]), 0)</f>
        <v>0</v>
      </c>
    </row>
    <row r="1212" spans="1:25" x14ac:dyDescent="0.25">
      <c r="A1212" s="1" t="s">
        <v>1219</v>
      </c>
      <c r="B1212" s="1" t="s">
        <v>1370</v>
      </c>
      <c r="C1212" s="1" t="s">
        <v>13</v>
      </c>
      <c r="D1212">
        <v>3.65</v>
      </c>
      <c r="E1212">
        <v>0</v>
      </c>
      <c r="F1212">
        <v>0</v>
      </c>
      <c r="G1212">
        <v>0</v>
      </c>
      <c r="H1212">
        <v>0</v>
      </c>
      <c r="I1212">
        <v>0</v>
      </c>
      <c r="J1212">
        <v>0</v>
      </c>
      <c r="K1212">
        <v>0</v>
      </c>
      <c r="L1212" s="65">
        <v>0</v>
      </c>
      <c r="M1212">
        <v>0</v>
      </c>
      <c r="N1212">
        <v>0</v>
      </c>
      <c r="O1212">
        <v>0</v>
      </c>
      <c r="P1212">
        <v>0</v>
      </c>
      <c r="Q1212">
        <v>0</v>
      </c>
      <c r="R1212" s="1">
        <f>IF(AND(MonthSales[[#This Row],[Maximum]] &gt; 10, C1212 &lt;&gt; "X"), COUNTIF(MonthSales[[#This Row],[6]:[1]], "=0"),0)</f>
        <v>0</v>
      </c>
      <c r="S1212" s="13">
        <f>MonthSales[[#This Row],[Final Quantity in Order + Manual]]*MonthSales[[#This Row],[Weight (g)]]</f>
        <v>0</v>
      </c>
      <c r="T1212" s="62">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60">
        <f t="shared" si="18"/>
        <v>0</v>
      </c>
      <c r="W1212" s="21">
        <f>MonthSales[[#This Row],[Suggested Order]]+V1212</f>
        <v>0</v>
      </c>
      <c r="X1212">
        <f>SUM(MonthSales[[#This Row],[Stock + FBA]:[Incoming]])+MonthSales[[#This Row],[Final Quantity in Order + Manual]]</f>
        <v>0</v>
      </c>
      <c r="Y1212" s="62">
        <f>IFERROR(((MonthSales[[#This Row],[Stock + FBA]]+MonthSales[[#This Row],[Incoming]]+MonthSales[[#This Row],[Final Quantity in Order + Manual]])/MonthSales[[#This Row],[Quaterly Average]]), 0)</f>
        <v>0</v>
      </c>
    </row>
    <row r="1213" spans="1:25" x14ac:dyDescent="0.25">
      <c r="A1213" s="1" t="s">
        <v>1220</v>
      </c>
      <c r="B1213" s="1" t="s">
        <v>1370</v>
      </c>
      <c r="C1213" s="1" t="s">
        <v>13</v>
      </c>
      <c r="D1213">
        <v>2.6</v>
      </c>
      <c r="E1213">
        <v>0</v>
      </c>
      <c r="F1213">
        <v>0</v>
      </c>
      <c r="G1213">
        <v>0</v>
      </c>
      <c r="H1213">
        <v>0</v>
      </c>
      <c r="I1213">
        <v>0</v>
      </c>
      <c r="J1213">
        <v>0</v>
      </c>
      <c r="K1213">
        <v>0</v>
      </c>
      <c r="L1213" s="65">
        <v>0</v>
      </c>
      <c r="M1213">
        <v>0</v>
      </c>
      <c r="N1213">
        <v>4</v>
      </c>
      <c r="O1213">
        <v>0</v>
      </c>
      <c r="P1213">
        <v>4</v>
      </c>
      <c r="Q1213">
        <v>0</v>
      </c>
      <c r="R1213" s="1">
        <f>IF(AND(MonthSales[[#This Row],[Maximum]] &gt; 10, C1213 &lt;&gt; "X"), COUNTIF(MonthSales[[#This Row],[6]:[1]], "=0"),0)</f>
        <v>0</v>
      </c>
      <c r="S1213" s="13">
        <f>MonthSales[[#This Row],[Final Quantity in Order + Manual]]*MonthSales[[#This Row],[Weight (g)]]</f>
        <v>0</v>
      </c>
      <c r="T1213" s="62">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60">
        <f t="shared" si="18"/>
        <v>0</v>
      </c>
      <c r="W1213" s="21">
        <f>MonthSales[[#This Row],[Suggested Order]]+V1213</f>
        <v>0</v>
      </c>
      <c r="X1213">
        <f>SUM(MonthSales[[#This Row],[Stock + FBA]:[Incoming]])+MonthSales[[#This Row],[Final Quantity in Order + Manual]]</f>
        <v>4</v>
      </c>
      <c r="Y1213" s="62">
        <f>IFERROR(((MonthSales[[#This Row],[Stock + FBA]]+MonthSales[[#This Row],[Incoming]]+MonthSales[[#This Row],[Final Quantity in Order + Manual]])/MonthSales[[#This Row],[Quaterly Average]]), 0)</f>
        <v>0</v>
      </c>
    </row>
    <row r="1214" spans="1:25" x14ac:dyDescent="0.25">
      <c r="A1214" s="1" t="s">
        <v>1221</v>
      </c>
      <c r="B1214" s="1" t="s">
        <v>1370</v>
      </c>
      <c r="C1214" s="1" t="s">
        <v>13</v>
      </c>
      <c r="D1214">
        <v>2.9</v>
      </c>
      <c r="E1214">
        <v>0</v>
      </c>
      <c r="F1214">
        <v>0</v>
      </c>
      <c r="G1214">
        <v>0</v>
      </c>
      <c r="H1214">
        <v>0</v>
      </c>
      <c r="I1214">
        <v>0</v>
      </c>
      <c r="J1214">
        <v>0</v>
      </c>
      <c r="K1214">
        <v>0</v>
      </c>
      <c r="L1214" s="65">
        <v>0</v>
      </c>
      <c r="M1214">
        <v>0</v>
      </c>
      <c r="N1214">
        <v>8</v>
      </c>
      <c r="O1214">
        <v>0</v>
      </c>
      <c r="P1214">
        <v>8</v>
      </c>
      <c r="Q1214">
        <v>0</v>
      </c>
      <c r="R1214" s="1">
        <f>IF(AND(MonthSales[[#This Row],[Maximum]] &gt; 10, C1214 &lt;&gt; "X"), COUNTIF(MonthSales[[#This Row],[6]:[1]], "=0"),0)</f>
        <v>0</v>
      </c>
      <c r="S1214" s="13">
        <f>MonthSales[[#This Row],[Final Quantity in Order + Manual]]*MonthSales[[#This Row],[Weight (g)]]</f>
        <v>0</v>
      </c>
      <c r="T1214" s="62">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60">
        <f t="shared" si="18"/>
        <v>0</v>
      </c>
      <c r="W1214" s="21">
        <f>MonthSales[[#This Row],[Suggested Order]]+V1214</f>
        <v>0</v>
      </c>
      <c r="X1214">
        <f>SUM(MonthSales[[#This Row],[Stock + FBA]:[Incoming]])+MonthSales[[#This Row],[Final Quantity in Order + Manual]]</f>
        <v>8</v>
      </c>
      <c r="Y1214" s="62">
        <f>IFERROR(((MonthSales[[#This Row],[Stock + FBA]]+MonthSales[[#This Row],[Incoming]]+MonthSales[[#This Row],[Final Quantity in Order + Manual]])/MonthSales[[#This Row],[Quaterly Average]]), 0)</f>
        <v>0</v>
      </c>
    </row>
    <row r="1215" spans="1:25" x14ac:dyDescent="0.25">
      <c r="A1215" s="1" t="s">
        <v>1222</v>
      </c>
      <c r="B1215" s="1" t="s">
        <v>1370</v>
      </c>
      <c r="C1215" s="1" t="s">
        <v>13</v>
      </c>
      <c r="D1215">
        <v>2.6</v>
      </c>
      <c r="E1215">
        <v>0</v>
      </c>
      <c r="F1215">
        <v>0</v>
      </c>
      <c r="G1215">
        <v>0</v>
      </c>
      <c r="H1215">
        <v>0</v>
      </c>
      <c r="I1215">
        <v>0</v>
      </c>
      <c r="J1215">
        <v>1</v>
      </c>
      <c r="K1215">
        <v>1</v>
      </c>
      <c r="L1215" s="65">
        <v>1</v>
      </c>
      <c r="M1215">
        <v>1</v>
      </c>
      <c r="N1215">
        <v>0</v>
      </c>
      <c r="O1215">
        <v>0</v>
      </c>
      <c r="P1215">
        <v>0</v>
      </c>
      <c r="Q1215">
        <v>0</v>
      </c>
      <c r="R1215" s="1">
        <f>IF(AND(MonthSales[[#This Row],[Maximum]] &gt; 10, C1215 &lt;&gt; "X"), COUNTIF(MonthSales[[#This Row],[6]:[1]], "=0"),0)</f>
        <v>0</v>
      </c>
      <c r="S1215" s="13">
        <f>MonthSales[[#This Row],[Final Quantity in Order + Manual]]*MonthSales[[#This Row],[Weight (g)]]</f>
        <v>0</v>
      </c>
      <c r="T1215" s="62">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60">
        <f t="shared" si="18"/>
        <v>0</v>
      </c>
      <c r="W1215" s="21">
        <f>MonthSales[[#This Row],[Suggested Order]]+V1215</f>
        <v>0</v>
      </c>
      <c r="X1215">
        <f>SUM(MonthSales[[#This Row],[Stock + FBA]:[Incoming]])+MonthSales[[#This Row],[Final Quantity in Order + Manual]]</f>
        <v>0</v>
      </c>
      <c r="Y1215" s="62">
        <f>IFERROR(((MonthSales[[#This Row],[Stock + FBA]]+MonthSales[[#This Row],[Incoming]]+MonthSales[[#This Row],[Final Quantity in Order + Manual]])/MonthSales[[#This Row],[Quaterly Average]]), 0)</f>
        <v>0</v>
      </c>
    </row>
    <row r="1216" spans="1:25" x14ac:dyDescent="0.25">
      <c r="A1216" s="1" t="s">
        <v>1223</v>
      </c>
      <c r="B1216" s="1" t="s">
        <v>1370</v>
      </c>
      <c r="C1216" s="1" t="s">
        <v>13</v>
      </c>
      <c r="D1216">
        <v>3.6</v>
      </c>
      <c r="E1216">
        <v>2</v>
      </c>
      <c r="F1216">
        <v>2</v>
      </c>
      <c r="G1216">
        <v>0</v>
      </c>
      <c r="H1216">
        <v>0</v>
      </c>
      <c r="I1216">
        <v>1</v>
      </c>
      <c r="J1216">
        <v>0</v>
      </c>
      <c r="K1216">
        <v>2</v>
      </c>
      <c r="L1216" s="65">
        <v>1</v>
      </c>
      <c r="M1216">
        <v>2</v>
      </c>
      <c r="N1216">
        <v>0</v>
      </c>
      <c r="O1216">
        <v>5</v>
      </c>
      <c r="P1216">
        <v>5</v>
      </c>
      <c r="Q1216">
        <v>0</v>
      </c>
      <c r="R1216" s="1">
        <f>IF(AND(MonthSales[[#This Row],[Maximum]] &gt; 10, C1216 &lt;&gt; "X"), COUNTIF(MonthSales[[#This Row],[6]:[1]], "=0"),0)</f>
        <v>0</v>
      </c>
      <c r="S1216" s="13">
        <f>MonthSales[[#This Row],[Final Quantity in Order + Manual]]*MonthSales[[#This Row],[Weight (g)]]</f>
        <v>0</v>
      </c>
      <c r="T1216" s="62">
        <f>IFERROR(((MonthSales[[#This Row],[Stock + FBA]]+MonthSales[[#This Row],[Incoming]])/MonthSales[[#This Row],[Quaterly Average]]), 0)</f>
        <v>5</v>
      </c>
      <c r="U1216" s="14">
        <f>IF(AND(minMonths &gt;=  MonthSales[[#This Row],[Months Cover (current stock +Production)]], C1216  &lt;&gt; "X"), _xlfn.CEILING.MATH(((orderBY -  MonthSales[[#This Row],[Months Cover (current stock +Production)]]) * MonthSales[[#This Row],[Quaterly Average]]),50),0)</f>
        <v>0</v>
      </c>
      <c r="V1216" s="60">
        <f t="shared" si="18"/>
        <v>0</v>
      </c>
      <c r="W1216" s="21">
        <f>MonthSales[[#This Row],[Suggested Order]]+V1216</f>
        <v>0</v>
      </c>
      <c r="X1216">
        <f>SUM(MonthSales[[#This Row],[Stock + FBA]:[Incoming]])+MonthSales[[#This Row],[Final Quantity in Order + Manual]]</f>
        <v>5</v>
      </c>
      <c r="Y1216" s="62">
        <f>IFERROR(((MonthSales[[#This Row],[Stock + FBA]]+MonthSales[[#This Row],[Incoming]]+MonthSales[[#This Row],[Final Quantity in Order + Manual]])/MonthSales[[#This Row],[Quaterly Average]]), 0)</f>
        <v>5</v>
      </c>
    </row>
    <row r="1217" spans="1:25" x14ac:dyDescent="0.25">
      <c r="A1217" s="1" t="s">
        <v>1224</v>
      </c>
      <c r="B1217" s="1" t="s">
        <v>1370</v>
      </c>
      <c r="C1217" s="1" t="s">
        <v>13</v>
      </c>
      <c r="D1217">
        <v>2.7</v>
      </c>
      <c r="E1217">
        <v>0</v>
      </c>
      <c r="F1217">
        <v>0</v>
      </c>
      <c r="G1217">
        <v>0</v>
      </c>
      <c r="H1217">
        <v>0</v>
      </c>
      <c r="I1217">
        <v>0</v>
      </c>
      <c r="J1217">
        <v>0</v>
      </c>
      <c r="K1217">
        <v>0</v>
      </c>
      <c r="L1217" s="65">
        <v>0</v>
      </c>
      <c r="M1217">
        <v>0</v>
      </c>
      <c r="N1217">
        <v>0</v>
      </c>
      <c r="O1217">
        <v>0</v>
      </c>
      <c r="P1217">
        <v>0</v>
      </c>
      <c r="Q1217">
        <v>0</v>
      </c>
      <c r="R1217" s="1">
        <f>IF(AND(MonthSales[[#This Row],[Maximum]] &gt; 10, C1217 &lt;&gt; "X"), COUNTIF(MonthSales[[#This Row],[6]:[1]], "=0"),0)</f>
        <v>0</v>
      </c>
      <c r="S1217" s="13">
        <f>MonthSales[[#This Row],[Final Quantity in Order + Manual]]*MonthSales[[#This Row],[Weight (g)]]</f>
        <v>0</v>
      </c>
      <c r="T1217" s="62">
        <f>IFERROR(((MonthSales[[#This Row],[Stock + FBA]]+MonthSales[[#This Row],[Incoming]])/MonthSales[[#This Row],[Quaterly Average]]), 0)</f>
        <v>0</v>
      </c>
      <c r="U1217" s="14">
        <f>IF(AND(minMonths &gt;=  MonthSales[[#This Row],[Months Cover (current stock +Production)]], C1217  &lt;&gt; "X"), _xlfn.CEILING.MATH(((orderBY -  MonthSales[[#This Row],[Months Cover (current stock +Production)]]) * MonthSales[[#This Row],[Quaterly Average]]),50),0)</f>
        <v>0</v>
      </c>
      <c r="V1217" s="60">
        <f t="shared" si="18"/>
        <v>0</v>
      </c>
      <c r="W1217" s="21">
        <f>MonthSales[[#This Row],[Suggested Order]]+V1217</f>
        <v>0</v>
      </c>
      <c r="X1217">
        <f>SUM(MonthSales[[#This Row],[Stock + FBA]:[Incoming]])+MonthSales[[#This Row],[Final Quantity in Order + Manual]]</f>
        <v>0</v>
      </c>
      <c r="Y1217" s="62">
        <f>IFERROR(((MonthSales[[#This Row],[Stock + FBA]]+MonthSales[[#This Row],[Incoming]]+MonthSales[[#This Row],[Final Quantity in Order + Manual]])/MonthSales[[#This Row],[Quaterly Average]]), 0)</f>
        <v>0</v>
      </c>
    </row>
    <row r="1218" spans="1:25" x14ac:dyDescent="0.25">
      <c r="A1218" s="1" t="s">
        <v>1225</v>
      </c>
      <c r="B1218" s="1" t="s">
        <v>1370</v>
      </c>
      <c r="C1218" s="1" t="s">
        <v>13</v>
      </c>
      <c r="D1218">
        <v>4.3</v>
      </c>
      <c r="E1218">
        <v>0</v>
      </c>
      <c r="F1218">
        <v>0</v>
      </c>
      <c r="G1218">
        <v>0</v>
      </c>
      <c r="H1218">
        <v>0</v>
      </c>
      <c r="I1218">
        <v>0</v>
      </c>
      <c r="J1218">
        <v>0</v>
      </c>
      <c r="K1218">
        <v>0</v>
      </c>
      <c r="L1218" s="65">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62">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60">
        <f t="shared" ref="V1218:V1278" si="19">AA1218</f>
        <v>0</v>
      </c>
      <c r="W1218" s="21">
        <f>MonthSales[[#This Row],[Suggested Order]]+V1218</f>
        <v>0</v>
      </c>
      <c r="X1218">
        <f>SUM(MonthSales[[#This Row],[Stock + FBA]:[Incoming]])+MonthSales[[#This Row],[Final Quantity in Order + Manual]]</f>
        <v>0</v>
      </c>
      <c r="Y1218" s="62">
        <f>IFERROR(((MonthSales[[#This Row],[Stock + FBA]]+MonthSales[[#This Row],[Incoming]]+MonthSales[[#This Row],[Final Quantity in Order + Manual]])/MonthSales[[#This Row],[Quaterly Average]]), 0)</f>
        <v>0</v>
      </c>
    </row>
    <row r="1219" spans="1:25" x14ac:dyDescent="0.25">
      <c r="A1219" s="1" t="s">
        <v>1226</v>
      </c>
      <c r="B1219" s="1" t="s">
        <v>1370</v>
      </c>
      <c r="C1219" s="1" t="s">
        <v>13</v>
      </c>
      <c r="D1219">
        <v>3.8</v>
      </c>
      <c r="E1219">
        <v>0</v>
      </c>
      <c r="F1219">
        <v>0</v>
      </c>
      <c r="G1219">
        <v>0</v>
      </c>
      <c r="H1219">
        <v>0</v>
      </c>
      <c r="I1219">
        <v>0</v>
      </c>
      <c r="J1219">
        <v>0</v>
      </c>
      <c r="K1219">
        <v>0</v>
      </c>
      <c r="L1219" s="65">
        <v>0</v>
      </c>
      <c r="M1219">
        <v>0</v>
      </c>
      <c r="N1219">
        <v>0</v>
      </c>
      <c r="O1219">
        <v>0</v>
      </c>
      <c r="P1219">
        <v>0</v>
      </c>
      <c r="Q1219">
        <v>0</v>
      </c>
      <c r="R1219" s="1">
        <f>IF(AND(MonthSales[[#This Row],[Maximum]] &gt; 10, C1219 &lt;&gt; "X"), COUNTIF(MonthSales[[#This Row],[6]:[1]], "=0"),0)</f>
        <v>0</v>
      </c>
      <c r="S1219" s="13">
        <f>MonthSales[[#This Row],[Final Quantity in Order + Manual]]*MonthSales[[#This Row],[Weight (g)]]</f>
        <v>0</v>
      </c>
      <c r="T1219" s="62">
        <f>IFERROR(((MonthSales[[#This Row],[Stock + FBA]]+MonthSales[[#This Row],[Incoming]])/MonthSales[[#This Row],[Quaterly Average]]), 0)</f>
        <v>0</v>
      </c>
      <c r="U1219" s="14">
        <f>IF(AND(minMonths &gt;=  MonthSales[[#This Row],[Months Cover (current stock +Production)]], C1219  &lt;&gt; "X"), _xlfn.CEILING.MATH(((orderBY -  MonthSales[[#This Row],[Months Cover (current stock +Production)]]) * MonthSales[[#This Row],[Quaterly Average]]),50),0)</f>
        <v>0</v>
      </c>
      <c r="V1219" s="60">
        <f t="shared" si="19"/>
        <v>0</v>
      </c>
      <c r="W1219" s="21">
        <f>MonthSales[[#This Row],[Suggested Order]]+V1219</f>
        <v>0</v>
      </c>
      <c r="X1219">
        <f>SUM(MonthSales[[#This Row],[Stock + FBA]:[Incoming]])+MonthSales[[#This Row],[Final Quantity in Order + Manual]]</f>
        <v>0</v>
      </c>
      <c r="Y1219" s="62">
        <f>IFERROR(((MonthSales[[#This Row],[Stock + FBA]]+MonthSales[[#This Row],[Incoming]]+MonthSales[[#This Row],[Final Quantity in Order + Manual]])/MonthSales[[#This Row],[Quaterly Average]]), 0)</f>
        <v>0</v>
      </c>
    </row>
    <row r="1220" spans="1:25" x14ac:dyDescent="0.25">
      <c r="A1220" s="1" t="s">
        <v>1227</v>
      </c>
      <c r="B1220" s="1" t="s">
        <v>1370</v>
      </c>
      <c r="C1220" s="1" t="s">
        <v>13</v>
      </c>
      <c r="D1220">
        <v>2</v>
      </c>
      <c r="E1220">
        <v>0</v>
      </c>
      <c r="F1220">
        <v>0</v>
      </c>
      <c r="G1220">
        <v>0</v>
      </c>
      <c r="H1220">
        <v>0</v>
      </c>
      <c r="I1220">
        <v>0</v>
      </c>
      <c r="J1220">
        <v>0</v>
      </c>
      <c r="K1220">
        <v>0</v>
      </c>
      <c r="L1220" s="65">
        <v>0</v>
      </c>
      <c r="M1220">
        <v>0</v>
      </c>
      <c r="N1220">
        <v>0</v>
      </c>
      <c r="O1220">
        <v>0</v>
      </c>
      <c r="P1220">
        <v>0</v>
      </c>
      <c r="Q1220">
        <v>0</v>
      </c>
      <c r="R1220" s="1">
        <f>IF(AND(MonthSales[[#This Row],[Maximum]] &gt; 10, C1220 &lt;&gt; "X"), COUNTIF(MonthSales[[#This Row],[6]:[1]], "=0"),0)</f>
        <v>0</v>
      </c>
      <c r="S1220" s="13">
        <f>MonthSales[[#This Row],[Final Quantity in Order + Manual]]*MonthSales[[#This Row],[Weight (g)]]</f>
        <v>0</v>
      </c>
      <c r="T1220" s="62">
        <f>IFERROR(((MonthSales[[#This Row],[Stock + FBA]]+MonthSales[[#This Row],[Incoming]])/MonthSales[[#This Row],[Quaterly Average]]), 0)</f>
        <v>0</v>
      </c>
      <c r="U1220" s="14">
        <f>IF(AND(minMonths &gt;=  MonthSales[[#This Row],[Months Cover (current stock +Production)]], C1220  &lt;&gt; "X"), _xlfn.CEILING.MATH(((orderBY -  MonthSales[[#This Row],[Months Cover (current stock +Production)]]) * MonthSales[[#This Row],[Quaterly Average]]),50),0)</f>
        <v>0</v>
      </c>
      <c r="V1220" s="60">
        <f t="shared" si="19"/>
        <v>0</v>
      </c>
      <c r="W1220" s="21">
        <f>MonthSales[[#This Row],[Suggested Order]]+V1220</f>
        <v>0</v>
      </c>
      <c r="X1220">
        <f>SUM(MonthSales[[#This Row],[Stock + FBA]:[Incoming]])+MonthSales[[#This Row],[Final Quantity in Order + Manual]]</f>
        <v>0</v>
      </c>
      <c r="Y1220" s="62">
        <f>IFERROR(((MonthSales[[#This Row],[Stock + FBA]]+MonthSales[[#This Row],[Incoming]]+MonthSales[[#This Row],[Final Quantity in Order + Manual]])/MonthSales[[#This Row],[Quaterly Average]]), 0)</f>
        <v>0</v>
      </c>
    </row>
    <row r="1221" spans="1:25" x14ac:dyDescent="0.25">
      <c r="A1221" s="1" t="s">
        <v>1228</v>
      </c>
      <c r="B1221" s="1" t="s">
        <v>1370</v>
      </c>
      <c r="C1221" s="1" t="s">
        <v>13</v>
      </c>
      <c r="D1221">
        <v>3</v>
      </c>
      <c r="E1221">
        <v>0</v>
      </c>
      <c r="F1221">
        <v>0</v>
      </c>
      <c r="G1221">
        <v>0</v>
      </c>
      <c r="H1221">
        <v>0</v>
      </c>
      <c r="I1221">
        <v>0</v>
      </c>
      <c r="J1221">
        <v>0</v>
      </c>
      <c r="K1221">
        <v>0</v>
      </c>
      <c r="L1221" s="65">
        <v>0</v>
      </c>
      <c r="M1221">
        <v>0</v>
      </c>
      <c r="N1221">
        <v>0</v>
      </c>
      <c r="O1221">
        <v>0</v>
      </c>
      <c r="P1221">
        <v>0</v>
      </c>
      <c r="Q1221">
        <v>0</v>
      </c>
      <c r="R1221" s="1">
        <f>IF(AND(MonthSales[[#This Row],[Maximum]] &gt; 10, C1221 &lt;&gt; "X"), COUNTIF(MonthSales[[#This Row],[6]:[1]], "=0"),0)</f>
        <v>0</v>
      </c>
      <c r="S1221" s="13">
        <f>MonthSales[[#This Row],[Final Quantity in Order + Manual]]*MonthSales[[#This Row],[Weight (g)]]</f>
        <v>0</v>
      </c>
      <c r="T1221" s="62">
        <f>IFERROR(((MonthSales[[#This Row],[Stock + FBA]]+MonthSales[[#This Row],[Incoming]])/MonthSales[[#This Row],[Quaterly Average]]), 0)</f>
        <v>0</v>
      </c>
      <c r="U1221" s="14">
        <f>IF(AND(minMonths &gt;=  MonthSales[[#This Row],[Months Cover (current stock +Production)]], C1221  &lt;&gt; "X"), _xlfn.CEILING.MATH(((orderBY -  MonthSales[[#This Row],[Months Cover (current stock +Production)]]) * MonthSales[[#This Row],[Quaterly Average]]),50),0)</f>
        <v>0</v>
      </c>
      <c r="V1221" s="60">
        <f t="shared" si="19"/>
        <v>0</v>
      </c>
      <c r="W1221" s="21">
        <f>MonthSales[[#This Row],[Suggested Order]]+V1221</f>
        <v>0</v>
      </c>
      <c r="X1221">
        <f>SUM(MonthSales[[#This Row],[Stock + FBA]:[Incoming]])+MonthSales[[#This Row],[Final Quantity in Order + Manual]]</f>
        <v>0</v>
      </c>
      <c r="Y1221" s="62">
        <f>IFERROR(((MonthSales[[#This Row],[Stock + FBA]]+MonthSales[[#This Row],[Incoming]]+MonthSales[[#This Row],[Final Quantity in Order + Manual]])/MonthSales[[#This Row],[Quaterly Average]]), 0)</f>
        <v>0</v>
      </c>
    </row>
    <row r="1222" spans="1:25" x14ac:dyDescent="0.25">
      <c r="A1222" s="1" t="s">
        <v>1229</v>
      </c>
      <c r="B1222" s="1" t="s">
        <v>1370</v>
      </c>
      <c r="C1222" s="1" t="s">
        <v>13</v>
      </c>
      <c r="D1222">
        <v>2.5</v>
      </c>
      <c r="E1222">
        <v>0</v>
      </c>
      <c r="F1222">
        <v>0</v>
      </c>
      <c r="G1222">
        <v>0</v>
      </c>
      <c r="H1222">
        <v>0</v>
      </c>
      <c r="I1222">
        <v>0</v>
      </c>
      <c r="J1222">
        <v>0</v>
      </c>
      <c r="K1222">
        <v>0</v>
      </c>
      <c r="L1222" s="65">
        <v>0</v>
      </c>
      <c r="M1222">
        <v>0</v>
      </c>
      <c r="N1222">
        <v>0</v>
      </c>
      <c r="O1222">
        <v>0</v>
      </c>
      <c r="P1222">
        <v>0</v>
      </c>
      <c r="Q1222">
        <v>0</v>
      </c>
      <c r="R1222" s="1">
        <f>IF(AND(MonthSales[[#This Row],[Maximum]] &gt; 10, C1222 &lt;&gt; "X"), COUNTIF(MonthSales[[#This Row],[6]:[1]], "=0"),0)</f>
        <v>0</v>
      </c>
      <c r="S1222" s="13">
        <f>MonthSales[[#This Row],[Final Quantity in Order + Manual]]*MonthSales[[#This Row],[Weight (g)]]</f>
        <v>0</v>
      </c>
      <c r="T1222" s="62">
        <f>IFERROR(((MonthSales[[#This Row],[Stock + FBA]]+MonthSales[[#This Row],[Incoming]])/MonthSales[[#This Row],[Quaterly Average]]), 0)</f>
        <v>0</v>
      </c>
      <c r="U1222" s="14">
        <f>IF(AND(minMonths &gt;=  MonthSales[[#This Row],[Months Cover (current stock +Production)]], C1222  &lt;&gt; "X"), _xlfn.CEILING.MATH(((orderBY -  MonthSales[[#This Row],[Months Cover (current stock +Production)]]) * MonthSales[[#This Row],[Quaterly Average]]),50),0)</f>
        <v>0</v>
      </c>
      <c r="V1222" s="60">
        <f t="shared" si="19"/>
        <v>0</v>
      </c>
      <c r="W1222" s="21">
        <f>MonthSales[[#This Row],[Suggested Order]]+V1222</f>
        <v>0</v>
      </c>
      <c r="X1222">
        <f>SUM(MonthSales[[#This Row],[Stock + FBA]:[Incoming]])+MonthSales[[#This Row],[Final Quantity in Order + Manual]]</f>
        <v>0</v>
      </c>
      <c r="Y1222" s="62">
        <f>IFERROR(((MonthSales[[#This Row],[Stock + FBA]]+MonthSales[[#This Row],[Incoming]]+MonthSales[[#This Row],[Final Quantity in Order + Manual]])/MonthSales[[#This Row],[Quaterly Average]]), 0)</f>
        <v>0</v>
      </c>
    </row>
    <row r="1223" spans="1:25" x14ac:dyDescent="0.25">
      <c r="A1223" s="1" t="s">
        <v>1230</v>
      </c>
      <c r="B1223" s="1" t="s">
        <v>1370</v>
      </c>
      <c r="C1223" s="1" t="s">
        <v>13</v>
      </c>
      <c r="D1223">
        <v>2.4</v>
      </c>
      <c r="E1223">
        <v>0</v>
      </c>
      <c r="F1223">
        <v>0</v>
      </c>
      <c r="G1223">
        <v>0</v>
      </c>
      <c r="H1223">
        <v>0</v>
      </c>
      <c r="I1223">
        <v>0</v>
      </c>
      <c r="J1223">
        <v>0</v>
      </c>
      <c r="K1223">
        <v>0</v>
      </c>
      <c r="L1223" s="65">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62">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60">
        <f t="shared" si="19"/>
        <v>0</v>
      </c>
      <c r="W1223" s="21">
        <f>MonthSales[[#This Row],[Suggested Order]]+V1223</f>
        <v>0</v>
      </c>
      <c r="X1223">
        <f>SUM(MonthSales[[#This Row],[Stock + FBA]:[Incoming]])+MonthSales[[#This Row],[Final Quantity in Order + Manual]]</f>
        <v>0</v>
      </c>
      <c r="Y1223" s="62">
        <f>IFERROR(((MonthSales[[#This Row],[Stock + FBA]]+MonthSales[[#This Row],[Incoming]]+MonthSales[[#This Row],[Final Quantity in Order + Manual]])/MonthSales[[#This Row],[Quaterly Average]]), 0)</f>
        <v>0</v>
      </c>
    </row>
    <row r="1224" spans="1:25" x14ac:dyDescent="0.25">
      <c r="A1224" s="1" t="s">
        <v>1231</v>
      </c>
      <c r="B1224" s="1" t="s">
        <v>1370</v>
      </c>
      <c r="C1224" s="1" t="s">
        <v>13</v>
      </c>
      <c r="D1224">
        <v>3.2</v>
      </c>
      <c r="E1224">
        <v>0</v>
      </c>
      <c r="F1224">
        <v>0</v>
      </c>
      <c r="G1224">
        <v>0</v>
      </c>
      <c r="H1224">
        <v>0</v>
      </c>
      <c r="I1224">
        <v>0</v>
      </c>
      <c r="J1224">
        <v>0</v>
      </c>
      <c r="K1224">
        <v>0</v>
      </c>
      <c r="L1224" s="65">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62">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60">
        <f t="shared" si="19"/>
        <v>0</v>
      </c>
      <c r="W1224" s="21">
        <f>MonthSales[[#This Row],[Suggested Order]]+V1224</f>
        <v>0</v>
      </c>
      <c r="X1224">
        <f>SUM(MonthSales[[#This Row],[Stock + FBA]:[Incoming]])+MonthSales[[#This Row],[Final Quantity in Order + Manual]]</f>
        <v>0</v>
      </c>
      <c r="Y1224" s="62">
        <f>IFERROR(((MonthSales[[#This Row],[Stock + FBA]]+MonthSales[[#This Row],[Incoming]]+MonthSales[[#This Row],[Final Quantity in Order + Manual]])/MonthSales[[#This Row],[Quaterly Average]]), 0)</f>
        <v>0</v>
      </c>
    </row>
    <row r="1225" spans="1:25" x14ac:dyDescent="0.25">
      <c r="A1225" s="1" t="s">
        <v>1232</v>
      </c>
      <c r="B1225" s="1" t="s">
        <v>1370</v>
      </c>
      <c r="C1225" s="1" t="s">
        <v>13</v>
      </c>
      <c r="D1225">
        <v>2.8</v>
      </c>
      <c r="E1225">
        <v>0</v>
      </c>
      <c r="F1225">
        <v>0</v>
      </c>
      <c r="G1225">
        <v>0</v>
      </c>
      <c r="H1225">
        <v>0</v>
      </c>
      <c r="I1225">
        <v>0</v>
      </c>
      <c r="J1225">
        <v>0</v>
      </c>
      <c r="K1225">
        <v>0</v>
      </c>
      <c r="L1225" s="65">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62">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60">
        <f t="shared" si="19"/>
        <v>0</v>
      </c>
      <c r="W1225" s="21">
        <f>MonthSales[[#This Row],[Suggested Order]]+V1225</f>
        <v>0</v>
      </c>
      <c r="X1225">
        <f>SUM(MonthSales[[#This Row],[Stock + FBA]:[Incoming]])+MonthSales[[#This Row],[Final Quantity in Order + Manual]]</f>
        <v>0</v>
      </c>
      <c r="Y1225" s="62">
        <f>IFERROR(((MonthSales[[#This Row],[Stock + FBA]]+MonthSales[[#This Row],[Incoming]]+MonthSales[[#This Row],[Final Quantity in Order + Manual]])/MonthSales[[#This Row],[Quaterly Average]]), 0)</f>
        <v>0</v>
      </c>
    </row>
    <row r="1226" spans="1:25" x14ac:dyDescent="0.25">
      <c r="A1226" s="1" t="s">
        <v>1233</v>
      </c>
      <c r="B1226" s="1" t="s">
        <v>1370</v>
      </c>
      <c r="C1226" s="1" t="s">
        <v>13</v>
      </c>
      <c r="D1226">
        <v>4.0999999999999996</v>
      </c>
      <c r="E1226">
        <v>0</v>
      </c>
      <c r="F1226">
        <v>0</v>
      </c>
      <c r="G1226">
        <v>0</v>
      </c>
      <c r="H1226">
        <v>0</v>
      </c>
      <c r="I1226">
        <v>0</v>
      </c>
      <c r="J1226">
        <v>0</v>
      </c>
      <c r="K1226">
        <v>0</v>
      </c>
      <c r="L1226" s="65">
        <v>0</v>
      </c>
      <c r="M1226">
        <v>0</v>
      </c>
      <c r="N1226">
        <v>3</v>
      </c>
      <c r="O1226">
        <v>0</v>
      </c>
      <c r="P1226">
        <v>3</v>
      </c>
      <c r="Q1226">
        <v>0</v>
      </c>
      <c r="R1226" s="1">
        <f>IF(AND(MonthSales[[#This Row],[Maximum]] &gt; 10, C1226 &lt;&gt; "X"), COUNTIF(MonthSales[[#This Row],[6]:[1]], "=0"),0)</f>
        <v>0</v>
      </c>
      <c r="S1226" s="13">
        <f>MonthSales[[#This Row],[Final Quantity in Order + Manual]]*MonthSales[[#This Row],[Weight (g)]]</f>
        <v>0</v>
      </c>
      <c r="T1226" s="62">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60">
        <f t="shared" si="19"/>
        <v>0</v>
      </c>
      <c r="W1226" s="21">
        <f>MonthSales[[#This Row],[Suggested Order]]+V1226</f>
        <v>0</v>
      </c>
      <c r="X1226">
        <f>SUM(MonthSales[[#This Row],[Stock + FBA]:[Incoming]])+MonthSales[[#This Row],[Final Quantity in Order + Manual]]</f>
        <v>3</v>
      </c>
      <c r="Y1226" s="62">
        <f>IFERROR(((MonthSales[[#This Row],[Stock + FBA]]+MonthSales[[#This Row],[Incoming]]+MonthSales[[#This Row],[Final Quantity in Order + Manual]])/MonthSales[[#This Row],[Quaterly Average]]), 0)</f>
        <v>0</v>
      </c>
    </row>
    <row r="1227" spans="1:25" x14ac:dyDescent="0.25">
      <c r="A1227" s="1" t="s">
        <v>1234</v>
      </c>
      <c r="B1227" s="1" t="s">
        <v>1370</v>
      </c>
      <c r="C1227" s="1" t="s">
        <v>13</v>
      </c>
      <c r="D1227">
        <v>2.7</v>
      </c>
      <c r="E1227">
        <v>0</v>
      </c>
      <c r="F1227">
        <v>1</v>
      </c>
      <c r="G1227">
        <v>0</v>
      </c>
      <c r="H1227">
        <v>0</v>
      </c>
      <c r="I1227">
        <v>0</v>
      </c>
      <c r="J1227">
        <v>0</v>
      </c>
      <c r="K1227">
        <v>1</v>
      </c>
      <c r="L1227" s="65">
        <v>0</v>
      </c>
      <c r="M1227">
        <v>1</v>
      </c>
      <c r="N1227">
        <v>0</v>
      </c>
      <c r="O1227">
        <v>0</v>
      </c>
      <c r="P1227">
        <v>0</v>
      </c>
      <c r="Q1227">
        <v>0</v>
      </c>
      <c r="R1227" s="1">
        <f>IF(AND(MonthSales[[#This Row],[Maximum]] &gt; 10, C1227 &lt;&gt; "X"), COUNTIF(MonthSales[[#This Row],[6]:[1]], "=0"),0)</f>
        <v>0</v>
      </c>
      <c r="S1227" s="13">
        <f>MonthSales[[#This Row],[Final Quantity in Order + Manual]]*MonthSales[[#This Row],[Weight (g)]]</f>
        <v>0</v>
      </c>
      <c r="T1227" s="62">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60">
        <f t="shared" si="19"/>
        <v>0</v>
      </c>
      <c r="W1227" s="21">
        <f>MonthSales[[#This Row],[Suggested Order]]+V1227</f>
        <v>0</v>
      </c>
      <c r="X1227">
        <f>SUM(MonthSales[[#This Row],[Stock + FBA]:[Incoming]])+MonthSales[[#This Row],[Final Quantity in Order + Manual]]</f>
        <v>0</v>
      </c>
      <c r="Y1227" s="62">
        <f>IFERROR(((MonthSales[[#This Row],[Stock + FBA]]+MonthSales[[#This Row],[Incoming]]+MonthSales[[#This Row],[Final Quantity in Order + Manual]])/MonthSales[[#This Row],[Quaterly Average]]), 0)</f>
        <v>0</v>
      </c>
    </row>
    <row r="1228" spans="1:25" x14ac:dyDescent="0.25">
      <c r="A1228" s="1" t="s">
        <v>1235</v>
      </c>
      <c r="B1228" s="1" t="s">
        <v>1370</v>
      </c>
      <c r="C1228" s="1" t="s">
        <v>13</v>
      </c>
      <c r="D1228">
        <v>3.9</v>
      </c>
      <c r="E1228">
        <v>0</v>
      </c>
      <c r="F1228">
        <v>0</v>
      </c>
      <c r="G1228">
        <v>0</v>
      </c>
      <c r="H1228">
        <v>0</v>
      </c>
      <c r="I1228">
        <v>0</v>
      </c>
      <c r="J1228">
        <v>0</v>
      </c>
      <c r="K1228">
        <v>0</v>
      </c>
      <c r="L1228" s="65">
        <v>0</v>
      </c>
      <c r="M1228">
        <v>0</v>
      </c>
      <c r="N1228">
        <v>0</v>
      </c>
      <c r="O1228">
        <v>0</v>
      </c>
      <c r="P1228">
        <v>0</v>
      </c>
      <c r="Q1228">
        <v>0</v>
      </c>
      <c r="R1228" s="1">
        <f>IF(AND(MonthSales[[#This Row],[Maximum]] &gt; 10, C1228 &lt;&gt; "X"), COUNTIF(MonthSales[[#This Row],[6]:[1]], "=0"),0)</f>
        <v>0</v>
      </c>
      <c r="S1228" s="13">
        <f>MonthSales[[#This Row],[Final Quantity in Order + Manual]]*MonthSales[[#This Row],[Weight (g)]]</f>
        <v>0</v>
      </c>
      <c r="T1228" s="62">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60">
        <f t="shared" si="19"/>
        <v>0</v>
      </c>
      <c r="W1228" s="21">
        <f>MonthSales[[#This Row],[Suggested Order]]+V1228</f>
        <v>0</v>
      </c>
      <c r="X1228">
        <f>SUM(MonthSales[[#This Row],[Stock + FBA]:[Incoming]])+MonthSales[[#This Row],[Final Quantity in Order + Manual]]</f>
        <v>0</v>
      </c>
      <c r="Y1228" s="62">
        <f>IFERROR(((MonthSales[[#This Row],[Stock + FBA]]+MonthSales[[#This Row],[Incoming]]+MonthSales[[#This Row],[Final Quantity in Order + Manual]])/MonthSales[[#This Row],[Quaterly Average]]), 0)</f>
        <v>0</v>
      </c>
    </row>
    <row r="1229" spans="1:25" x14ac:dyDescent="0.25">
      <c r="A1229" s="1" t="s">
        <v>1236</v>
      </c>
      <c r="B1229" s="1" t="s">
        <v>1370</v>
      </c>
      <c r="C1229" s="1" t="s">
        <v>13</v>
      </c>
      <c r="D1229">
        <v>3.5</v>
      </c>
      <c r="E1229">
        <v>0</v>
      </c>
      <c r="F1229">
        <v>0</v>
      </c>
      <c r="G1229">
        <v>0</v>
      </c>
      <c r="H1229">
        <v>0</v>
      </c>
      <c r="I1229">
        <v>0</v>
      </c>
      <c r="J1229">
        <v>0</v>
      </c>
      <c r="K1229">
        <v>0</v>
      </c>
      <c r="L1229" s="65">
        <v>0</v>
      </c>
      <c r="M1229">
        <v>0</v>
      </c>
      <c r="N1229">
        <v>0</v>
      </c>
      <c r="O1229">
        <v>0</v>
      </c>
      <c r="P1229">
        <v>0</v>
      </c>
      <c r="Q1229">
        <v>0</v>
      </c>
      <c r="R1229" s="1">
        <f>IF(AND(MonthSales[[#This Row],[Maximum]] &gt; 10, C1229 &lt;&gt; "X"), COUNTIF(MonthSales[[#This Row],[6]:[1]], "=0"),0)</f>
        <v>0</v>
      </c>
      <c r="S1229" s="13">
        <f>MonthSales[[#This Row],[Final Quantity in Order + Manual]]*MonthSales[[#This Row],[Weight (g)]]</f>
        <v>0</v>
      </c>
      <c r="T1229" s="62">
        <f>IFERROR(((MonthSales[[#This Row],[Stock + FBA]]+MonthSales[[#This Row],[Incoming]])/MonthSales[[#This Row],[Quaterly Average]]), 0)</f>
        <v>0</v>
      </c>
      <c r="U1229" s="14">
        <f>IF(AND(minMonths &gt;=  MonthSales[[#This Row],[Months Cover (current stock +Production)]], C1229  &lt;&gt; "X"), _xlfn.CEILING.MATH(((orderBY -  MonthSales[[#This Row],[Months Cover (current stock +Production)]]) * MonthSales[[#This Row],[Quaterly Average]]),50),0)</f>
        <v>0</v>
      </c>
      <c r="V1229" s="60">
        <f t="shared" si="19"/>
        <v>0</v>
      </c>
      <c r="W1229" s="21">
        <f>MonthSales[[#This Row],[Suggested Order]]+V1229</f>
        <v>0</v>
      </c>
      <c r="X1229">
        <f>SUM(MonthSales[[#This Row],[Stock + FBA]:[Incoming]])+MonthSales[[#This Row],[Final Quantity in Order + Manual]]</f>
        <v>0</v>
      </c>
      <c r="Y1229" s="62">
        <f>IFERROR(((MonthSales[[#This Row],[Stock + FBA]]+MonthSales[[#This Row],[Incoming]]+MonthSales[[#This Row],[Final Quantity in Order + Manual]])/MonthSales[[#This Row],[Quaterly Average]]), 0)</f>
        <v>0</v>
      </c>
    </row>
    <row r="1230" spans="1:25" x14ac:dyDescent="0.25">
      <c r="A1230" s="1" t="s">
        <v>1237</v>
      </c>
      <c r="B1230" s="1" t="s">
        <v>1370</v>
      </c>
      <c r="C1230" s="1" t="s">
        <v>13</v>
      </c>
      <c r="D1230">
        <v>2.7</v>
      </c>
      <c r="E1230">
        <v>0</v>
      </c>
      <c r="F1230">
        <v>0</v>
      </c>
      <c r="G1230">
        <v>0</v>
      </c>
      <c r="H1230">
        <v>0</v>
      </c>
      <c r="I1230">
        <v>0</v>
      </c>
      <c r="J1230">
        <v>0</v>
      </c>
      <c r="K1230">
        <v>0</v>
      </c>
      <c r="L1230" s="65">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62">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60">
        <f t="shared" si="19"/>
        <v>0</v>
      </c>
      <c r="W1230" s="21">
        <f>MonthSales[[#This Row],[Suggested Order]]+V1230</f>
        <v>0</v>
      </c>
      <c r="X1230">
        <f>SUM(MonthSales[[#This Row],[Stock + FBA]:[Incoming]])+MonthSales[[#This Row],[Final Quantity in Order + Manual]]</f>
        <v>0</v>
      </c>
      <c r="Y1230" s="62">
        <f>IFERROR(((MonthSales[[#This Row],[Stock + FBA]]+MonthSales[[#This Row],[Incoming]]+MonthSales[[#This Row],[Final Quantity in Order + Manual]])/MonthSales[[#This Row],[Quaterly Average]]), 0)</f>
        <v>0</v>
      </c>
    </row>
    <row r="1231" spans="1:25" x14ac:dyDescent="0.25">
      <c r="A1231" s="1" t="s">
        <v>1238</v>
      </c>
      <c r="B1231" s="1" t="s">
        <v>1370</v>
      </c>
      <c r="C1231" s="1" t="s">
        <v>13</v>
      </c>
      <c r="D1231">
        <v>3.3</v>
      </c>
      <c r="E1231">
        <v>0</v>
      </c>
      <c r="F1231">
        <v>0</v>
      </c>
      <c r="G1231">
        <v>0</v>
      </c>
      <c r="H1231">
        <v>0</v>
      </c>
      <c r="I1231">
        <v>0</v>
      </c>
      <c r="J1231">
        <v>0</v>
      </c>
      <c r="K1231">
        <v>0</v>
      </c>
      <c r="L1231" s="65">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62">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60">
        <f t="shared" si="19"/>
        <v>0</v>
      </c>
      <c r="W1231" s="21">
        <f>MonthSales[[#This Row],[Suggested Order]]+V1231</f>
        <v>0</v>
      </c>
      <c r="X1231">
        <f>SUM(MonthSales[[#This Row],[Stock + FBA]:[Incoming]])+MonthSales[[#This Row],[Final Quantity in Order + Manual]]</f>
        <v>0</v>
      </c>
      <c r="Y1231" s="62">
        <f>IFERROR(((MonthSales[[#This Row],[Stock + FBA]]+MonthSales[[#This Row],[Incoming]]+MonthSales[[#This Row],[Final Quantity in Order + Manual]])/MonthSales[[#This Row],[Quaterly Average]]), 0)</f>
        <v>0</v>
      </c>
    </row>
    <row r="1232" spans="1:25" x14ac:dyDescent="0.25">
      <c r="A1232" s="1" t="s">
        <v>1239</v>
      </c>
      <c r="B1232" s="1" t="s">
        <v>1316</v>
      </c>
      <c r="C1232" s="1" t="s">
        <v>8</v>
      </c>
      <c r="D1232">
        <v>3.5</v>
      </c>
      <c r="E1232">
        <v>17</v>
      </c>
      <c r="F1232">
        <v>15</v>
      </c>
      <c r="G1232">
        <v>15</v>
      </c>
      <c r="H1232">
        <v>10</v>
      </c>
      <c r="I1232">
        <v>19</v>
      </c>
      <c r="J1232">
        <v>10</v>
      </c>
      <c r="K1232">
        <v>14</v>
      </c>
      <c r="L1232" s="65">
        <v>13</v>
      </c>
      <c r="M1232">
        <v>19</v>
      </c>
      <c r="N1232">
        <v>3</v>
      </c>
      <c r="O1232">
        <v>50</v>
      </c>
      <c r="P1232">
        <v>53</v>
      </c>
      <c r="Q1232">
        <v>50</v>
      </c>
      <c r="R1232" s="1">
        <f>IF(AND(MonthSales[[#This Row],[Maximum]] &gt; 10, C1232 &lt;&gt; "X"), COUNTIF(MonthSales[[#This Row],[6]:[1]], "=0"),0)</f>
        <v>0</v>
      </c>
      <c r="S1232" s="13">
        <f>MonthSales[[#This Row],[Final Quantity in Order + Manual]]*MonthSales[[#This Row],[Weight (g)]]</f>
        <v>0</v>
      </c>
      <c r="T1232" s="62">
        <f>IFERROR(((MonthSales[[#This Row],[Stock + FBA]]+MonthSales[[#This Row],[Incoming]])/MonthSales[[#This Row],[Quaterly Average]]), 0)</f>
        <v>7.9230769230769234</v>
      </c>
      <c r="U1232" s="14">
        <f>IF(AND(minMonths &gt;=  MonthSales[[#This Row],[Months Cover (current stock +Production)]], C1232  &lt;&gt; "X"), _xlfn.CEILING.MATH(((orderBY -  MonthSales[[#This Row],[Months Cover (current stock +Production)]]) * MonthSales[[#This Row],[Quaterly Average]]),50),0)</f>
        <v>0</v>
      </c>
      <c r="V1232" s="60">
        <f t="shared" si="19"/>
        <v>0</v>
      </c>
      <c r="W1232" s="21">
        <f>MonthSales[[#This Row],[Suggested Order]]+V1232</f>
        <v>0</v>
      </c>
      <c r="X1232">
        <f>SUM(MonthSales[[#This Row],[Stock + FBA]:[Incoming]])+MonthSales[[#This Row],[Final Quantity in Order + Manual]]</f>
        <v>103</v>
      </c>
      <c r="Y1232" s="62">
        <f>IFERROR(((MonthSales[[#This Row],[Stock + FBA]]+MonthSales[[#This Row],[Incoming]]+MonthSales[[#This Row],[Final Quantity in Order + Manual]])/MonthSales[[#This Row],[Quaterly Average]]), 0)</f>
        <v>7.9230769230769234</v>
      </c>
    </row>
    <row r="1233" spans="1:25" x14ac:dyDescent="0.25">
      <c r="A1233" s="1" t="s">
        <v>1240</v>
      </c>
      <c r="B1233" s="1" t="s">
        <v>1370</v>
      </c>
      <c r="C1233" s="1" t="s">
        <v>13</v>
      </c>
      <c r="D1233">
        <v>5</v>
      </c>
      <c r="E1233">
        <v>0</v>
      </c>
      <c r="F1233">
        <v>0</v>
      </c>
      <c r="G1233">
        <v>0</v>
      </c>
      <c r="H1233">
        <v>0</v>
      </c>
      <c r="I1233">
        <v>0</v>
      </c>
      <c r="J1233">
        <v>0</v>
      </c>
      <c r="K1233">
        <v>0</v>
      </c>
      <c r="L1233" s="65">
        <v>0</v>
      </c>
      <c r="M1233">
        <v>0</v>
      </c>
      <c r="N1233">
        <v>0</v>
      </c>
      <c r="O1233">
        <v>0</v>
      </c>
      <c r="P1233">
        <v>0</v>
      </c>
      <c r="Q1233">
        <v>0</v>
      </c>
      <c r="R1233" s="1">
        <f>IF(AND(MonthSales[[#This Row],[Maximum]] &gt; 10, C1233 &lt;&gt; "X"), COUNTIF(MonthSales[[#This Row],[6]:[1]], "=0"),0)</f>
        <v>0</v>
      </c>
      <c r="S1233" s="13">
        <f>MonthSales[[#This Row],[Final Quantity in Order + Manual]]*MonthSales[[#This Row],[Weight (g)]]</f>
        <v>0</v>
      </c>
      <c r="T1233" s="62">
        <f>IFERROR(((MonthSales[[#This Row],[Stock + FBA]]+MonthSales[[#This Row],[Incoming]])/MonthSales[[#This Row],[Quaterly Average]]), 0)</f>
        <v>0</v>
      </c>
      <c r="U1233" s="14">
        <f>IF(AND(minMonths &gt;=  MonthSales[[#This Row],[Months Cover (current stock +Production)]], C1233  &lt;&gt; "X"), _xlfn.CEILING.MATH(((orderBY -  MonthSales[[#This Row],[Months Cover (current stock +Production)]]) * MonthSales[[#This Row],[Quaterly Average]]),50),0)</f>
        <v>0</v>
      </c>
      <c r="V1233" s="60">
        <f t="shared" si="19"/>
        <v>0</v>
      </c>
      <c r="W1233" s="21">
        <f>MonthSales[[#This Row],[Suggested Order]]+V1233</f>
        <v>0</v>
      </c>
      <c r="X1233">
        <f>SUM(MonthSales[[#This Row],[Stock + FBA]:[Incoming]])+MonthSales[[#This Row],[Final Quantity in Order + Manual]]</f>
        <v>0</v>
      </c>
      <c r="Y1233" s="62">
        <f>IFERROR(((MonthSales[[#This Row],[Stock + FBA]]+MonthSales[[#This Row],[Incoming]]+MonthSales[[#This Row],[Final Quantity in Order + Manual]])/MonthSales[[#This Row],[Quaterly Average]]), 0)</f>
        <v>0</v>
      </c>
    </row>
    <row r="1234" spans="1:25" x14ac:dyDescent="0.25">
      <c r="A1234" s="1" t="s">
        <v>1241</v>
      </c>
      <c r="B1234" s="1" t="s">
        <v>1370</v>
      </c>
      <c r="C1234" s="1" t="s">
        <v>13</v>
      </c>
      <c r="D1234">
        <v>2.5</v>
      </c>
      <c r="E1234">
        <v>0</v>
      </c>
      <c r="F1234">
        <v>0</v>
      </c>
      <c r="G1234">
        <v>0</v>
      </c>
      <c r="H1234">
        <v>1</v>
      </c>
      <c r="I1234">
        <v>0</v>
      </c>
      <c r="J1234">
        <v>1</v>
      </c>
      <c r="K1234">
        <v>1</v>
      </c>
      <c r="L1234" s="65">
        <v>1</v>
      </c>
      <c r="M1234">
        <v>1</v>
      </c>
      <c r="N1234">
        <v>8</v>
      </c>
      <c r="O1234">
        <v>0</v>
      </c>
      <c r="P1234">
        <v>8</v>
      </c>
      <c r="Q1234">
        <v>0</v>
      </c>
      <c r="R1234" s="1">
        <f>IF(AND(MonthSales[[#This Row],[Maximum]] &gt; 10, C1234 &lt;&gt; "X"), COUNTIF(MonthSales[[#This Row],[6]:[1]], "=0"),0)</f>
        <v>0</v>
      </c>
      <c r="S1234" s="13">
        <f>MonthSales[[#This Row],[Final Quantity in Order + Manual]]*MonthSales[[#This Row],[Weight (g)]]</f>
        <v>0</v>
      </c>
      <c r="T1234" s="62">
        <f>IFERROR(((MonthSales[[#This Row],[Stock + FBA]]+MonthSales[[#This Row],[Incoming]])/MonthSales[[#This Row],[Quaterly Average]]), 0)</f>
        <v>8</v>
      </c>
      <c r="U1234" s="14">
        <f>IF(AND(minMonths &gt;=  MonthSales[[#This Row],[Months Cover (current stock +Production)]], C1234  &lt;&gt; "X"), _xlfn.CEILING.MATH(((orderBY -  MonthSales[[#This Row],[Months Cover (current stock +Production)]]) * MonthSales[[#This Row],[Quaterly Average]]),50),0)</f>
        <v>0</v>
      </c>
      <c r="V1234" s="60">
        <f t="shared" si="19"/>
        <v>0</v>
      </c>
      <c r="W1234" s="21">
        <f>MonthSales[[#This Row],[Suggested Order]]+V1234</f>
        <v>0</v>
      </c>
      <c r="X1234">
        <f>SUM(MonthSales[[#This Row],[Stock + FBA]:[Incoming]])+MonthSales[[#This Row],[Final Quantity in Order + Manual]]</f>
        <v>8</v>
      </c>
      <c r="Y1234" s="62">
        <f>IFERROR(((MonthSales[[#This Row],[Stock + FBA]]+MonthSales[[#This Row],[Incoming]]+MonthSales[[#This Row],[Final Quantity in Order + Manual]])/MonthSales[[#This Row],[Quaterly Average]]), 0)</f>
        <v>8</v>
      </c>
    </row>
    <row r="1235" spans="1:25" x14ac:dyDescent="0.25">
      <c r="A1235" s="1" t="s">
        <v>1242</v>
      </c>
      <c r="B1235" s="1" t="s">
        <v>1370</v>
      </c>
      <c r="C1235" s="1" t="s">
        <v>13</v>
      </c>
      <c r="D1235">
        <v>2.8</v>
      </c>
      <c r="E1235">
        <v>0</v>
      </c>
      <c r="F1235">
        <v>0</v>
      </c>
      <c r="G1235">
        <v>0</v>
      </c>
      <c r="H1235">
        <v>0</v>
      </c>
      <c r="I1235">
        <v>0</v>
      </c>
      <c r="J1235">
        <v>0</v>
      </c>
      <c r="K1235">
        <v>0</v>
      </c>
      <c r="L1235" s="65">
        <v>0</v>
      </c>
      <c r="M1235">
        <v>0</v>
      </c>
      <c r="N1235">
        <v>7</v>
      </c>
      <c r="O1235">
        <v>0</v>
      </c>
      <c r="P1235">
        <v>7</v>
      </c>
      <c r="Q1235">
        <v>0</v>
      </c>
      <c r="R1235" s="1">
        <f>IF(AND(MonthSales[[#This Row],[Maximum]] &gt; 10, C1235 &lt;&gt; "X"), COUNTIF(MonthSales[[#This Row],[6]:[1]], "=0"),0)</f>
        <v>0</v>
      </c>
      <c r="S1235" s="13">
        <f>MonthSales[[#This Row],[Final Quantity in Order + Manual]]*MonthSales[[#This Row],[Weight (g)]]</f>
        <v>0</v>
      </c>
      <c r="T1235" s="62">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60">
        <f t="shared" si="19"/>
        <v>0</v>
      </c>
      <c r="W1235" s="21">
        <f>MonthSales[[#This Row],[Suggested Order]]+V1235</f>
        <v>0</v>
      </c>
      <c r="X1235">
        <f>SUM(MonthSales[[#This Row],[Stock + FBA]:[Incoming]])+MonthSales[[#This Row],[Final Quantity in Order + Manual]]</f>
        <v>7</v>
      </c>
      <c r="Y1235" s="62">
        <f>IFERROR(((MonthSales[[#This Row],[Stock + FBA]]+MonthSales[[#This Row],[Incoming]]+MonthSales[[#This Row],[Final Quantity in Order + Manual]])/MonthSales[[#This Row],[Quaterly Average]]), 0)</f>
        <v>0</v>
      </c>
    </row>
    <row r="1236" spans="1:25" x14ac:dyDescent="0.25">
      <c r="A1236" s="1" t="s">
        <v>1243</v>
      </c>
      <c r="B1236" s="1" t="s">
        <v>1370</v>
      </c>
      <c r="C1236" s="1" t="s">
        <v>13</v>
      </c>
      <c r="D1236">
        <v>2.5</v>
      </c>
      <c r="E1236">
        <v>0</v>
      </c>
      <c r="F1236">
        <v>0</v>
      </c>
      <c r="G1236">
        <v>0</v>
      </c>
      <c r="H1236">
        <v>0</v>
      </c>
      <c r="I1236">
        <v>0</v>
      </c>
      <c r="J1236">
        <v>0</v>
      </c>
      <c r="K1236">
        <v>0</v>
      </c>
      <c r="L1236" s="65">
        <v>0</v>
      </c>
      <c r="M1236">
        <v>0</v>
      </c>
      <c r="N1236">
        <v>0</v>
      </c>
      <c r="O1236">
        <v>0</v>
      </c>
      <c r="P1236">
        <v>0</v>
      </c>
      <c r="Q1236">
        <v>0</v>
      </c>
      <c r="R1236" s="1">
        <f>IF(AND(MonthSales[[#This Row],[Maximum]] &gt; 10, C1236 &lt;&gt; "X"), COUNTIF(MonthSales[[#This Row],[6]:[1]], "=0"),0)</f>
        <v>0</v>
      </c>
      <c r="S1236" s="13">
        <f>MonthSales[[#This Row],[Final Quantity in Order + Manual]]*MonthSales[[#This Row],[Weight (g)]]</f>
        <v>0</v>
      </c>
      <c r="T1236" s="62">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60">
        <f t="shared" si="19"/>
        <v>0</v>
      </c>
      <c r="W1236" s="21">
        <f>MonthSales[[#This Row],[Suggested Order]]+V1236</f>
        <v>0</v>
      </c>
      <c r="X1236">
        <f>SUM(MonthSales[[#This Row],[Stock + FBA]:[Incoming]])+MonthSales[[#This Row],[Final Quantity in Order + Manual]]</f>
        <v>0</v>
      </c>
      <c r="Y1236" s="62">
        <f>IFERROR(((MonthSales[[#This Row],[Stock + FBA]]+MonthSales[[#This Row],[Incoming]]+MonthSales[[#This Row],[Final Quantity in Order + Manual]])/MonthSales[[#This Row],[Quaterly Average]]), 0)</f>
        <v>0</v>
      </c>
    </row>
    <row r="1237" spans="1:25" x14ac:dyDescent="0.25">
      <c r="A1237" s="1" t="s">
        <v>1244</v>
      </c>
      <c r="B1237" s="1" t="s">
        <v>1370</v>
      </c>
      <c r="C1237" s="1" t="s">
        <v>13</v>
      </c>
      <c r="D1237">
        <v>3.5</v>
      </c>
      <c r="E1237">
        <v>1</v>
      </c>
      <c r="F1237">
        <v>2</v>
      </c>
      <c r="G1237">
        <v>0</v>
      </c>
      <c r="H1237">
        <v>1</v>
      </c>
      <c r="I1237">
        <v>0</v>
      </c>
      <c r="J1237">
        <v>0</v>
      </c>
      <c r="K1237">
        <v>1</v>
      </c>
      <c r="L1237" s="65">
        <v>0</v>
      </c>
      <c r="M1237">
        <v>2</v>
      </c>
      <c r="N1237">
        <v>0</v>
      </c>
      <c r="O1237">
        <v>0</v>
      </c>
      <c r="P1237">
        <v>0</v>
      </c>
      <c r="Q1237">
        <v>0</v>
      </c>
      <c r="R1237" s="1">
        <f>IF(AND(MonthSales[[#This Row],[Maximum]] &gt; 10, C1237 &lt;&gt; "X"), COUNTIF(MonthSales[[#This Row],[6]:[1]], "=0"),0)</f>
        <v>0</v>
      </c>
      <c r="S1237" s="13">
        <f>MonthSales[[#This Row],[Final Quantity in Order + Manual]]*MonthSales[[#This Row],[Weight (g)]]</f>
        <v>0</v>
      </c>
      <c r="T1237" s="62">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60">
        <f t="shared" si="19"/>
        <v>0</v>
      </c>
      <c r="W1237" s="21">
        <f>MonthSales[[#This Row],[Suggested Order]]+V1237</f>
        <v>0</v>
      </c>
      <c r="X1237">
        <f>SUM(MonthSales[[#This Row],[Stock + FBA]:[Incoming]])+MonthSales[[#This Row],[Final Quantity in Order + Manual]]</f>
        <v>0</v>
      </c>
      <c r="Y1237" s="62">
        <f>IFERROR(((MonthSales[[#This Row],[Stock + FBA]]+MonthSales[[#This Row],[Incoming]]+MonthSales[[#This Row],[Final Quantity in Order + Manual]])/MonthSales[[#This Row],[Quaterly Average]]), 0)</f>
        <v>0</v>
      </c>
    </row>
    <row r="1238" spans="1:25" x14ac:dyDescent="0.25">
      <c r="A1238" s="1" t="s">
        <v>1245</v>
      </c>
      <c r="B1238" s="1" t="s">
        <v>1370</v>
      </c>
      <c r="C1238" s="1" t="s">
        <v>13</v>
      </c>
      <c r="D1238">
        <v>2.6</v>
      </c>
      <c r="E1238">
        <v>0</v>
      </c>
      <c r="F1238">
        <v>0</v>
      </c>
      <c r="G1238">
        <v>0</v>
      </c>
      <c r="H1238">
        <v>0</v>
      </c>
      <c r="I1238">
        <v>0</v>
      </c>
      <c r="J1238">
        <v>0</v>
      </c>
      <c r="K1238">
        <v>0</v>
      </c>
      <c r="L1238" s="65">
        <v>0</v>
      </c>
      <c r="M1238">
        <v>0</v>
      </c>
      <c r="N1238">
        <v>0</v>
      </c>
      <c r="O1238">
        <v>0</v>
      </c>
      <c r="P1238">
        <v>0</v>
      </c>
      <c r="Q1238">
        <v>0</v>
      </c>
      <c r="R1238" s="1">
        <f>IF(AND(MonthSales[[#This Row],[Maximum]] &gt; 10, C1238 &lt;&gt; "X"), COUNTIF(MonthSales[[#This Row],[6]:[1]], "=0"),0)</f>
        <v>0</v>
      </c>
      <c r="S1238" s="13">
        <f>MonthSales[[#This Row],[Final Quantity in Order + Manual]]*MonthSales[[#This Row],[Weight (g)]]</f>
        <v>0</v>
      </c>
      <c r="T1238" s="62">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60">
        <f t="shared" si="19"/>
        <v>0</v>
      </c>
      <c r="W1238" s="21">
        <f>MonthSales[[#This Row],[Suggested Order]]+V1238</f>
        <v>0</v>
      </c>
      <c r="X1238">
        <f>SUM(MonthSales[[#This Row],[Stock + FBA]:[Incoming]])+MonthSales[[#This Row],[Final Quantity in Order + Manual]]</f>
        <v>0</v>
      </c>
      <c r="Y1238" s="62">
        <f>IFERROR(((MonthSales[[#This Row],[Stock + FBA]]+MonthSales[[#This Row],[Incoming]]+MonthSales[[#This Row],[Final Quantity in Order + Manual]])/MonthSales[[#This Row],[Quaterly Average]]), 0)</f>
        <v>0</v>
      </c>
    </row>
    <row r="1239" spans="1:25" x14ac:dyDescent="0.25">
      <c r="A1239" s="1" t="s">
        <v>1246</v>
      </c>
      <c r="B1239" s="1" t="s">
        <v>1370</v>
      </c>
      <c r="C1239" s="1" t="s">
        <v>13</v>
      </c>
      <c r="D1239">
        <v>4.3</v>
      </c>
      <c r="E1239">
        <v>0</v>
      </c>
      <c r="F1239">
        <v>0</v>
      </c>
      <c r="G1239">
        <v>0</v>
      </c>
      <c r="H1239">
        <v>0</v>
      </c>
      <c r="I1239">
        <v>0</v>
      </c>
      <c r="J1239">
        <v>0</v>
      </c>
      <c r="K1239">
        <v>0</v>
      </c>
      <c r="L1239" s="65">
        <v>0</v>
      </c>
      <c r="M1239">
        <v>0</v>
      </c>
      <c r="N1239">
        <v>3</v>
      </c>
      <c r="O1239">
        <v>0</v>
      </c>
      <c r="P1239">
        <v>3</v>
      </c>
      <c r="Q1239">
        <v>0</v>
      </c>
      <c r="R1239" s="1">
        <f>IF(AND(MonthSales[[#This Row],[Maximum]] &gt; 10, C1239 &lt;&gt; "X"), COUNTIF(MonthSales[[#This Row],[6]:[1]], "=0"),0)</f>
        <v>0</v>
      </c>
      <c r="S1239" s="13">
        <f>MonthSales[[#This Row],[Final Quantity in Order + Manual]]*MonthSales[[#This Row],[Weight (g)]]</f>
        <v>0</v>
      </c>
      <c r="T1239" s="62">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60">
        <f t="shared" si="19"/>
        <v>0</v>
      </c>
      <c r="W1239" s="21">
        <f>MonthSales[[#This Row],[Suggested Order]]+V1239</f>
        <v>0</v>
      </c>
      <c r="X1239">
        <f>SUM(MonthSales[[#This Row],[Stock + FBA]:[Incoming]])+MonthSales[[#This Row],[Final Quantity in Order + Manual]]</f>
        <v>3</v>
      </c>
      <c r="Y1239" s="62">
        <f>IFERROR(((MonthSales[[#This Row],[Stock + FBA]]+MonthSales[[#This Row],[Incoming]]+MonthSales[[#This Row],[Final Quantity in Order + Manual]])/MonthSales[[#This Row],[Quaterly Average]]), 0)</f>
        <v>0</v>
      </c>
    </row>
    <row r="1240" spans="1:25" x14ac:dyDescent="0.25">
      <c r="A1240" s="1" t="s">
        <v>1247</v>
      </c>
      <c r="B1240" s="1" t="s">
        <v>1370</v>
      </c>
      <c r="C1240" s="1" t="s">
        <v>13</v>
      </c>
      <c r="D1240">
        <v>3.7</v>
      </c>
      <c r="E1240">
        <v>0</v>
      </c>
      <c r="F1240">
        <v>0</v>
      </c>
      <c r="G1240">
        <v>0</v>
      </c>
      <c r="H1240">
        <v>0</v>
      </c>
      <c r="I1240">
        <v>0</v>
      </c>
      <c r="J1240">
        <v>0</v>
      </c>
      <c r="K1240">
        <v>0</v>
      </c>
      <c r="L1240" s="65">
        <v>0</v>
      </c>
      <c r="M1240">
        <v>0</v>
      </c>
      <c r="N1240">
        <v>0</v>
      </c>
      <c r="O1240">
        <v>0</v>
      </c>
      <c r="P1240">
        <v>0</v>
      </c>
      <c r="Q1240">
        <v>0</v>
      </c>
      <c r="R1240" s="1">
        <f>IF(AND(MonthSales[[#This Row],[Maximum]] &gt; 10, C1240 &lt;&gt; "X"), COUNTIF(MonthSales[[#This Row],[6]:[1]], "=0"),0)</f>
        <v>0</v>
      </c>
      <c r="S1240" s="13">
        <f>MonthSales[[#This Row],[Final Quantity in Order + Manual]]*MonthSales[[#This Row],[Weight (g)]]</f>
        <v>0</v>
      </c>
      <c r="T1240" s="62">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60">
        <f t="shared" si="19"/>
        <v>0</v>
      </c>
      <c r="W1240" s="21">
        <f>MonthSales[[#This Row],[Suggested Order]]+V1240</f>
        <v>0</v>
      </c>
      <c r="X1240">
        <f>SUM(MonthSales[[#This Row],[Stock + FBA]:[Incoming]])+MonthSales[[#This Row],[Final Quantity in Order + Manual]]</f>
        <v>0</v>
      </c>
      <c r="Y1240" s="62">
        <f>IFERROR(((MonthSales[[#This Row],[Stock + FBA]]+MonthSales[[#This Row],[Incoming]]+MonthSales[[#This Row],[Final Quantity in Order + Manual]])/MonthSales[[#This Row],[Quaterly Average]]), 0)</f>
        <v>0</v>
      </c>
    </row>
    <row r="1241" spans="1:25" x14ac:dyDescent="0.25">
      <c r="A1241" s="1" t="s">
        <v>1248</v>
      </c>
      <c r="B1241" s="1" t="s">
        <v>1370</v>
      </c>
      <c r="C1241" s="1" t="s">
        <v>13</v>
      </c>
      <c r="D1241">
        <v>1.9</v>
      </c>
      <c r="E1241">
        <v>0</v>
      </c>
      <c r="F1241">
        <v>0</v>
      </c>
      <c r="G1241">
        <v>0</v>
      </c>
      <c r="H1241">
        <v>0</v>
      </c>
      <c r="I1241">
        <v>0</v>
      </c>
      <c r="J1241">
        <v>0</v>
      </c>
      <c r="K1241">
        <v>0</v>
      </c>
      <c r="L1241" s="65">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62">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60">
        <f t="shared" si="19"/>
        <v>0</v>
      </c>
      <c r="W1241" s="21">
        <f>MonthSales[[#This Row],[Suggested Order]]+V1241</f>
        <v>0</v>
      </c>
      <c r="X1241">
        <f>SUM(MonthSales[[#This Row],[Stock + FBA]:[Incoming]])+MonthSales[[#This Row],[Final Quantity in Order + Manual]]</f>
        <v>0</v>
      </c>
      <c r="Y1241" s="62">
        <f>IFERROR(((MonthSales[[#This Row],[Stock + FBA]]+MonthSales[[#This Row],[Incoming]]+MonthSales[[#This Row],[Final Quantity in Order + Manual]])/MonthSales[[#This Row],[Quaterly Average]]), 0)</f>
        <v>0</v>
      </c>
    </row>
    <row r="1242" spans="1:25" x14ac:dyDescent="0.25">
      <c r="A1242" s="1" t="s">
        <v>1249</v>
      </c>
      <c r="B1242" s="1" t="s">
        <v>1370</v>
      </c>
      <c r="C1242" s="1" t="s">
        <v>13</v>
      </c>
      <c r="D1242">
        <v>2.9</v>
      </c>
      <c r="E1242">
        <v>0</v>
      </c>
      <c r="F1242">
        <v>0</v>
      </c>
      <c r="G1242">
        <v>0</v>
      </c>
      <c r="H1242">
        <v>0</v>
      </c>
      <c r="I1242">
        <v>0</v>
      </c>
      <c r="J1242">
        <v>0</v>
      </c>
      <c r="K1242">
        <v>0</v>
      </c>
      <c r="L1242" s="65">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62">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60">
        <f t="shared" si="19"/>
        <v>0</v>
      </c>
      <c r="W1242" s="21">
        <f>MonthSales[[#This Row],[Suggested Order]]+V1242</f>
        <v>0</v>
      </c>
      <c r="X1242">
        <f>SUM(MonthSales[[#This Row],[Stock + FBA]:[Incoming]])+MonthSales[[#This Row],[Final Quantity in Order + Manual]]</f>
        <v>0</v>
      </c>
      <c r="Y1242" s="62">
        <f>IFERROR(((MonthSales[[#This Row],[Stock + FBA]]+MonthSales[[#This Row],[Incoming]]+MonthSales[[#This Row],[Final Quantity in Order + Manual]])/MonthSales[[#This Row],[Quaterly Average]]), 0)</f>
        <v>0</v>
      </c>
    </row>
    <row r="1243" spans="1:25" x14ac:dyDescent="0.25">
      <c r="A1243" s="1" t="s">
        <v>1250</v>
      </c>
      <c r="B1243" s="1" t="s">
        <v>1370</v>
      </c>
      <c r="C1243" s="1" t="s">
        <v>13</v>
      </c>
      <c r="D1243">
        <v>2.4</v>
      </c>
      <c r="E1243">
        <v>0</v>
      </c>
      <c r="F1243">
        <v>0</v>
      </c>
      <c r="G1243">
        <v>0</v>
      </c>
      <c r="H1243">
        <v>0</v>
      </c>
      <c r="I1243">
        <v>0</v>
      </c>
      <c r="J1243">
        <v>0</v>
      </c>
      <c r="K1243">
        <v>0</v>
      </c>
      <c r="L1243" s="65">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62">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60">
        <f t="shared" si="19"/>
        <v>0</v>
      </c>
      <c r="W1243" s="21">
        <f>MonthSales[[#This Row],[Suggested Order]]+V1243</f>
        <v>0</v>
      </c>
      <c r="X1243">
        <f>SUM(MonthSales[[#This Row],[Stock + FBA]:[Incoming]])+MonthSales[[#This Row],[Final Quantity in Order + Manual]]</f>
        <v>0</v>
      </c>
      <c r="Y1243" s="62">
        <f>IFERROR(((MonthSales[[#This Row],[Stock + FBA]]+MonthSales[[#This Row],[Incoming]]+MonthSales[[#This Row],[Final Quantity in Order + Manual]])/MonthSales[[#This Row],[Quaterly Average]]), 0)</f>
        <v>0</v>
      </c>
    </row>
    <row r="1244" spans="1:25" x14ac:dyDescent="0.25">
      <c r="A1244" s="1" t="s">
        <v>1251</v>
      </c>
      <c r="B1244" s="1" t="s">
        <v>1370</v>
      </c>
      <c r="C1244" s="1" t="s">
        <v>13</v>
      </c>
      <c r="D1244">
        <v>2.2999999999999998</v>
      </c>
      <c r="E1244">
        <v>0</v>
      </c>
      <c r="F1244">
        <v>0</v>
      </c>
      <c r="G1244">
        <v>0</v>
      </c>
      <c r="H1244">
        <v>0</v>
      </c>
      <c r="I1244">
        <v>0</v>
      </c>
      <c r="J1244">
        <v>0</v>
      </c>
      <c r="K1244">
        <v>0</v>
      </c>
      <c r="L1244" s="65">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62">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60">
        <f t="shared" si="19"/>
        <v>0</v>
      </c>
      <c r="W1244" s="21">
        <f>MonthSales[[#This Row],[Suggested Order]]+V1244</f>
        <v>0</v>
      </c>
      <c r="X1244">
        <f>SUM(MonthSales[[#This Row],[Stock + FBA]:[Incoming]])+MonthSales[[#This Row],[Final Quantity in Order + Manual]]</f>
        <v>0</v>
      </c>
      <c r="Y1244" s="62">
        <f>IFERROR(((MonthSales[[#This Row],[Stock + FBA]]+MonthSales[[#This Row],[Incoming]]+MonthSales[[#This Row],[Final Quantity in Order + Manual]])/MonthSales[[#This Row],[Quaterly Average]]), 0)</f>
        <v>0</v>
      </c>
    </row>
    <row r="1245" spans="1:25" x14ac:dyDescent="0.25">
      <c r="A1245" s="1" t="s">
        <v>1252</v>
      </c>
      <c r="B1245" s="1" t="s">
        <v>1370</v>
      </c>
      <c r="C1245" s="1" t="s">
        <v>13</v>
      </c>
      <c r="D1245">
        <v>3.1</v>
      </c>
      <c r="E1245">
        <v>0</v>
      </c>
      <c r="F1245">
        <v>0</v>
      </c>
      <c r="G1245">
        <v>0</v>
      </c>
      <c r="H1245">
        <v>0</v>
      </c>
      <c r="I1245">
        <v>0</v>
      </c>
      <c r="J1245">
        <v>0</v>
      </c>
      <c r="K1245">
        <v>0</v>
      </c>
      <c r="L1245" s="65">
        <v>0</v>
      </c>
      <c r="M1245">
        <v>0</v>
      </c>
      <c r="N1245">
        <v>0</v>
      </c>
      <c r="O1245">
        <v>0</v>
      </c>
      <c r="P1245">
        <v>0</v>
      </c>
      <c r="Q1245">
        <v>0</v>
      </c>
      <c r="R1245" s="1">
        <f>IF(AND(MonthSales[[#This Row],[Maximum]] &gt; 10, C1245 &lt;&gt; "X"), COUNTIF(MonthSales[[#This Row],[6]:[1]], "=0"),0)</f>
        <v>0</v>
      </c>
      <c r="S1245" s="13">
        <f>MonthSales[[#This Row],[Final Quantity in Order + Manual]]*MonthSales[[#This Row],[Weight (g)]]</f>
        <v>0</v>
      </c>
      <c r="T1245" s="62">
        <f>IFERROR(((MonthSales[[#This Row],[Stock + FBA]]+MonthSales[[#This Row],[Incoming]])/MonthSales[[#This Row],[Quaterly Average]]), 0)</f>
        <v>0</v>
      </c>
      <c r="U1245" s="14">
        <f>IF(AND(minMonths &gt;=  MonthSales[[#This Row],[Months Cover (current stock +Production)]], C1245  &lt;&gt; "X"), _xlfn.CEILING.MATH(((orderBY -  MonthSales[[#This Row],[Months Cover (current stock +Production)]]) * MonthSales[[#This Row],[Quaterly Average]]),50),0)</f>
        <v>0</v>
      </c>
      <c r="V1245" s="60">
        <f t="shared" si="19"/>
        <v>0</v>
      </c>
      <c r="W1245" s="21">
        <f>MonthSales[[#This Row],[Suggested Order]]+V1245</f>
        <v>0</v>
      </c>
      <c r="X1245">
        <f>SUM(MonthSales[[#This Row],[Stock + FBA]:[Incoming]])+MonthSales[[#This Row],[Final Quantity in Order + Manual]]</f>
        <v>0</v>
      </c>
      <c r="Y1245" s="62">
        <f>IFERROR(((MonthSales[[#This Row],[Stock + FBA]]+MonthSales[[#This Row],[Incoming]]+MonthSales[[#This Row],[Final Quantity in Order + Manual]])/MonthSales[[#This Row],[Quaterly Average]]), 0)</f>
        <v>0</v>
      </c>
    </row>
    <row r="1246" spans="1:25" x14ac:dyDescent="0.25">
      <c r="A1246" s="1" t="s">
        <v>1253</v>
      </c>
      <c r="B1246" s="1" t="s">
        <v>1370</v>
      </c>
      <c r="C1246" s="1" t="s">
        <v>13</v>
      </c>
      <c r="D1246">
        <v>2.7</v>
      </c>
      <c r="E1246">
        <v>0</v>
      </c>
      <c r="F1246">
        <v>0</v>
      </c>
      <c r="G1246">
        <v>0</v>
      </c>
      <c r="H1246">
        <v>0</v>
      </c>
      <c r="I1246">
        <v>0</v>
      </c>
      <c r="J1246">
        <v>0</v>
      </c>
      <c r="K1246">
        <v>0</v>
      </c>
      <c r="L1246" s="65">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62">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60">
        <f t="shared" si="19"/>
        <v>0</v>
      </c>
      <c r="W1246" s="21">
        <f>MonthSales[[#This Row],[Suggested Order]]+V1246</f>
        <v>0</v>
      </c>
      <c r="X1246">
        <f>SUM(MonthSales[[#This Row],[Stock + FBA]:[Incoming]])+MonthSales[[#This Row],[Final Quantity in Order + Manual]]</f>
        <v>0</v>
      </c>
      <c r="Y1246" s="62">
        <f>IFERROR(((MonthSales[[#This Row],[Stock + FBA]]+MonthSales[[#This Row],[Incoming]]+MonthSales[[#This Row],[Final Quantity in Order + Manual]])/MonthSales[[#This Row],[Quaterly Average]]), 0)</f>
        <v>0</v>
      </c>
    </row>
    <row r="1247" spans="1:25" x14ac:dyDescent="0.25">
      <c r="A1247" s="1" t="s">
        <v>1254</v>
      </c>
      <c r="B1247" s="1" t="s">
        <v>1370</v>
      </c>
      <c r="C1247" s="1" t="s">
        <v>13</v>
      </c>
      <c r="D1247">
        <v>4</v>
      </c>
      <c r="E1247">
        <v>0</v>
      </c>
      <c r="F1247">
        <v>0</v>
      </c>
      <c r="G1247">
        <v>0</v>
      </c>
      <c r="H1247">
        <v>0</v>
      </c>
      <c r="I1247">
        <v>0</v>
      </c>
      <c r="J1247">
        <v>0</v>
      </c>
      <c r="K1247">
        <v>0</v>
      </c>
      <c r="L1247" s="65">
        <v>0</v>
      </c>
      <c r="M1247">
        <v>0</v>
      </c>
      <c r="N1247">
        <v>0</v>
      </c>
      <c r="O1247">
        <v>0</v>
      </c>
      <c r="P1247">
        <v>0</v>
      </c>
      <c r="Q1247">
        <v>0</v>
      </c>
      <c r="R1247" s="1">
        <f>IF(AND(MonthSales[[#This Row],[Maximum]] &gt; 10, C1247 &lt;&gt; "X"), COUNTIF(MonthSales[[#This Row],[6]:[1]], "=0"),0)</f>
        <v>0</v>
      </c>
      <c r="S1247" s="13">
        <f>MonthSales[[#This Row],[Final Quantity in Order + Manual]]*MonthSales[[#This Row],[Weight (g)]]</f>
        <v>0</v>
      </c>
      <c r="T1247" s="62">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60">
        <f t="shared" si="19"/>
        <v>0</v>
      </c>
      <c r="W1247" s="21">
        <f>MonthSales[[#This Row],[Suggested Order]]+V1247</f>
        <v>0</v>
      </c>
      <c r="X1247">
        <f>SUM(MonthSales[[#This Row],[Stock + FBA]:[Incoming]])+MonthSales[[#This Row],[Final Quantity in Order + Manual]]</f>
        <v>0</v>
      </c>
      <c r="Y1247" s="62">
        <f>IFERROR(((MonthSales[[#This Row],[Stock + FBA]]+MonthSales[[#This Row],[Incoming]]+MonthSales[[#This Row],[Final Quantity in Order + Manual]])/MonthSales[[#This Row],[Quaterly Average]]), 0)</f>
        <v>0</v>
      </c>
    </row>
    <row r="1248" spans="1:25" x14ac:dyDescent="0.25">
      <c r="A1248" s="1" t="s">
        <v>1255</v>
      </c>
      <c r="B1248" s="1" t="s">
        <v>1370</v>
      </c>
      <c r="C1248" s="1" t="s">
        <v>13</v>
      </c>
      <c r="D1248">
        <v>2.6</v>
      </c>
      <c r="E1248">
        <v>0</v>
      </c>
      <c r="F1248">
        <v>0</v>
      </c>
      <c r="G1248">
        <v>0</v>
      </c>
      <c r="H1248">
        <v>0</v>
      </c>
      <c r="I1248">
        <v>0</v>
      </c>
      <c r="J1248">
        <v>0</v>
      </c>
      <c r="K1248">
        <v>0</v>
      </c>
      <c r="L1248" s="65">
        <v>0</v>
      </c>
      <c r="M1248">
        <v>0</v>
      </c>
      <c r="N1248">
        <v>0</v>
      </c>
      <c r="O1248">
        <v>0</v>
      </c>
      <c r="P1248">
        <v>0</v>
      </c>
      <c r="Q1248">
        <v>0</v>
      </c>
      <c r="R1248" s="1">
        <f>IF(AND(MonthSales[[#This Row],[Maximum]] &gt; 10, C1248 &lt;&gt; "X"), COUNTIF(MonthSales[[#This Row],[6]:[1]], "=0"),0)</f>
        <v>0</v>
      </c>
      <c r="S1248" s="13">
        <f>MonthSales[[#This Row],[Final Quantity in Order + Manual]]*MonthSales[[#This Row],[Weight (g)]]</f>
        <v>0</v>
      </c>
      <c r="T1248" s="62">
        <f>IFERROR(((MonthSales[[#This Row],[Stock + FBA]]+MonthSales[[#This Row],[Incoming]])/MonthSales[[#This Row],[Quaterly Average]]), 0)</f>
        <v>0</v>
      </c>
      <c r="U1248" s="14">
        <f>IF(AND(minMonths &gt;=  MonthSales[[#This Row],[Months Cover (current stock +Production)]], C1248  &lt;&gt; "X"), _xlfn.CEILING.MATH(((orderBY -  MonthSales[[#This Row],[Months Cover (current stock +Production)]]) * MonthSales[[#This Row],[Quaterly Average]]),50),0)</f>
        <v>0</v>
      </c>
      <c r="V1248" s="60">
        <f t="shared" si="19"/>
        <v>0</v>
      </c>
      <c r="W1248" s="21">
        <f>MonthSales[[#This Row],[Suggested Order]]+V1248</f>
        <v>0</v>
      </c>
      <c r="X1248">
        <f>SUM(MonthSales[[#This Row],[Stock + FBA]:[Incoming]])+MonthSales[[#This Row],[Final Quantity in Order + Manual]]</f>
        <v>0</v>
      </c>
      <c r="Y1248" s="62">
        <f>IFERROR(((MonthSales[[#This Row],[Stock + FBA]]+MonthSales[[#This Row],[Incoming]]+MonthSales[[#This Row],[Final Quantity in Order + Manual]])/MonthSales[[#This Row],[Quaterly Average]]), 0)</f>
        <v>0</v>
      </c>
    </row>
    <row r="1249" spans="1:25" x14ac:dyDescent="0.25">
      <c r="A1249" s="1" t="s">
        <v>1256</v>
      </c>
      <c r="B1249" s="1" t="s">
        <v>1370</v>
      </c>
      <c r="C1249" s="1" t="s">
        <v>13</v>
      </c>
      <c r="D1249">
        <v>3.8</v>
      </c>
      <c r="E1249">
        <v>0</v>
      </c>
      <c r="F1249">
        <v>0</v>
      </c>
      <c r="G1249">
        <v>0</v>
      </c>
      <c r="H1249">
        <v>0</v>
      </c>
      <c r="I1249">
        <v>0</v>
      </c>
      <c r="J1249">
        <v>0</v>
      </c>
      <c r="K1249">
        <v>0</v>
      </c>
      <c r="L1249" s="65">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62">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60">
        <f t="shared" si="19"/>
        <v>0</v>
      </c>
      <c r="W1249" s="21">
        <f>MonthSales[[#This Row],[Suggested Order]]+V1249</f>
        <v>0</v>
      </c>
      <c r="X1249">
        <f>SUM(MonthSales[[#This Row],[Stock + FBA]:[Incoming]])+MonthSales[[#This Row],[Final Quantity in Order + Manual]]</f>
        <v>0</v>
      </c>
      <c r="Y1249" s="62">
        <f>IFERROR(((MonthSales[[#This Row],[Stock + FBA]]+MonthSales[[#This Row],[Incoming]]+MonthSales[[#This Row],[Final Quantity in Order + Manual]])/MonthSales[[#This Row],[Quaterly Average]]), 0)</f>
        <v>0</v>
      </c>
    </row>
    <row r="1250" spans="1:25" x14ac:dyDescent="0.25">
      <c r="A1250" s="1" t="s">
        <v>1257</v>
      </c>
      <c r="B1250" s="1" t="s">
        <v>1370</v>
      </c>
      <c r="C1250" s="1" t="s">
        <v>13</v>
      </c>
      <c r="D1250">
        <v>3.4</v>
      </c>
      <c r="E1250">
        <v>0</v>
      </c>
      <c r="F1250">
        <v>0</v>
      </c>
      <c r="G1250">
        <v>0</v>
      </c>
      <c r="H1250">
        <v>0</v>
      </c>
      <c r="I1250">
        <v>0</v>
      </c>
      <c r="J1250">
        <v>0</v>
      </c>
      <c r="K1250">
        <v>0</v>
      </c>
      <c r="L1250" s="65">
        <v>0</v>
      </c>
      <c r="M1250">
        <v>0</v>
      </c>
      <c r="N1250">
        <v>0</v>
      </c>
      <c r="O1250">
        <v>0</v>
      </c>
      <c r="P1250">
        <v>0</v>
      </c>
      <c r="Q1250">
        <v>0</v>
      </c>
      <c r="R1250" s="1">
        <f>IF(AND(MonthSales[[#This Row],[Maximum]] &gt; 10, C1250 &lt;&gt; "X"), COUNTIF(MonthSales[[#This Row],[6]:[1]], "=0"),0)</f>
        <v>0</v>
      </c>
      <c r="S1250" s="13">
        <f>MonthSales[[#This Row],[Final Quantity in Order + Manual]]*MonthSales[[#This Row],[Weight (g)]]</f>
        <v>0</v>
      </c>
      <c r="T1250" s="62">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60">
        <f t="shared" si="19"/>
        <v>0</v>
      </c>
      <c r="W1250" s="21">
        <f>MonthSales[[#This Row],[Suggested Order]]+V1250</f>
        <v>0</v>
      </c>
      <c r="X1250">
        <f>SUM(MonthSales[[#This Row],[Stock + FBA]:[Incoming]])+MonthSales[[#This Row],[Final Quantity in Order + Manual]]</f>
        <v>0</v>
      </c>
      <c r="Y1250" s="62">
        <f>IFERROR(((MonthSales[[#This Row],[Stock + FBA]]+MonthSales[[#This Row],[Incoming]]+MonthSales[[#This Row],[Final Quantity in Order + Manual]])/MonthSales[[#This Row],[Quaterly Average]]), 0)</f>
        <v>0</v>
      </c>
    </row>
    <row r="1251" spans="1:25" x14ac:dyDescent="0.25">
      <c r="A1251" s="1" t="s">
        <v>1258</v>
      </c>
      <c r="B1251" s="1" t="s">
        <v>1370</v>
      </c>
      <c r="C1251" s="1" t="s">
        <v>13</v>
      </c>
      <c r="D1251">
        <v>2.6</v>
      </c>
      <c r="E1251">
        <v>0</v>
      </c>
      <c r="F1251">
        <v>0</v>
      </c>
      <c r="G1251">
        <v>0</v>
      </c>
      <c r="H1251">
        <v>0</v>
      </c>
      <c r="I1251">
        <v>0</v>
      </c>
      <c r="J1251">
        <v>0</v>
      </c>
      <c r="K1251">
        <v>0</v>
      </c>
      <c r="L1251" s="65">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62">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60">
        <f t="shared" si="19"/>
        <v>0</v>
      </c>
      <c r="W1251" s="21">
        <f>MonthSales[[#This Row],[Suggested Order]]+V1251</f>
        <v>0</v>
      </c>
      <c r="X1251">
        <f>SUM(MonthSales[[#This Row],[Stock + FBA]:[Incoming]])+MonthSales[[#This Row],[Final Quantity in Order + Manual]]</f>
        <v>0</v>
      </c>
      <c r="Y1251" s="62">
        <f>IFERROR(((MonthSales[[#This Row],[Stock + FBA]]+MonthSales[[#This Row],[Incoming]]+MonthSales[[#This Row],[Final Quantity in Order + Manual]])/MonthSales[[#This Row],[Quaterly Average]]), 0)</f>
        <v>0</v>
      </c>
    </row>
    <row r="1252" spans="1:25" x14ac:dyDescent="0.25">
      <c r="A1252" s="1" t="s">
        <v>1259</v>
      </c>
      <c r="B1252" s="1" t="s">
        <v>1370</v>
      </c>
      <c r="C1252" s="1" t="s">
        <v>13</v>
      </c>
      <c r="D1252">
        <v>3.2</v>
      </c>
      <c r="E1252">
        <v>0</v>
      </c>
      <c r="F1252">
        <v>0</v>
      </c>
      <c r="G1252">
        <v>0</v>
      </c>
      <c r="H1252">
        <v>0</v>
      </c>
      <c r="I1252">
        <v>0</v>
      </c>
      <c r="J1252">
        <v>0</v>
      </c>
      <c r="K1252">
        <v>0</v>
      </c>
      <c r="L1252" s="65">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62">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60">
        <f t="shared" si="19"/>
        <v>0</v>
      </c>
      <c r="W1252" s="21">
        <f>MonthSales[[#This Row],[Suggested Order]]+V1252</f>
        <v>0</v>
      </c>
      <c r="X1252">
        <f>SUM(MonthSales[[#This Row],[Stock + FBA]:[Incoming]])+MonthSales[[#This Row],[Final Quantity in Order + Manual]]</f>
        <v>0</v>
      </c>
      <c r="Y1252" s="62">
        <f>IFERROR(((MonthSales[[#This Row],[Stock + FBA]]+MonthSales[[#This Row],[Incoming]]+MonthSales[[#This Row],[Final Quantity in Order + Manual]])/MonthSales[[#This Row],[Quaterly Average]]), 0)</f>
        <v>0</v>
      </c>
    </row>
    <row r="1253" spans="1:25" x14ac:dyDescent="0.25">
      <c r="A1253" s="1" t="s">
        <v>1260</v>
      </c>
      <c r="B1253" s="1" t="s">
        <v>1316</v>
      </c>
      <c r="C1253" s="1" t="s">
        <v>13</v>
      </c>
      <c r="D1253">
        <v>3.6</v>
      </c>
      <c r="E1253">
        <v>0</v>
      </c>
      <c r="F1253">
        <v>0</v>
      </c>
      <c r="G1253">
        <v>0</v>
      </c>
      <c r="H1253">
        <v>0</v>
      </c>
      <c r="I1253">
        <v>0</v>
      </c>
      <c r="J1253">
        <v>0</v>
      </c>
      <c r="K1253">
        <v>0</v>
      </c>
      <c r="L1253" s="65">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62">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60">
        <f t="shared" si="19"/>
        <v>0</v>
      </c>
      <c r="W1253" s="21">
        <f>MonthSales[[#This Row],[Suggested Order]]+V1253</f>
        <v>0</v>
      </c>
      <c r="X1253">
        <f>SUM(MonthSales[[#This Row],[Stock + FBA]:[Incoming]])+MonthSales[[#This Row],[Final Quantity in Order + Manual]]</f>
        <v>0</v>
      </c>
      <c r="Y1253" s="62">
        <f>IFERROR(((MonthSales[[#This Row],[Stock + FBA]]+MonthSales[[#This Row],[Incoming]]+MonthSales[[#This Row],[Final Quantity in Order + Manual]])/MonthSales[[#This Row],[Quaterly Average]]), 0)</f>
        <v>0</v>
      </c>
    </row>
    <row r="1254" spans="1:25" x14ac:dyDescent="0.25">
      <c r="A1254" s="1" t="s">
        <v>1261</v>
      </c>
      <c r="B1254" s="1" t="s">
        <v>1316</v>
      </c>
      <c r="C1254" s="1" t="s">
        <v>8</v>
      </c>
      <c r="D1254">
        <v>4</v>
      </c>
      <c r="E1254">
        <v>4</v>
      </c>
      <c r="F1254">
        <v>2</v>
      </c>
      <c r="G1254">
        <v>4</v>
      </c>
      <c r="H1254">
        <v>2</v>
      </c>
      <c r="I1254">
        <v>2</v>
      </c>
      <c r="J1254">
        <v>2</v>
      </c>
      <c r="K1254">
        <v>3</v>
      </c>
      <c r="L1254" s="65">
        <v>2</v>
      </c>
      <c r="M1254">
        <v>4</v>
      </c>
      <c r="N1254">
        <v>76</v>
      </c>
      <c r="O1254">
        <v>21</v>
      </c>
      <c r="P1254">
        <v>97</v>
      </c>
      <c r="Q1254">
        <v>0</v>
      </c>
      <c r="R1254" s="1">
        <f>IF(AND(MonthSales[[#This Row],[Maximum]] &gt; 10, C1254 &lt;&gt; "X"), COUNTIF(MonthSales[[#This Row],[6]:[1]], "=0"),0)</f>
        <v>0</v>
      </c>
      <c r="S1254" s="13">
        <f>MonthSales[[#This Row],[Final Quantity in Order + Manual]]*MonthSales[[#This Row],[Weight (g)]]</f>
        <v>0</v>
      </c>
      <c r="T1254" s="62">
        <f>IFERROR(((MonthSales[[#This Row],[Stock + FBA]]+MonthSales[[#This Row],[Incoming]])/MonthSales[[#This Row],[Quaterly Average]]), 0)</f>
        <v>48.5</v>
      </c>
      <c r="U1254" s="14">
        <f>IF(AND(minMonths &gt;=  MonthSales[[#This Row],[Months Cover (current stock +Production)]], C1254  &lt;&gt; "X"), _xlfn.CEILING.MATH(((orderBY -  MonthSales[[#This Row],[Months Cover (current stock +Production)]]) * MonthSales[[#This Row],[Quaterly Average]]),50),0)</f>
        <v>0</v>
      </c>
      <c r="V1254" s="60">
        <f t="shared" si="19"/>
        <v>0</v>
      </c>
      <c r="W1254" s="21">
        <f>MonthSales[[#This Row],[Suggested Order]]+V1254</f>
        <v>0</v>
      </c>
      <c r="X1254">
        <f>SUM(MonthSales[[#This Row],[Stock + FBA]:[Incoming]])+MonthSales[[#This Row],[Final Quantity in Order + Manual]]</f>
        <v>97</v>
      </c>
      <c r="Y1254" s="62">
        <f>IFERROR(((MonthSales[[#This Row],[Stock + FBA]]+MonthSales[[#This Row],[Incoming]]+MonthSales[[#This Row],[Final Quantity in Order + Manual]])/MonthSales[[#This Row],[Quaterly Average]]), 0)</f>
        <v>48.5</v>
      </c>
    </row>
    <row r="1255" spans="1:25" x14ac:dyDescent="0.25">
      <c r="A1255" s="1" t="s">
        <v>1262</v>
      </c>
      <c r="B1255" s="1" t="s">
        <v>1316</v>
      </c>
      <c r="C1255" s="1" t="s">
        <v>8</v>
      </c>
      <c r="D1255">
        <v>4.0999999999999996</v>
      </c>
      <c r="E1255">
        <v>10</v>
      </c>
      <c r="F1255">
        <v>12</v>
      </c>
      <c r="G1255">
        <v>5</v>
      </c>
      <c r="H1255">
        <v>14</v>
      </c>
      <c r="I1255">
        <v>9</v>
      </c>
      <c r="J1255">
        <v>5</v>
      </c>
      <c r="K1255">
        <v>9</v>
      </c>
      <c r="L1255" s="65">
        <v>9</v>
      </c>
      <c r="M1255">
        <v>14</v>
      </c>
      <c r="N1255">
        <v>3</v>
      </c>
      <c r="O1255">
        <v>11</v>
      </c>
      <c r="P1255">
        <v>14</v>
      </c>
      <c r="Q1255">
        <v>50</v>
      </c>
      <c r="R1255" s="1">
        <f>IF(AND(MonthSales[[#This Row],[Maximum]] &gt; 10, C1255 &lt;&gt; "X"), COUNTIF(MonthSales[[#This Row],[6]:[1]], "=0"),0)</f>
        <v>0</v>
      </c>
      <c r="S1255" s="13">
        <f>MonthSales[[#This Row],[Final Quantity in Order + Manual]]*MonthSales[[#This Row],[Weight (g)]]</f>
        <v>0</v>
      </c>
      <c r="T1255" s="62">
        <f>IFERROR(((MonthSales[[#This Row],[Stock + FBA]]+MonthSales[[#This Row],[Incoming]])/MonthSales[[#This Row],[Quaterly Average]]), 0)</f>
        <v>7.1111111111111107</v>
      </c>
      <c r="U1255" s="14">
        <f>IF(AND(minMonths &gt;=  MonthSales[[#This Row],[Months Cover (current stock +Production)]], C1255  &lt;&gt; "X"), _xlfn.CEILING.MATH(((orderBY -  MonthSales[[#This Row],[Months Cover (current stock +Production)]]) * MonthSales[[#This Row],[Quaterly Average]]),50),0)</f>
        <v>0</v>
      </c>
      <c r="V1255" s="60">
        <f t="shared" si="19"/>
        <v>0</v>
      </c>
      <c r="W1255" s="21">
        <f>MonthSales[[#This Row],[Suggested Order]]+V1255</f>
        <v>0</v>
      </c>
      <c r="X1255">
        <f>SUM(MonthSales[[#This Row],[Stock + FBA]:[Incoming]])+MonthSales[[#This Row],[Final Quantity in Order + Manual]]</f>
        <v>64</v>
      </c>
      <c r="Y1255" s="62">
        <f>IFERROR(((MonthSales[[#This Row],[Stock + FBA]]+MonthSales[[#This Row],[Incoming]]+MonthSales[[#This Row],[Final Quantity in Order + Manual]])/MonthSales[[#This Row],[Quaterly Average]]), 0)</f>
        <v>7.1111111111111107</v>
      </c>
    </row>
    <row r="1256" spans="1:25" x14ac:dyDescent="0.25">
      <c r="A1256" s="1" t="s">
        <v>1263</v>
      </c>
      <c r="B1256" s="1" t="s">
        <v>1316</v>
      </c>
      <c r="C1256" s="1" t="s">
        <v>8</v>
      </c>
      <c r="D1256">
        <v>3</v>
      </c>
      <c r="E1256">
        <v>8</v>
      </c>
      <c r="F1256">
        <v>4</v>
      </c>
      <c r="G1256">
        <v>10</v>
      </c>
      <c r="H1256">
        <v>3</v>
      </c>
      <c r="I1256">
        <v>11</v>
      </c>
      <c r="J1256">
        <v>14</v>
      </c>
      <c r="K1256">
        <v>8</v>
      </c>
      <c r="L1256" s="65">
        <v>9</v>
      </c>
      <c r="M1256">
        <v>14</v>
      </c>
      <c r="N1256">
        <v>2</v>
      </c>
      <c r="O1256">
        <v>19</v>
      </c>
      <c r="P1256">
        <v>21</v>
      </c>
      <c r="Q1256">
        <v>50</v>
      </c>
      <c r="R1256" s="1">
        <f>IF(AND(MonthSales[[#This Row],[Maximum]] &gt; 10, C1256 &lt;&gt; "X"), COUNTIF(MonthSales[[#This Row],[6]:[1]], "=0"),0)</f>
        <v>0</v>
      </c>
      <c r="S1256" s="13">
        <f>MonthSales[[#This Row],[Final Quantity in Order + Manual]]*MonthSales[[#This Row],[Weight (g)]]</f>
        <v>0</v>
      </c>
      <c r="T1256" s="62">
        <f>IFERROR(((MonthSales[[#This Row],[Stock + FBA]]+MonthSales[[#This Row],[Incoming]])/MonthSales[[#This Row],[Quaterly Average]]), 0)</f>
        <v>7.8888888888888893</v>
      </c>
      <c r="U1256" s="14">
        <f>IF(AND(minMonths &gt;=  MonthSales[[#This Row],[Months Cover (current stock +Production)]], C1256  &lt;&gt; "X"), _xlfn.CEILING.MATH(((orderBY -  MonthSales[[#This Row],[Months Cover (current stock +Production)]]) * MonthSales[[#This Row],[Quaterly Average]]),50),0)</f>
        <v>0</v>
      </c>
      <c r="V1256" s="60">
        <f t="shared" si="19"/>
        <v>0</v>
      </c>
      <c r="W1256" s="21">
        <f>MonthSales[[#This Row],[Suggested Order]]+V1256</f>
        <v>0</v>
      </c>
      <c r="X1256">
        <f>SUM(MonthSales[[#This Row],[Stock + FBA]:[Incoming]])+MonthSales[[#This Row],[Final Quantity in Order + Manual]]</f>
        <v>71</v>
      </c>
      <c r="Y1256" s="62">
        <f>IFERROR(((MonthSales[[#This Row],[Stock + FBA]]+MonthSales[[#This Row],[Incoming]]+MonthSales[[#This Row],[Final Quantity in Order + Manual]])/MonthSales[[#This Row],[Quaterly Average]]), 0)</f>
        <v>7.8888888888888893</v>
      </c>
    </row>
    <row r="1257" spans="1:25" x14ac:dyDescent="0.25">
      <c r="A1257" s="1" t="s">
        <v>1264</v>
      </c>
      <c r="B1257" s="1" t="s">
        <v>1370</v>
      </c>
      <c r="C1257" s="1" t="s">
        <v>13</v>
      </c>
      <c r="D1257">
        <v>3.3</v>
      </c>
      <c r="E1257">
        <v>0</v>
      </c>
      <c r="F1257">
        <v>0</v>
      </c>
      <c r="G1257">
        <v>0</v>
      </c>
      <c r="H1257">
        <v>0</v>
      </c>
      <c r="I1257">
        <v>0</v>
      </c>
      <c r="J1257">
        <v>0</v>
      </c>
      <c r="K1257">
        <v>0</v>
      </c>
      <c r="L1257" s="65">
        <v>0</v>
      </c>
      <c r="M1257">
        <v>0</v>
      </c>
      <c r="N1257">
        <v>0</v>
      </c>
      <c r="O1257">
        <v>0</v>
      </c>
      <c r="P1257">
        <v>0</v>
      </c>
      <c r="Q1257">
        <v>0</v>
      </c>
      <c r="R1257" s="1">
        <f>IF(AND(MonthSales[[#This Row],[Maximum]] &gt; 10, C1257 &lt;&gt; "X"), COUNTIF(MonthSales[[#This Row],[6]:[1]], "=0"),0)</f>
        <v>0</v>
      </c>
      <c r="S1257" s="13">
        <f>MonthSales[[#This Row],[Final Quantity in Order + Manual]]*MonthSales[[#This Row],[Weight (g)]]</f>
        <v>0</v>
      </c>
      <c r="T1257" s="62">
        <f>IFERROR(((MonthSales[[#This Row],[Stock + FBA]]+MonthSales[[#This Row],[Incoming]])/MonthSales[[#This Row],[Quaterly Average]]), 0)</f>
        <v>0</v>
      </c>
      <c r="U1257" s="14">
        <f>IF(AND(minMonths &gt;=  MonthSales[[#This Row],[Months Cover (current stock +Production)]], C1257  &lt;&gt; "X"), _xlfn.CEILING.MATH(((orderBY -  MonthSales[[#This Row],[Months Cover (current stock +Production)]]) * MonthSales[[#This Row],[Quaterly Average]]),50),0)</f>
        <v>0</v>
      </c>
      <c r="V1257" s="60">
        <f t="shared" si="19"/>
        <v>0</v>
      </c>
      <c r="W1257" s="21">
        <f>MonthSales[[#This Row],[Suggested Order]]+V1257</f>
        <v>0</v>
      </c>
      <c r="X1257">
        <f>SUM(MonthSales[[#This Row],[Stock + FBA]:[Incoming]])+MonthSales[[#This Row],[Final Quantity in Order + Manual]]</f>
        <v>0</v>
      </c>
      <c r="Y1257" s="62">
        <f>IFERROR(((MonthSales[[#This Row],[Stock + FBA]]+MonthSales[[#This Row],[Incoming]]+MonthSales[[#This Row],[Final Quantity in Order + Manual]])/MonthSales[[#This Row],[Quaterly Average]]), 0)</f>
        <v>0</v>
      </c>
    </row>
    <row r="1258" spans="1:25" x14ac:dyDescent="0.25">
      <c r="A1258" s="1" t="s">
        <v>1265</v>
      </c>
      <c r="B1258" s="1" t="s">
        <v>1370</v>
      </c>
      <c r="C1258" s="1" t="s">
        <v>13</v>
      </c>
      <c r="D1258">
        <v>4.8</v>
      </c>
      <c r="E1258">
        <v>0</v>
      </c>
      <c r="F1258">
        <v>0</v>
      </c>
      <c r="G1258">
        <v>0</v>
      </c>
      <c r="H1258">
        <v>0</v>
      </c>
      <c r="I1258">
        <v>0</v>
      </c>
      <c r="J1258">
        <v>0</v>
      </c>
      <c r="K1258">
        <v>0</v>
      </c>
      <c r="L1258" s="65">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62">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60">
        <f t="shared" si="19"/>
        <v>0</v>
      </c>
      <c r="W1258" s="21">
        <f>MonthSales[[#This Row],[Suggested Order]]+V1258</f>
        <v>0</v>
      </c>
      <c r="X1258">
        <f>SUM(MonthSales[[#This Row],[Stock + FBA]:[Incoming]])+MonthSales[[#This Row],[Final Quantity in Order + Manual]]</f>
        <v>0</v>
      </c>
      <c r="Y1258" s="62">
        <f>IFERROR(((MonthSales[[#This Row],[Stock + FBA]]+MonthSales[[#This Row],[Incoming]]+MonthSales[[#This Row],[Final Quantity in Order + Manual]])/MonthSales[[#This Row],[Quaterly Average]]), 0)</f>
        <v>0</v>
      </c>
    </row>
    <row r="1259" spans="1:25" x14ac:dyDescent="0.25">
      <c r="A1259" s="1" t="s">
        <v>1266</v>
      </c>
      <c r="B1259" s="1" t="s">
        <v>1370</v>
      </c>
      <c r="C1259" s="1" t="s">
        <v>13</v>
      </c>
      <c r="D1259">
        <v>5.2</v>
      </c>
      <c r="E1259">
        <v>0</v>
      </c>
      <c r="F1259">
        <v>0</v>
      </c>
      <c r="G1259">
        <v>0</v>
      </c>
      <c r="H1259">
        <v>0</v>
      </c>
      <c r="I1259">
        <v>0</v>
      </c>
      <c r="J1259">
        <v>0</v>
      </c>
      <c r="K1259">
        <v>0</v>
      </c>
      <c r="L1259" s="65">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62">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60">
        <f t="shared" si="19"/>
        <v>0</v>
      </c>
      <c r="W1259" s="21">
        <f>MonthSales[[#This Row],[Suggested Order]]+V1259</f>
        <v>0</v>
      </c>
      <c r="X1259">
        <f>SUM(MonthSales[[#This Row],[Stock + FBA]:[Incoming]])+MonthSales[[#This Row],[Final Quantity in Order + Manual]]</f>
        <v>0</v>
      </c>
      <c r="Y1259" s="62">
        <f>IFERROR(((MonthSales[[#This Row],[Stock + FBA]]+MonthSales[[#This Row],[Incoming]]+MonthSales[[#This Row],[Final Quantity in Order + Manual]])/MonthSales[[#This Row],[Quaterly Average]]), 0)</f>
        <v>0</v>
      </c>
    </row>
    <row r="1260" spans="1:25" x14ac:dyDescent="0.25">
      <c r="A1260" s="1" t="s">
        <v>1267</v>
      </c>
      <c r="B1260" s="1" t="s">
        <v>1315</v>
      </c>
      <c r="C1260" s="1"/>
      <c r="D1260">
        <v>7.28</v>
      </c>
      <c r="E1260">
        <v>0</v>
      </c>
      <c r="F1260">
        <v>0</v>
      </c>
      <c r="G1260">
        <v>0</v>
      </c>
      <c r="H1260">
        <v>0</v>
      </c>
      <c r="I1260">
        <v>21</v>
      </c>
      <c r="J1260">
        <v>54</v>
      </c>
      <c r="K1260">
        <v>38</v>
      </c>
      <c r="L1260" s="65">
        <v>38</v>
      </c>
      <c r="M1260">
        <v>54</v>
      </c>
      <c r="N1260">
        <v>3</v>
      </c>
      <c r="O1260">
        <v>4</v>
      </c>
      <c r="P1260">
        <v>7</v>
      </c>
      <c r="Q1260">
        <v>400</v>
      </c>
      <c r="R1260" s="1">
        <f>IF(AND(MonthSales[[#This Row],[Maximum]] &gt; 10, C1260 &lt;&gt; "X"), COUNTIF(MonthSales[[#This Row],[6]:[1]], "=0"),0)</f>
        <v>4</v>
      </c>
      <c r="S1260" s="13">
        <f>MonthSales[[#This Row],[Final Quantity in Order + Manual]]*MonthSales[[#This Row],[Weight (g)]]</f>
        <v>0</v>
      </c>
      <c r="T1260" s="62">
        <f>IFERROR(((MonthSales[[#This Row],[Stock + FBA]]+MonthSales[[#This Row],[Incoming]])/MonthSales[[#This Row],[Quaterly Average]]), 0)</f>
        <v>10.710526315789474</v>
      </c>
      <c r="U1260" s="14">
        <f>IF(AND(minMonths &gt;=  MonthSales[[#This Row],[Months Cover (current stock +Production)]], C1260  &lt;&gt; "X"), _xlfn.CEILING.MATH(((orderBY -  MonthSales[[#This Row],[Months Cover (current stock +Production)]]) * MonthSales[[#This Row],[Quaterly Average]]),50),0)</f>
        <v>0</v>
      </c>
      <c r="V1260" s="60">
        <f t="shared" si="19"/>
        <v>0</v>
      </c>
      <c r="W1260" s="21">
        <f>MonthSales[[#This Row],[Suggested Order]]+V1260</f>
        <v>0</v>
      </c>
      <c r="X1260">
        <f>SUM(MonthSales[[#This Row],[Stock + FBA]:[Incoming]])+MonthSales[[#This Row],[Final Quantity in Order + Manual]]</f>
        <v>407</v>
      </c>
      <c r="Y1260" s="62">
        <f>IFERROR(((MonthSales[[#This Row],[Stock + FBA]]+MonthSales[[#This Row],[Incoming]]+MonthSales[[#This Row],[Final Quantity in Order + Manual]])/MonthSales[[#This Row],[Quaterly Average]]), 0)</f>
        <v>10.710526315789474</v>
      </c>
    </row>
    <row r="1261" spans="1:25" x14ac:dyDescent="0.25">
      <c r="A1261" s="1" t="s">
        <v>1268</v>
      </c>
      <c r="B1261" s="1" t="s">
        <v>1315</v>
      </c>
      <c r="C1261" s="1"/>
      <c r="D1261">
        <v>7.55</v>
      </c>
      <c r="E1261">
        <v>0</v>
      </c>
      <c r="F1261">
        <v>0</v>
      </c>
      <c r="G1261">
        <v>0</v>
      </c>
      <c r="H1261">
        <v>0</v>
      </c>
      <c r="I1261">
        <v>22</v>
      </c>
      <c r="J1261">
        <v>57</v>
      </c>
      <c r="K1261">
        <v>40</v>
      </c>
      <c r="L1261" s="65">
        <v>40</v>
      </c>
      <c r="M1261">
        <v>57</v>
      </c>
      <c r="N1261">
        <v>3</v>
      </c>
      <c r="O1261">
        <v>2</v>
      </c>
      <c r="P1261">
        <v>5</v>
      </c>
      <c r="Q1261">
        <v>400</v>
      </c>
      <c r="R1261" s="1">
        <f>IF(AND(MonthSales[[#This Row],[Maximum]] &gt; 10, C1261 &lt;&gt; "X"), COUNTIF(MonthSales[[#This Row],[6]:[1]], "=0"),0)</f>
        <v>4</v>
      </c>
      <c r="S1261" s="13">
        <f>MonthSales[[#This Row],[Final Quantity in Order + Manual]]*MonthSales[[#This Row],[Weight (g)]]</f>
        <v>0</v>
      </c>
      <c r="T1261" s="62">
        <f>IFERROR(((MonthSales[[#This Row],[Stock + FBA]]+MonthSales[[#This Row],[Incoming]])/MonthSales[[#This Row],[Quaterly Average]]), 0)</f>
        <v>10.125</v>
      </c>
      <c r="U1261" s="14">
        <f>IF(AND(minMonths &gt;=  MonthSales[[#This Row],[Months Cover (current stock +Production)]], C1261  &lt;&gt; "X"), _xlfn.CEILING.MATH(((orderBY -  MonthSales[[#This Row],[Months Cover (current stock +Production)]]) * MonthSales[[#This Row],[Quaterly Average]]),50),0)</f>
        <v>0</v>
      </c>
      <c r="V1261" s="60">
        <f t="shared" si="19"/>
        <v>0</v>
      </c>
      <c r="W1261" s="21">
        <f>MonthSales[[#This Row],[Suggested Order]]+V1261</f>
        <v>0</v>
      </c>
      <c r="X1261">
        <f>SUM(MonthSales[[#This Row],[Stock + FBA]:[Incoming]])+MonthSales[[#This Row],[Final Quantity in Order + Manual]]</f>
        <v>405</v>
      </c>
      <c r="Y1261" s="62">
        <f>IFERROR(((MonthSales[[#This Row],[Stock + FBA]]+MonthSales[[#This Row],[Incoming]]+MonthSales[[#This Row],[Final Quantity in Order + Manual]])/MonthSales[[#This Row],[Quaterly Average]]), 0)</f>
        <v>10.125</v>
      </c>
    </row>
    <row r="1262" spans="1:25" x14ac:dyDescent="0.25">
      <c r="A1262" s="1" t="s">
        <v>1269</v>
      </c>
      <c r="B1262" s="1" t="s">
        <v>1370</v>
      </c>
      <c r="C1262" s="1" t="s">
        <v>13</v>
      </c>
      <c r="D1262">
        <v>5.2</v>
      </c>
      <c r="E1262">
        <v>0</v>
      </c>
      <c r="F1262">
        <v>0</v>
      </c>
      <c r="G1262">
        <v>0</v>
      </c>
      <c r="H1262">
        <v>0</v>
      </c>
      <c r="I1262">
        <v>0</v>
      </c>
      <c r="J1262">
        <v>0</v>
      </c>
      <c r="K1262">
        <v>0</v>
      </c>
      <c r="L1262" s="65">
        <v>0</v>
      </c>
      <c r="M1262">
        <v>0</v>
      </c>
      <c r="N1262">
        <v>124</v>
      </c>
      <c r="O1262">
        <v>13</v>
      </c>
      <c r="P1262">
        <v>137</v>
      </c>
      <c r="Q1262">
        <v>0</v>
      </c>
      <c r="R1262" s="1">
        <f>IF(AND(MonthSales[[#This Row],[Maximum]] &gt; 10, C1262 &lt;&gt; "X"), COUNTIF(MonthSales[[#This Row],[6]:[1]], "=0"),0)</f>
        <v>0</v>
      </c>
      <c r="S1262" s="13">
        <f>MonthSales[[#This Row],[Final Quantity in Order + Manual]]*MonthSales[[#This Row],[Weight (g)]]</f>
        <v>0</v>
      </c>
      <c r="T1262" s="62">
        <f>IFERROR(((MonthSales[[#This Row],[Stock + FBA]]+MonthSales[[#This Row],[Incoming]])/MonthSales[[#This Row],[Quaterly Average]]), 0)</f>
        <v>0</v>
      </c>
      <c r="U1262" s="14">
        <f>IF(AND(minMonths &gt;=  MonthSales[[#This Row],[Months Cover (current stock +Production)]], C1262  &lt;&gt; "X"), _xlfn.CEILING.MATH(((orderBY -  MonthSales[[#This Row],[Months Cover (current stock +Production)]]) * MonthSales[[#This Row],[Quaterly Average]]),50),0)</f>
        <v>0</v>
      </c>
      <c r="V1262" s="60">
        <f t="shared" si="19"/>
        <v>0</v>
      </c>
      <c r="W1262" s="21">
        <f>MonthSales[[#This Row],[Suggested Order]]+V1262</f>
        <v>0</v>
      </c>
      <c r="X1262">
        <f>SUM(MonthSales[[#This Row],[Stock + FBA]:[Incoming]])+MonthSales[[#This Row],[Final Quantity in Order + Manual]]</f>
        <v>137</v>
      </c>
      <c r="Y1262" s="62">
        <f>IFERROR(((MonthSales[[#This Row],[Stock + FBA]]+MonthSales[[#This Row],[Incoming]]+MonthSales[[#This Row],[Final Quantity in Order + Manual]])/MonthSales[[#This Row],[Quaterly Average]]), 0)</f>
        <v>0</v>
      </c>
    </row>
    <row r="1263" spans="1:25" x14ac:dyDescent="0.25">
      <c r="A1263" s="1" t="s">
        <v>1270</v>
      </c>
      <c r="B1263" s="1" t="s">
        <v>1370</v>
      </c>
      <c r="C1263" s="1" t="s">
        <v>13</v>
      </c>
      <c r="D1263">
        <v>5.5</v>
      </c>
      <c r="E1263">
        <v>1</v>
      </c>
      <c r="F1263">
        <v>1</v>
      </c>
      <c r="G1263">
        <v>0</v>
      </c>
      <c r="H1263">
        <v>2</v>
      </c>
      <c r="I1263">
        <v>0</v>
      </c>
      <c r="J1263">
        <v>0</v>
      </c>
      <c r="K1263">
        <v>1</v>
      </c>
      <c r="L1263" s="65">
        <v>1</v>
      </c>
      <c r="M1263">
        <v>2</v>
      </c>
      <c r="N1263">
        <v>85</v>
      </c>
      <c r="O1263">
        <v>12</v>
      </c>
      <c r="P1263">
        <v>97</v>
      </c>
      <c r="Q1263">
        <v>0</v>
      </c>
      <c r="R1263" s="1">
        <f>IF(AND(MonthSales[[#This Row],[Maximum]] &gt; 10, C1263 &lt;&gt; "X"), COUNTIF(MonthSales[[#This Row],[6]:[1]], "=0"),0)</f>
        <v>0</v>
      </c>
      <c r="S1263" s="13">
        <f>MonthSales[[#This Row],[Final Quantity in Order + Manual]]*MonthSales[[#This Row],[Weight (g)]]</f>
        <v>0</v>
      </c>
      <c r="T1263" s="62">
        <f>IFERROR(((MonthSales[[#This Row],[Stock + FBA]]+MonthSales[[#This Row],[Incoming]])/MonthSales[[#This Row],[Quaterly Average]]), 0)</f>
        <v>97</v>
      </c>
      <c r="U1263" s="14">
        <f>IF(AND(minMonths &gt;=  MonthSales[[#This Row],[Months Cover (current stock +Production)]], C1263  &lt;&gt; "X"), _xlfn.CEILING.MATH(((orderBY -  MonthSales[[#This Row],[Months Cover (current stock +Production)]]) * MonthSales[[#This Row],[Quaterly Average]]),50),0)</f>
        <v>0</v>
      </c>
      <c r="V1263" s="60">
        <f t="shared" si="19"/>
        <v>0</v>
      </c>
      <c r="W1263" s="21">
        <f>MonthSales[[#This Row],[Suggested Order]]+V1263</f>
        <v>0</v>
      </c>
      <c r="X1263">
        <f>SUM(MonthSales[[#This Row],[Stock + FBA]:[Incoming]])+MonthSales[[#This Row],[Final Quantity in Order + Manual]]</f>
        <v>97</v>
      </c>
      <c r="Y1263" s="62">
        <f>IFERROR(((MonthSales[[#This Row],[Stock + FBA]]+MonthSales[[#This Row],[Incoming]]+MonthSales[[#This Row],[Final Quantity in Order + Manual]])/MonthSales[[#This Row],[Quaterly Average]]), 0)</f>
        <v>97</v>
      </c>
    </row>
    <row r="1264" spans="1:25" x14ac:dyDescent="0.25">
      <c r="A1264" s="1" t="s">
        <v>1271</v>
      </c>
      <c r="B1264" s="1" t="s">
        <v>1370</v>
      </c>
      <c r="C1264" s="1" t="s">
        <v>13</v>
      </c>
      <c r="D1264">
        <v>3.65</v>
      </c>
      <c r="E1264">
        <v>0</v>
      </c>
      <c r="F1264">
        <v>0</v>
      </c>
      <c r="G1264">
        <v>0</v>
      </c>
      <c r="H1264">
        <v>0</v>
      </c>
      <c r="I1264">
        <v>0</v>
      </c>
      <c r="J1264">
        <v>0</v>
      </c>
      <c r="K1264">
        <v>0</v>
      </c>
      <c r="L1264" s="65">
        <v>0</v>
      </c>
      <c r="M1264">
        <v>0</v>
      </c>
      <c r="N1264">
        <v>0</v>
      </c>
      <c r="O1264">
        <v>0</v>
      </c>
      <c r="P1264">
        <v>0</v>
      </c>
      <c r="Q1264">
        <v>0</v>
      </c>
      <c r="R1264" s="1">
        <f>IF(AND(MonthSales[[#This Row],[Maximum]] &gt; 10, C1264 &lt;&gt; "X"), COUNTIF(MonthSales[[#This Row],[6]:[1]], "=0"),0)</f>
        <v>0</v>
      </c>
      <c r="S1264" s="13">
        <f>MonthSales[[#This Row],[Final Quantity in Order + Manual]]*MonthSales[[#This Row],[Weight (g)]]</f>
        <v>0</v>
      </c>
      <c r="T1264" s="62">
        <f>IFERROR(((MonthSales[[#This Row],[Stock + FBA]]+MonthSales[[#This Row],[Incoming]])/MonthSales[[#This Row],[Quaterly Average]]), 0)</f>
        <v>0</v>
      </c>
      <c r="U1264" s="14">
        <f>IF(AND(minMonths &gt;=  MonthSales[[#This Row],[Months Cover (current stock +Production)]], C1264  &lt;&gt; "X"), _xlfn.CEILING.MATH(((orderBY -  MonthSales[[#This Row],[Months Cover (current stock +Production)]]) * MonthSales[[#This Row],[Quaterly Average]]),50),0)</f>
        <v>0</v>
      </c>
      <c r="V1264" s="60">
        <f t="shared" si="19"/>
        <v>0</v>
      </c>
      <c r="W1264" s="21">
        <f>MonthSales[[#This Row],[Suggested Order]]+V1264</f>
        <v>0</v>
      </c>
      <c r="X1264">
        <f>SUM(MonthSales[[#This Row],[Stock + FBA]:[Incoming]])+MonthSales[[#This Row],[Final Quantity in Order + Manual]]</f>
        <v>0</v>
      </c>
      <c r="Y1264" s="62">
        <f>IFERROR(((MonthSales[[#This Row],[Stock + FBA]]+MonthSales[[#This Row],[Incoming]]+MonthSales[[#This Row],[Final Quantity in Order + Manual]])/MonthSales[[#This Row],[Quaterly Average]]), 0)</f>
        <v>0</v>
      </c>
    </row>
    <row r="1265" spans="1:25" x14ac:dyDescent="0.25">
      <c r="A1265" s="1" t="s">
        <v>1272</v>
      </c>
      <c r="B1265" s="1" t="s">
        <v>1370</v>
      </c>
      <c r="C1265" s="1" t="s">
        <v>13</v>
      </c>
      <c r="D1265">
        <v>23.37</v>
      </c>
      <c r="E1265">
        <v>2</v>
      </c>
      <c r="F1265">
        <v>0</v>
      </c>
      <c r="G1265">
        <v>0</v>
      </c>
      <c r="H1265">
        <v>1</v>
      </c>
      <c r="I1265">
        <v>1</v>
      </c>
      <c r="J1265">
        <v>0</v>
      </c>
      <c r="K1265">
        <v>1</v>
      </c>
      <c r="L1265" s="65">
        <v>1</v>
      </c>
      <c r="M1265">
        <v>2</v>
      </c>
      <c r="N1265">
        <v>6</v>
      </c>
      <c r="O1265">
        <v>9</v>
      </c>
      <c r="P1265">
        <v>15</v>
      </c>
      <c r="Q1265">
        <v>0</v>
      </c>
      <c r="R1265" s="1">
        <f>IF(AND(MonthSales[[#This Row],[Maximum]] &gt; 10, C1265 &lt;&gt; "X"), COUNTIF(MonthSales[[#This Row],[6]:[1]], "=0"),0)</f>
        <v>0</v>
      </c>
      <c r="S1265" s="13">
        <f>MonthSales[[#This Row],[Final Quantity in Order + Manual]]*MonthSales[[#This Row],[Weight (g)]]</f>
        <v>0</v>
      </c>
      <c r="T1265" s="62">
        <f>IFERROR(((MonthSales[[#This Row],[Stock + FBA]]+MonthSales[[#This Row],[Incoming]])/MonthSales[[#This Row],[Quaterly Average]]), 0)</f>
        <v>15</v>
      </c>
      <c r="U1265" s="14">
        <f>IF(AND(minMonths &gt;=  MonthSales[[#This Row],[Months Cover (current stock +Production)]], C1265  &lt;&gt; "X"), _xlfn.CEILING.MATH(((orderBY -  MonthSales[[#This Row],[Months Cover (current stock +Production)]]) * MonthSales[[#This Row],[Quaterly Average]]),50),0)</f>
        <v>0</v>
      </c>
      <c r="V1265" s="60">
        <f t="shared" si="19"/>
        <v>0</v>
      </c>
      <c r="W1265" s="21">
        <f>MonthSales[[#This Row],[Suggested Order]]+V1265</f>
        <v>0</v>
      </c>
      <c r="X1265">
        <f>SUM(MonthSales[[#This Row],[Stock + FBA]:[Incoming]])+MonthSales[[#This Row],[Final Quantity in Order + Manual]]</f>
        <v>15</v>
      </c>
      <c r="Y1265" s="62">
        <f>IFERROR(((MonthSales[[#This Row],[Stock + FBA]]+MonthSales[[#This Row],[Incoming]]+MonthSales[[#This Row],[Final Quantity in Order + Manual]])/MonthSales[[#This Row],[Quaterly Average]]), 0)</f>
        <v>15</v>
      </c>
    </row>
    <row r="1266" spans="1:25" x14ac:dyDescent="0.25">
      <c r="A1266" s="1" t="s">
        <v>1273</v>
      </c>
      <c r="B1266" s="1" t="s">
        <v>1370</v>
      </c>
      <c r="C1266" s="1" t="s">
        <v>13</v>
      </c>
      <c r="D1266">
        <v>1.4</v>
      </c>
      <c r="E1266">
        <v>0</v>
      </c>
      <c r="F1266">
        <v>0</v>
      </c>
      <c r="G1266">
        <v>0</v>
      </c>
      <c r="H1266">
        <v>0</v>
      </c>
      <c r="I1266">
        <v>0</v>
      </c>
      <c r="J1266">
        <v>0</v>
      </c>
      <c r="K1266">
        <v>0</v>
      </c>
      <c r="L1266" s="65">
        <v>0</v>
      </c>
      <c r="M1266">
        <v>0</v>
      </c>
      <c r="N1266">
        <v>0</v>
      </c>
      <c r="O1266">
        <v>0</v>
      </c>
      <c r="P1266">
        <v>0</v>
      </c>
      <c r="Q1266">
        <v>0</v>
      </c>
      <c r="R1266" s="1">
        <f>IF(AND(MonthSales[[#This Row],[Maximum]] &gt; 10, C1266 &lt;&gt; "X"), COUNTIF(MonthSales[[#This Row],[6]:[1]], "=0"),0)</f>
        <v>0</v>
      </c>
      <c r="S1266" s="13">
        <f>MonthSales[[#This Row],[Final Quantity in Order + Manual]]*MonthSales[[#This Row],[Weight (g)]]</f>
        <v>0</v>
      </c>
      <c r="T1266" s="62">
        <f>IFERROR(((MonthSales[[#This Row],[Stock + FBA]]+MonthSales[[#This Row],[Incoming]])/MonthSales[[#This Row],[Quaterly Average]]), 0)</f>
        <v>0</v>
      </c>
      <c r="U1266" s="14">
        <f>IF(AND(minMonths &gt;=  MonthSales[[#This Row],[Months Cover (current stock +Production)]], C1266  &lt;&gt; "X"), _xlfn.CEILING.MATH(((orderBY -  MonthSales[[#This Row],[Months Cover (current stock +Production)]]) * MonthSales[[#This Row],[Quaterly Average]]),50),0)</f>
        <v>0</v>
      </c>
      <c r="V1266" s="60">
        <f t="shared" si="19"/>
        <v>0</v>
      </c>
      <c r="W1266" s="21">
        <f>MonthSales[[#This Row],[Suggested Order]]+V1266</f>
        <v>0</v>
      </c>
      <c r="X1266">
        <f>SUM(MonthSales[[#This Row],[Stock + FBA]:[Incoming]])+MonthSales[[#This Row],[Final Quantity in Order + Manual]]</f>
        <v>0</v>
      </c>
      <c r="Y1266" s="62">
        <f>IFERROR(((MonthSales[[#This Row],[Stock + FBA]]+MonthSales[[#This Row],[Incoming]]+MonthSales[[#This Row],[Final Quantity in Order + Manual]])/MonthSales[[#This Row],[Quaterly Average]]), 0)</f>
        <v>0</v>
      </c>
    </row>
    <row r="1267" spans="1:25" x14ac:dyDescent="0.25">
      <c r="A1267" s="1" t="s">
        <v>1274</v>
      </c>
      <c r="B1267" s="1" t="s">
        <v>1370</v>
      </c>
      <c r="C1267" s="1" t="s">
        <v>13</v>
      </c>
      <c r="D1267">
        <v>1.8</v>
      </c>
      <c r="E1267">
        <v>0</v>
      </c>
      <c r="F1267">
        <v>0</v>
      </c>
      <c r="G1267">
        <v>0</v>
      </c>
      <c r="H1267">
        <v>0</v>
      </c>
      <c r="I1267">
        <v>0</v>
      </c>
      <c r="J1267">
        <v>0</v>
      </c>
      <c r="K1267">
        <v>0</v>
      </c>
      <c r="L1267" s="65">
        <v>0</v>
      </c>
      <c r="M1267">
        <v>0</v>
      </c>
      <c r="N1267">
        <v>0</v>
      </c>
      <c r="O1267">
        <v>0</v>
      </c>
      <c r="P1267">
        <v>0</v>
      </c>
      <c r="Q1267">
        <v>0</v>
      </c>
      <c r="R1267" s="1">
        <f>IF(AND(MonthSales[[#This Row],[Maximum]] &gt; 10, C1267 &lt;&gt; "X"), COUNTIF(MonthSales[[#This Row],[6]:[1]], "=0"),0)</f>
        <v>0</v>
      </c>
      <c r="S1267" s="13">
        <f>MonthSales[[#This Row],[Final Quantity in Order + Manual]]*MonthSales[[#This Row],[Weight (g)]]</f>
        <v>0</v>
      </c>
      <c r="T1267" s="62">
        <f>IFERROR(((MonthSales[[#This Row],[Stock + FBA]]+MonthSales[[#This Row],[Incoming]])/MonthSales[[#This Row],[Quaterly Average]]), 0)</f>
        <v>0</v>
      </c>
      <c r="U1267" s="14">
        <f>IF(AND(minMonths &gt;=  MonthSales[[#This Row],[Months Cover (current stock +Production)]], C1267  &lt;&gt; "X"), _xlfn.CEILING.MATH(((orderBY -  MonthSales[[#This Row],[Months Cover (current stock +Production)]]) * MonthSales[[#This Row],[Quaterly Average]]),50),0)</f>
        <v>0</v>
      </c>
      <c r="V1267" s="60">
        <f t="shared" si="19"/>
        <v>0</v>
      </c>
      <c r="W1267" s="21">
        <f>MonthSales[[#This Row],[Suggested Order]]+V1267</f>
        <v>0</v>
      </c>
      <c r="X1267">
        <f>SUM(MonthSales[[#This Row],[Stock + FBA]:[Incoming]])+MonthSales[[#This Row],[Final Quantity in Order + Manual]]</f>
        <v>0</v>
      </c>
      <c r="Y1267" s="62">
        <f>IFERROR(((MonthSales[[#This Row],[Stock + FBA]]+MonthSales[[#This Row],[Incoming]]+MonthSales[[#This Row],[Final Quantity in Order + Manual]])/MonthSales[[#This Row],[Quaterly Average]]), 0)</f>
        <v>0</v>
      </c>
    </row>
    <row r="1268" spans="1:25" x14ac:dyDescent="0.25">
      <c r="A1268" s="1" t="s">
        <v>1275</v>
      </c>
      <c r="B1268" s="1" t="s">
        <v>1370</v>
      </c>
      <c r="C1268" s="1" t="s">
        <v>13</v>
      </c>
      <c r="D1268">
        <v>2.6</v>
      </c>
      <c r="E1268">
        <v>0</v>
      </c>
      <c r="F1268">
        <v>0</v>
      </c>
      <c r="G1268">
        <v>0</v>
      </c>
      <c r="H1268">
        <v>0</v>
      </c>
      <c r="I1268">
        <v>0</v>
      </c>
      <c r="J1268">
        <v>0</v>
      </c>
      <c r="K1268">
        <v>0</v>
      </c>
      <c r="L1268" s="65">
        <v>0</v>
      </c>
      <c r="M1268">
        <v>0</v>
      </c>
      <c r="N1268">
        <v>5</v>
      </c>
      <c r="O1268">
        <v>1</v>
      </c>
      <c r="P1268">
        <v>6</v>
      </c>
      <c r="Q1268">
        <v>0</v>
      </c>
      <c r="R1268" s="1">
        <f>IF(AND(MonthSales[[#This Row],[Maximum]] &gt; 10, C1268 &lt;&gt; "X"), COUNTIF(MonthSales[[#This Row],[6]:[1]], "=0"),0)</f>
        <v>0</v>
      </c>
      <c r="S1268" s="13">
        <f>MonthSales[[#This Row],[Final Quantity in Order + Manual]]*MonthSales[[#This Row],[Weight (g)]]</f>
        <v>0</v>
      </c>
      <c r="T1268" s="62">
        <f>IFERROR(((MonthSales[[#This Row],[Stock + FBA]]+MonthSales[[#This Row],[Incoming]])/MonthSales[[#This Row],[Quaterly Average]]), 0)</f>
        <v>0</v>
      </c>
      <c r="U1268" s="14">
        <f>IF(AND(minMonths &gt;=  MonthSales[[#This Row],[Months Cover (current stock +Production)]], C1268  &lt;&gt; "X"), _xlfn.CEILING.MATH(((orderBY -  MonthSales[[#This Row],[Months Cover (current stock +Production)]]) * MonthSales[[#This Row],[Quaterly Average]]),50),0)</f>
        <v>0</v>
      </c>
      <c r="V1268" s="60">
        <f t="shared" si="19"/>
        <v>0</v>
      </c>
      <c r="W1268" s="21">
        <f>MonthSales[[#This Row],[Suggested Order]]+V1268</f>
        <v>0</v>
      </c>
      <c r="X1268">
        <f>SUM(MonthSales[[#This Row],[Stock + FBA]:[Incoming]])+MonthSales[[#This Row],[Final Quantity in Order + Manual]]</f>
        <v>6</v>
      </c>
      <c r="Y1268" s="62">
        <f>IFERROR(((MonthSales[[#This Row],[Stock + FBA]]+MonthSales[[#This Row],[Incoming]]+MonthSales[[#This Row],[Final Quantity in Order + Manual]])/MonthSales[[#This Row],[Quaterly Average]]), 0)</f>
        <v>0</v>
      </c>
    </row>
    <row r="1269" spans="1:25" x14ac:dyDescent="0.25">
      <c r="A1269" s="1" t="s">
        <v>1276</v>
      </c>
      <c r="B1269" s="1" t="s">
        <v>1370</v>
      </c>
      <c r="C1269" s="1" t="s">
        <v>13</v>
      </c>
      <c r="D1269">
        <v>5.2</v>
      </c>
      <c r="E1269">
        <v>0</v>
      </c>
      <c r="F1269">
        <v>0</v>
      </c>
      <c r="G1269">
        <v>0</v>
      </c>
      <c r="H1269">
        <v>0</v>
      </c>
      <c r="I1269">
        <v>0</v>
      </c>
      <c r="J1269">
        <v>0</v>
      </c>
      <c r="K1269">
        <v>0</v>
      </c>
      <c r="L1269" s="65">
        <v>0</v>
      </c>
      <c r="M1269">
        <v>0</v>
      </c>
      <c r="N1269">
        <v>0</v>
      </c>
      <c r="O1269">
        <v>0</v>
      </c>
      <c r="P1269">
        <v>0</v>
      </c>
      <c r="Q1269">
        <v>0</v>
      </c>
      <c r="R1269" s="1">
        <f>IF(AND(MonthSales[[#This Row],[Maximum]] &gt; 10, C1269 &lt;&gt; "X"), COUNTIF(MonthSales[[#This Row],[6]:[1]], "=0"),0)</f>
        <v>0</v>
      </c>
      <c r="S1269" s="13">
        <f>MonthSales[[#This Row],[Final Quantity in Order + Manual]]*MonthSales[[#This Row],[Weight (g)]]</f>
        <v>0</v>
      </c>
      <c r="T1269" s="62">
        <f>IFERROR(((MonthSales[[#This Row],[Stock + FBA]]+MonthSales[[#This Row],[Incoming]])/MonthSales[[#This Row],[Quaterly Average]]), 0)</f>
        <v>0</v>
      </c>
      <c r="U1269" s="14">
        <f>IF(AND(minMonths &gt;=  MonthSales[[#This Row],[Months Cover (current stock +Production)]], C1269  &lt;&gt; "X"), _xlfn.CEILING.MATH(((orderBY -  MonthSales[[#This Row],[Months Cover (current stock +Production)]]) * MonthSales[[#This Row],[Quaterly Average]]),50),0)</f>
        <v>0</v>
      </c>
      <c r="V1269" s="60">
        <f t="shared" si="19"/>
        <v>0</v>
      </c>
      <c r="W1269" s="21">
        <f>MonthSales[[#This Row],[Suggested Order]]+V1269</f>
        <v>0</v>
      </c>
      <c r="X1269">
        <f>SUM(MonthSales[[#This Row],[Stock + FBA]:[Incoming]])+MonthSales[[#This Row],[Final Quantity in Order + Manual]]</f>
        <v>0</v>
      </c>
      <c r="Y1269" s="62">
        <f>IFERROR(((MonthSales[[#This Row],[Stock + FBA]]+MonthSales[[#This Row],[Incoming]]+MonthSales[[#This Row],[Final Quantity in Order + Manual]])/MonthSales[[#This Row],[Quaterly Average]]), 0)</f>
        <v>0</v>
      </c>
    </row>
    <row r="1270" spans="1:25" x14ac:dyDescent="0.25">
      <c r="A1270" s="1" t="s">
        <v>1277</v>
      </c>
      <c r="B1270" s="1" t="s">
        <v>1370</v>
      </c>
      <c r="C1270" s="1" t="s">
        <v>13</v>
      </c>
      <c r="D1270">
        <v>5.5</v>
      </c>
      <c r="E1270">
        <v>0</v>
      </c>
      <c r="F1270">
        <v>0</v>
      </c>
      <c r="G1270">
        <v>0</v>
      </c>
      <c r="H1270">
        <v>0</v>
      </c>
      <c r="I1270">
        <v>0</v>
      </c>
      <c r="J1270">
        <v>0</v>
      </c>
      <c r="K1270">
        <v>0</v>
      </c>
      <c r="L1270" s="65">
        <v>0</v>
      </c>
      <c r="M1270">
        <v>0</v>
      </c>
      <c r="N1270">
        <v>4</v>
      </c>
      <c r="O1270">
        <v>0</v>
      </c>
      <c r="P1270">
        <v>4</v>
      </c>
      <c r="Q1270">
        <v>0</v>
      </c>
      <c r="R1270" s="1">
        <f>IF(AND(MonthSales[[#This Row],[Maximum]] &gt; 10, C1270 &lt;&gt; "X"), COUNTIF(MonthSales[[#This Row],[6]:[1]], "=0"),0)</f>
        <v>0</v>
      </c>
      <c r="S1270" s="13">
        <f>MonthSales[[#This Row],[Final Quantity in Order + Manual]]*MonthSales[[#This Row],[Weight (g)]]</f>
        <v>0</v>
      </c>
      <c r="T1270" s="62">
        <f>IFERROR(((MonthSales[[#This Row],[Stock + FBA]]+MonthSales[[#This Row],[Incoming]])/MonthSales[[#This Row],[Quaterly Average]]), 0)</f>
        <v>0</v>
      </c>
      <c r="U1270" s="14">
        <f>IF(AND(minMonths &gt;=  MonthSales[[#This Row],[Months Cover (current stock +Production)]], C1270  &lt;&gt; "X"), _xlfn.CEILING.MATH(((orderBY -  MonthSales[[#This Row],[Months Cover (current stock +Production)]]) * MonthSales[[#This Row],[Quaterly Average]]),50),0)</f>
        <v>0</v>
      </c>
      <c r="V1270" s="60">
        <f t="shared" si="19"/>
        <v>0</v>
      </c>
      <c r="W1270" s="21">
        <f>MonthSales[[#This Row],[Suggested Order]]+V1270</f>
        <v>0</v>
      </c>
      <c r="X1270">
        <f>SUM(MonthSales[[#This Row],[Stock + FBA]:[Incoming]])+MonthSales[[#This Row],[Final Quantity in Order + Manual]]</f>
        <v>4</v>
      </c>
      <c r="Y1270" s="62">
        <f>IFERROR(((MonthSales[[#This Row],[Stock + FBA]]+MonthSales[[#This Row],[Incoming]]+MonthSales[[#This Row],[Final Quantity in Order + Manual]])/MonthSales[[#This Row],[Quaterly Average]]), 0)</f>
        <v>0</v>
      </c>
    </row>
    <row r="1271" spans="1:25" x14ac:dyDescent="0.25">
      <c r="A1271" s="1" t="s">
        <v>1278</v>
      </c>
      <c r="B1271" s="1" t="s">
        <v>1370</v>
      </c>
      <c r="C1271" s="1" t="s">
        <v>13</v>
      </c>
      <c r="D1271">
        <v>2.6</v>
      </c>
      <c r="E1271">
        <v>0</v>
      </c>
      <c r="F1271">
        <v>0</v>
      </c>
      <c r="G1271">
        <v>0</v>
      </c>
      <c r="H1271">
        <v>0</v>
      </c>
      <c r="I1271">
        <v>0</v>
      </c>
      <c r="J1271">
        <v>0</v>
      </c>
      <c r="K1271">
        <v>0</v>
      </c>
      <c r="L1271" s="65">
        <v>0</v>
      </c>
      <c r="M1271">
        <v>0</v>
      </c>
      <c r="N1271">
        <v>5</v>
      </c>
      <c r="O1271">
        <v>0</v>
      </c>
      <c r="P1271">
        <v>5</v>
      </c>
      <c r="Q1271">
        <v>0</v>
      </c>
      <c r="R1271" s="1">
        <f>IF(AND(MonthSales[[#This Row],[Maximum]] &gt; 10, C1271 &lt;&gt; "X"), COUNTIF(MonthSales[[#This Row],[6]:[1]], "=0"),0)</f>
        <v>0</v>
      </c>
      <c r="S1271" s="13">
        <f>MonthSales[[#This Row],[Final Quantity in Order + Manual]]*MonthSales[[#This Row],[Weight (g)]]</f>
        <v>0</v>
      </c>
      <c r="T1271" s="62">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60">
        <f t="shared" si="19"/>
        <v>0</v>
      </c>
      <c r="W1271" s="21">
        <f>MonthSales[[#This Row],[Suggested Order]]+V1271</f>
        <v>0</v>
      </c>
      <c r="X1271">
        <f>SUM(MonthSales[[#This Row],[Stock + FBA]:[Incoming]])+MonthSales[[#This Row],[Final Quantity in Order + Manual]]</f>
        <v>5</v>
      </c>
      <c r="Y1271" s="62">
        <f>IFERROR(((MonthSales[[#This Row],[Stock + FBA]]+MonthSales[[#This Row],[Incoming]]+MonthSales[[#This Row],[Final Quantity in Order + Manual]])/MonthSales[[#This Row],[Quaterly Average]]), 0)</f>
        <v>0</v>
      </c>
    </row>
    <row r="1272" spans="1:25" x14ac:dyDescent="0.25">
      <c r="A1272" s="1" t="s">
        <v>1279</v>
      </c>
      <c r="B1272" s="1" t="s">
        <v>1370</v>
      </c>
      <c r="C1272" s="1" t="s">
        <v>13</v>
      </c>
      <c r="D1272">
        <v>3.2</v>
      </c>
      <c r="E1272">
        <v>0</v>
      </c>
      <c r="F1272">
        <v>0</v>
      </c>
      <c r="G1272">
        <v>0</v>
      </c>
      <c r="H1272">
        <v>0</v>
      </c>
      <c r="I1272">
        <v>0</v>
      </c>
      <c r="J1272">
        <v>0</v>
      </c>
      <c r="K1272">
        <v>0</v>
      </c>
      <c r="L1272" s="65">
        <v>0</v>
      </c>
      <c r="M1272">
        <v>0</v>
      </c>
      <c r="N1272">
        <v>0</v>
      </c>
      <c r="O1272">
        <v>0</v>
      </c>
      <c r="P1272">
        <v>0</v>
      </c>
      <c r="Q1272">
        <v>0</v>
      </c>
      <c r="R1272" s="1">
        <f>IF(AND(MonthSales[[#This Row],[Maximum]] &gt; 10, C1272 &lt;&gt; "X"), COUNTIF(MonthSales[[#This Row],[6]:[1]], "=0"),0)</f>
        <v>0</v>
      </c>
      <c r="S1272" s="13">
        <f>MonthSales[[#This Row],[Final Quantity in Order + Manual]]*MonthSales[[#This Row],[Weight (g)]]</f>
        <v>0</v>
      </c>
      <c r="T1272" s="62">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60">
        <f t="shared" si="19"/>
        <v>0</v>
      </c>
      <c r="W1272" s="21">
        <f>MonthSales[[#This Row],[Suggested Order]]+V1272</f>
        <v>0</v>
      </c>
      <c r="X1272">
        <f>SUM(MonthSales[[#This Row],[Stock + FBA]:[Incoming]])+MonthSales[[#This Row],[Final Quantity in Order + Manual]]</f>
        <v>0</v>
      </c>
      <c r="Y1272" s="62">
        <f>IFERROR(((MonthSales[[#This Row],[Stock + FBA]]+MonthSales[[#This Row],[Incoming]]+MonthSales[[#This Row],[Final Quantity in Order + Manual]])/MonthSales[[#This Row],[Quaterly Average]]), 0)</f>
        <v>0</v>
      </c>
    </row>
    <row r="1273" spans="1:25" x14ac:dyDescent="0.25">
      <c r="A1273" s="1" t="s">
        <v>1280</v>
      </c>
      <c r="B1273" s="1" t="s">
        <v>1370</v>
      </c>
      <c r="C1273" s="1" t="s">
        <v>13</v>
      </c>
      <c r="D1273">
        <v>3.6</v>
      </c>
      <c r="E1273">
        <v>0</v>
      </c>
      <c r="F1273">
        <v>0</v>
      </c>
      <c r="G1273">
        <v>0</v>
      </c>
      <c r="H1273">
        <v>0</v>
      </c>
      <c r="I1273">
        <v>0</v>
      </c>
      <c r="J1273">
        <v>0</v>
      </c>
      <c r="K1273">
        <v>0</v>
      </c>
      <c r="L1273" s="65">
        <v>0</v>
      </c>
      <c r="M1273">
        <v>0</v>
      </c>
      <c r="N1273">
        <v>0</v>
      </c>
      <c r="O1273">
        <v>0</v>
      </c>
      <c r="P1273">
        <v>0</v>
      </c>
      <c r="Q1273">
        <v>0</v>
      </c>
      <c r="R1273" s="1">
        <f>IF(AND(MonthSales[[#This Row],[Maximum]] &gt; 10, C1273 &lt;&gt; "X"), COUNTIF(MonthSales[[#This Row],[6]:[1]], "=0"),0)</f>
        <v>0</v>
      </c>
      <c r="S1273" s="13">
        <f>MonthSales[[#This Row],[Final Quantity in Order + Manual]]*MonthSales[[#This Row],[Weight (g)]]</f>
        <v>0</v>
      </c>
      <c r="T1273" s="62">
        <f>IFERROR(((MonthSales[[#This Row],[Stock + FBA]]+MonthSales[[#This Row],[Incoming]])/MonthSales[[#This Row],[Quaterly Average]]), 0)</f>
        <v>0</v>
      </c>
      <c r="U1273" s="14">
        <f>IF(AND(minMonths &gt;=  MonthSales[[#This Row],[Months Cover (current stock +Production)]], C1273  &lt;&gt; "X"), _xlfn.CEILING.MATH(((orderBY -  MonthSales[[#This Row],[Months Cover (current stock +Production)]]) * MonthSales[[#This Row],[Quaterly Average]]),50),0)</f>
        <v>0</v>
      </c>
      <c r="V1273" s="60">
        <f t="shared" si="19"/>
        <v>0</v>
      </c>
      <c r="W1273" s="21">
        <f>MonthSales[[#This Row],[Suggested Order]]+V1273</f>
        <v>0</v>
      </c>
      <c r="X1273">
        <f>SUM(MonthSales[[#This Row],[Stock + FBA]:[Incoming]])+MonthSales[[#This Row],[Final Quantity in Order + Manual]]</f>
        <v>0</v>
      </c>
      <c r="Y1273" s="62">
        <f>IFERROR(((MonthSales[[#This Row],[Stock + FBA]]+MonthSales[[#This Row],[Incoming]]+MonthSales[[#This Row],[Final Quantity in Order + Manual]])/MonthSales[[#This Row],[Quaterly Average]]), 0)</f>
        <v>0</v>
      </c>
    </row>
    <row r="1274" spans="1:25" x14ac:dyDescent="0.25">
      <c r="A1274" s="1" t="s">
        <v>1281</v>
      </c>
      <c r="B1274" s="1" t="s">
        <v>1370</v>
      </c>
      <c r="C1274" s="1" t="s">
        <v>13</v>
      </c>
      <c r="D1274">
        <v>3</v>
      </c>
      <c r="E1274">
        <v>0</v>
      </c>
      <c r="F1274">
        <v>0</v>
      </c>
      <c r="G1274">
        <v>0</v>
      </c>
      <c r="H1274">
        <v>0</v>
      </c>
      <c r="I1274">
        <v>0</v>
      </c>
      <c r="J1274">
        <v>0</v>
      </c>
      <c r="K1274">
        <v>0</v>
      </c>
      <c r="L1274" s="65">
        <v>0</v>
      </c>
      <c r="M1274">
        <v>0</v>
      </c>
      <c r="N1274">
        <v>3</v>
      </c>
      <c r="O1274">
        <v>0</v>
      </c>
      <c r="P1274">
        <v>3</v>
      </c>
      <c r="Q1274">
        <v>0</v>
      </c>
      <c r="R1274" s="1">
        <f>IF(AND(MonthSales[[#This Row],[Maximum]] &gt; 10, C1274 &lt;&gt; "X"), COUNTIF(MonthSales[[#This Row],[6]:[1]], "=0"),0)</f>
        <v>0</v>
      </c>
      <c r="S1274" s="13">
        <f>MonthSales[[#This Row],[Final Quantity in Order + Manual]]*MonthSales[[#This Row],[Weight (g)]]</f>
        <v>0</v>
      </c>
      <c r="T1274" s="62">
        <f>IFERROR(((MonthSales[[#This Row],[Stock + FBA]]+MonthSales[[#This Row],[Incoming]])/MonthSales[[#This Row],[Quaterly Average]]), 0)</f>
        <v>0</v>
      </c>
      <c r="U1274" s="14">
        <f>IF(AND(minMonths &gt;=  MonthSales[[#This Row],[Months Cover (current stock +Production)]], C1274  &lt;&gt; "X"), _xlfn.CEILING.MATH(((orderBY -  MonthSales[[#This Row],[Months Cover (current stock +Production)]]) * MonthSales[[#This Row],[Quaterly Average]]),50),0)</f>
        <v>0</v>
      </c>
      <c r="V1274" s="60">
        <f t="shared" si="19"/>
        <v>0</v>
      </c>
      <c r="W1274" s="21">
        <f>MonthSales[[#This Row],[Suggested Order]]+V1274</f>
        <v>0</v>
      </c>
      <c r="X1274">
        <f>SUM(MonthSales[[#This Row],[Stock + FBA]:[Incoming]])+MonthSales[[#This Row],[Final Quantity in Order + Manual]]</f>
        <v>3</v>
      </c>
      <c r="Y1274" s="62">
        <f>IFERROR(((MonthSales[[#This Row],[Stock + FBA]]+MonthSales[[#This Row],[Incoming]]+MonthSales[[#This Row],[Final Quantity in Order + Manual]])/MonthSales[[#This Row],[Quaterly Average]]), 0)</f>
        <v>0</v>
      </c>
    </row>
    <row r="1275" spans="1:25" x14ac:dyDescent="0.25">
      <c r="A1275" s="1" t="s">
        <v>1282</v>
      </c>
      <c r="B1275" s="1" t="s">
        <v>1370</v>
      </c>
      <c r="C1275" s="1" t="s">
        <v>13</v>
      </c>
      <c r="D1275">
        <v>2.4</v>
      </c>
      <c r="E1275">
        <v>0</v>
      </c>
      <c r="F1275">
        <v>0</v>
      </c>
      <c r="G1275">
        <v>0</v>
      </c>
      <c r="H1275">
        <v>0</v>
      </c>
      <c r="I1275">
        <v>0</v>
      </c>
      <c r="J1275">
        <v>0</v>
      </c>
      <c r="K1275">
        <v>0</v>
      </c>
      <c r="L1275" s="65">
        <v>0</v>
      </c>
      <c r="M1275">
        <v>0</v>
      </c>
      <c r="N1275">
        <v>0</v>
      </c>
      <c r="O1275">
        <v>0</v>
      </c>
      <c r="P1275">
        <v>0</v>
      </c>
      <c r="Q1275">
        <v>0</v>
      </c>
      <c r="R1275" s="1">
        <f>IF(AND(MonthSales[[#This Row],[Maximum]] &gt; 10, C1275 &lt;&gt; "X"), COUNTIF(MonthSales[[#This Row],[6]:[1]], "=0"),0)</f>
        <v>0</v>
      </c>
      <c r="S1275" s="13">
        <f>MonthSales[[#This Row],[Final Quantity in Order + Manual]]*MonthSales[[#This Row],[Weight (g)]]</f>
        <v>0</v>
      </c>
      <c r="T1275" s="62">
        <f>IFERROR(((MonthSales[[#This Row],[Stock + FBA]]+MonthSales[[#This Row],[Incoming]])/MonthSales[[#This Row],[Quaterly Average]]), 0)</f>
        <v>0</v>
      </c>
      <c r="U1275" s="14">
        <f>IF(AND(minMonths &gt;=  MonthSales[[#This Row],[Months Cover (current stock +Production)]], C1275  &lt;&gt; "X"), _xlfn.CEILING.MATH(((orderBY -  MonthSales[[#This Row],[Months Cover (current stock +Production)]]) * MonthSales[[#This Row],[Quaterly Average]]),50),0)</f>
        <v>0</v>
      </c>
      <c r="V1275" s="60">
        <f t="shared" si="19"/>
        <v>0</v>
      </c>
      <c r="W1275" s="21">
        <f>MonthSales[[#This Row],[Suggested Order]]+V1275</f>
        <v>0</v>
      </c>
      <c r="X1275">
        <f>SUM(MonthSales[[#This Row],[Stock + FBA]:[Incoming]])+MonthSales[[#This Row],[Final Quantity in Order + Manual]]</f>
        <v>0</v>
      </c>
      <c r="Y1275" s="62">
        <f>IFERROR(((MonthSales[[#This Row],[Stock + FBA]]+MonthSales[[#This Row],[Incoming]]+MonthSales[[#This Row],[Final Quantity in Order + Manual]])/MonthSales[[#This Row],[Quaterly Average]]), 0)</f>
        <v>0</v>
      </c>
    </row>
    <row r="1276" spans="1:25" x14ac:dyDescent="0.25">
      <c r="A1276" s="1" t="s">
        <v>1283</v>
      </c>
      <c r="B1276" s="1" t="s">
        <v>1370</v>
      </c>
      <c r="C1276" s="1" t="s">
        <v>13</v>
      </c>
      <c r="D1276">
        <v>3.4</v>
      </c>
      <c r="E1276">
        <v>1</v>
      </c>
      <c r="F1276">
        <v>1</v>
      </c>
      <c r="G1276">
        <v>0</v>
      </c>
      <c r="H1276">
        <v>0</v>
      </c>
      <c r="I1276">
        <v>0</v>
      </c>
      <c r="J1276">
        <v>0</v>
      </c>
      <c r="K1276">
        <v>1</v>
      </c>
      <c r="L1276" s="65">
        <v>0</v>
      </c>
      <c r="M1276">
        <v>1</v>
      </c>
      <c r="N1276">
        <v>5</v>
      </c>
      <c r="O1276">
        <v>0</v>
      </c>
      <c r="P1276">
        <v>5</v>
      </c>
      <c r="Q1276">
        <v>0</v>
      </c>
      <c r="R1276" s="1">
        <f>IF(AND(MonthSales[[#This Row],[Maximum]] &gt; 10, C1276 &lt;&gt; "X"), COUNTIF(MonthSales[[#This Row],[6]:[1]], "=0"),0)</f>
        <v>0</v>
      </c>
      <c r="S1276" s="13">
        <f>MonthSales[[#This Row],[Final Quantity in Order + Manual]]*MonthSales[[#This Row],[Weight (g)]]</f>
        <v>0</v>
      </c>
      <c r="T1276" s="62">
        <f>IFERROR(((MonthSales[[#This Row],[Stock + FBA]]+MonthSales[[#This Row],[Incoming]])/MonthSales[[#This Row],[Quaterly Average]]), 0)</f>
        <v>0</v>
      </c>
      <c r="U1276" s="14">
        <f>IF(AND(minMonths &gt;=  MonthSales[[#This Row],[Months Cover (current stock +Production)]], C1276  &lt;&gt; "X"), _xlfn.CEILING.MATH(((orderBY -  MonthSales[[#This Row],[Months Cover (current stock +Production)]]) * MonthSales[[#This Row],[Quaterly Average]]),50),0)</f>
        <v>0</v>
      </c>
      <c r="V1276" s="60">
        <f t="shared" si="19"/>
        <v>0</v>
      </c>
      <c r="W1276" s="21">
        <f>MonthSales[[#This Row],[Suggested Order]]+V1276</f>
        <v>0</v>
      </c>
      <c r="X1276">
        <f>SUM(MonthSales[[#This Row],[Stock + FBA]:[Incoming]])+MonthSales[[#This Row],[Final Quantity in Order + Manual]]</f>
        <v>5</v>
      </c>
      <c r="Y1276" s="62">
        <f>IFERROR(((MonthSales[[#This Row],[Stock + FBA]]+MonthSales[[#This Row],[Incoming]]+MonthSales[[#This Row],[Final Quantity in Order + Manual]])/MonthSales[[#This Row],[Quaterly Average]]), 0)</f>
        <v>0</v>
      </c>
    </row>
    <row r="1277" spans="1:25" x14ac:dyDescent="0.25">
      <c r="A1277" s="1" t="s">
        <v>1284</v>
      </c>
      <c r="B1277" s="1" t="s">
        <v>1370</v>
      </c>
      <c r="C1277" s="1" t="s">
        <v>13</v>
      </c>
      <c r="D1277">
        <v>2.8</v>
      </c>
      <c r="E1277">
        <v>0</v>
      </c>
      <c r="F1277">
        <v>0</v>
      </c>
      <c r="G1277">
        <v>0</v>
      </c>
      <c r="H1277">
        <v>0</v>
      </c>
      <c r="I1277">
        <v>0</v>
      </c>
      <c r="J1277">
        <v>0</v>
      </c>
      <c r="K1277">
        <v>0</v>
      </c>
      <c r="L1277" s="65">
        <v>0</v>
      </c>
      <c r="M1277">
        <v>0</v>
      </c>
      <c r="N1277">
        <v>7</v>
      </c>
      <c r="O1277">
        <v>0</v>
      </c>
      <c r="P1277">
        <v>7</v>
      </c>
      <c r="Q1277">
        <v>0</v>
      </c>
      <c r="R1277" s="1">
        <f>IF(AND(MonthSales[[#This Row],[Maximum]] &gt; 10, C1277 &lt;&gt; "X"), COUNTIF(MonthSales[[#This Row],[6]:[1]], "=0"),0)</f>
        <v>0</v>
      </c>
      <c r="S1277" s="13">
        <f>MonthSales[[#This Row],[Final Quantity in Order + Manual]]*MonthSales[[#This Row],[Weight (g)]]</f>
        <v>0</v>
      </c>
      <c r="T1277" s="62">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60">
        <f t="shared" si="19"/>
        <v>0</v>
      </c>
      <c r="W1277" s="21">
        <f>MonthSales[[#This Row],[Suggested Order]]+V1277</f>
        <v>0</v>
      </c>
      <c r="X1277">
        <f>SUM(MonthSales[[#This Row],[Stock + FBA]:[Incoming]])+MonthSales[[#This Row],[Final Quantity in Order + Manual]]</f>
        <v>7</v>
      </c>
      <c r="Y1277" s="62">
        <f>IFERROR(((MonthSales[[#This Row],[Stock + FBA]]+MonthSales[[#This Row],[Incoming]]+MonthSales[[#This Row],[Final Quantity in Order + Manual]])/MonthSales[[#This Row],[Quaterly Average]]), 0)</f>
        <v>0</v>
      </c>
    </row>
    <row r="1278" spans="1:25" x14ac:dyDescent="0.25">
      <c r="A1278" s="1" t="s">
        <v>1285</v>
      </c>
      <c r="B1278" s="1" t="s">
        <v>1370</v>
      </c>
      <c r="C1278" s="1" t="s">
        <v>13</v>
      </c>
      <c r="D1278" s="7">
        <v>1.1499999999999999</v>
      </c>
      <c r="E1278" s="7">
        <v>0</v>
      </c>
      <c r="F1278" s="7">
        <v>0</v>
      </c>
      <c r="G1278" s="7">
        <v>0</v>
      </c>
      <c r="H1278" s="7">
        <v>0</v>
      </c>
      <c r="I1278" s="7">
        <v>0</v>
      </c>
      <c r="J1278" s="7">
        <v>0</v>
      </c>
      <c r="K1278" s="7">
        <v>0</v>
      </c>
      <c r="L1278" s="65">
        <v>0</v>
      </c>
      <c r="M1278" s="7">
        <v>0</v>
      </c>
      <c r="N1278" s="7">
        <v>0</v>
      </c>
      <c r="O1278" s="7">
        <v>0</v>
      </c>
      <c r="P1278" s="7">
        <v>0</v>
      </c>
      <c r="Q1278" s="7">
        <v>0</v>
      </c>
      <c r="R1278" s="1">
        <f>IF(AND(MonthSales[[#This Row],[Maximum]] &gt; 10, C1278 &lt;&gt; "X"), COUNTIF(MonthSales[[#This Row],[6]:[1]], "=0"),0)</f>
        <v>0</v>
      </c>
      <c r="S1278" s="13">
        <f>MonthSales[[#This Row],[Final Quantity in Order + Manual]]*MonthSales[[#This Row],[Weight (g)]]</f>
        <v>0</v>
      </c>
      <c r="T1278" s="62">
        <f>IFERROR(((MonthSales[[#This Row],[Stock + FBA]]+MonthSales[[#This Row],[Incoming]])/MonthSales[[#This Row],[Quaterly Average]]), 0)</f>
        <v>0</v>
      </c>
      <c r="U1278" s="14">
        <f>IF(AND(minMonths &gt;=  MonthSales[[#This Row],[Months Cover (current stock +Production)]], C1278  &lt;&gt; "X"), _xlfn.CEILING.MATH(((orderBY -  MonthSales[[#This Row],[Months Cover (current stock +Production)]]) * MonthSales[[#This Row],[Quaterly Average]]),50),0)</f>
        <v>0</v>
      </c>
      <c r="V1278" s="60">
        <f t="shared" si="19"/>
        <v>0</v>
      </c>
      <c r="W1278" s="21">
        <f>MonthSales[[#This Row],[Suggested Order]]+V1278</f>
        <v>0</v>
      </c>
      <c r="X1278" s="7">
        <f>SUM(MonthSales[[#This Row],[Stock + FBA]:[Incoming]])+MonthSales[[#This Row],[Final Quantity in Order + Manual]]</f>
        <v>0</v>
      </c>
      <c r="Y1278" s="62">
        <f>IFERROR(((MonthSales[[#This Row],[Stock + FBA]]+MonthSales[[#This Row],[Incoming]]+MonthSales[[#This Row],[Final Quantity in Order + Manual]])/MonthSales[[#This Row],[Quaterly Average]]), 0)</f>
        <v>0</v>
      </c>
    </row>
    <row r="1279" spans="1:25" x14ac:dyDescent="0.25">
      <c r="X1279"/>
    </row>
    <row r="1280" spans="1:25"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sheetData>
  <phoneticPr fontId="2" type="noConversion"/>
  <conditionalFormatting sqref="R1:R1278">
    <cfRule type="cellIs" dxfId="16" priority="6" operator="greaterThan">
      <formula>0</formula>
    </cfRule>
  </conditionalFormatting>
  <conditionalFormatting sqref="T1:T1048576">
    <cfRule type="cellIs" dxfId="15" priority="3" operator="between">
      <formula>5.1</formula>
      <formula>6.9</formula>
    </cfRule>
  </conditionalFormatting>
  <conditionalFormatting sqref="N2:N1048576">
    <cfRule type="expression" dxfId="14" priority="2">
      <formula>N2 &lt; L2</formula>
    </cfRule>
  </conditionalFormatting>
  <conditionalFormatting sqref="Q1:Q1048576">
    <cfRule type="cellIs" dxfId="13" priority="1" operator="equal">
      <formula>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6145" r:id="rId4" name="CommandButton1">
          <controlPr defaultSize="0" autoLine="0" r:id="rId5">
            <anchor moveWithCells="1">
              <from>
                <xdr:col>27</xdr:col>
                <xdr:colOff>161925</xdr:colOff>
                <xdr:row>0</xdr:row>
                <xdr:rowOff>0</xdr:rowOff>
              </from>
              <to>
                <xdr:col>29</xdr:col>
                <xdr:colOff>523875</xdr:colOff>
                <xdr:row>0</xdr:row>
                <xdr:rowOff>752475</xdr:rowOff>
              </to>
            </anchor>
          </controlPr>
        </control>
      </mc:Choice>
      <mc:Fallback>
        <control shapeId="6145" r:id="rId4" name="CommandButton1"/>
      </mc:Fallback>
    </mc:AlternateContent>
    <mc:AlternateContent xmlns:mc="http://schemas.openxmlformats.org/markup-compatibility/2006">
      <mc:Choice Requires="x14">
        <control shapeId="6147" r:id="rId6" name="CommandButton2">
          <controlPr defaultSize="0" autoLine="0" r:id="rId7">
            <anchor moveWithCells="1">
              <from>
                <xdr:col>27</xdr:col>
                <xdr:colOff>209550</xdr:colOff>
                <xdr:row>7</xdr:row>
                <xdr:rowOff>0</xdr:rowOff>
              </from>
              <to>
                <xdr:col>30</xdr:col>
                <xdr:colOff>19050</xdr:colOff>
                <xdr:row>11</xdr:row>
                <xdr:rowOff>133350</xdr:rowOff>
              </to>
            </anchor>
          </controlPr>
        </control>
      </mc:Choice>
      <mc:Fallback>
        <control shapeId="6147"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zoomScaleNormal="100" workbookViewId="0">
      <selection activeCell="N49" sqref="N49"/>
    </sheetView>
  </sheetViews>
  <sheetFormatPr defaultRowHeight="15" x14ac:dyDescent="0.25"/>
  <cols>
    <col min="1" max="3" width="9.140625" style="7"/>
    <col min="4" max="4" width="9.140625" style="36"/>
    <col min="5" max="5" width="20.7109375" style="31" bestFit="1" customWidth="1"/>
    <col min="6" max="6" width="9.7109375" style="31" bestFit="1" customWidth="1"/>
    <col min="7" max="7" width="21.7109375" style="36" bestFit="1" customWidth="1"/>
    <col min="8" max="8" width="2.85546875" style="31"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45"/>
      <c r="B1" s="46"/>
      <c r="C1" s="46"/>
      <c r="D1" s="47"/>
      <c r="E1" s="87" t="s">
        <v>1354</v>
      </c>
      <c r="F1" s="88"/>
      <c r="G1" s="89"/>
      <c r="I1" s="90" t="str">
        <f xml:space="preserve"> J6  &amp;
" CURRENT ORDER"</f>
        <v>(Multiple Items) CURRENT ORDER</v>
      </c>
      <c r="J1" s="90"/>
      <c r="K1" s="90"/>
      <c r="L1" s="90"/>
      <c r="V1">
        <v>0</v>
      </c>
    </row>
    <row r="2" spans="1:22" x14ac:dyDescent="0.25">
      <c r="A2" s="48"/>
      <c r="B2" s="49"/>
      <c r="C2" s="49"/>
      <c r="D2" s="50"/>
      <c r="E2" s="87"/>
      <c r="F2" s="88"/>
      <c r="G2" s="89"/>
      <c r="I2" s="90"/>
      <c r="J2" s="90"/>
      <c r="K2" s="90"/>
      <c r="L2" s="90"/>
    </row>
    <row r="3" spans="1:22" x14ac:dyDescent="0.25">
      <c r="A3" s="48"/>
      <c r="B3" s="49"/>
      <c r="C3" s="49"/>
      <c r="D3" s="50"/>
      <c r="E3" s="87"/>
      <c r="F3" s="88"/>
      <c r="G3" s="89"/>
      <c r="I3" s="90"/>
      <c r="J3" s="90"/>
      <c r="K3" s="90"/>
      <c r="L3" s="90"/>
    </row>
    <row r="4" spans="1:22" ht="16.5" customHeight="1" x14ac:dyDescent="0.25">
      <c r="A4" s="48"/>
      <c r="B4" s="49"/>
      <c r="C4" s="49"/>
      <c r="D4" s="50"/>
      <c r="E4"/>
      <c r="F4"/>
      <c r="I4" s="90"/>
      <c r="J4" s="90"/>
      <c r="K4" s="90"/>
      <c r="L4" s="90"/>
    </row>
    <row r="5" spans="1:22" x14ac:dyDescent="0.25">
      <c r="A5" s="48"/>
      <c r="B5" s="49"/>
      <c r="C5" s="49"/>
      <c r="D5" s="50"/>
      <c r="E5" s="52" t="s">
        <v>1355</v>
      </c>
      <c r="F5" s="85" t="s">
        <v>1405</v>
      </c>
      <c r="G5" s="86"/>
      <c r="H5" s="35"/>
      <c r="I5" s="6" t="s">
        <v>1287</v>
      </c>
      <c r="J5" s="7" t="s" vm="3">
        <v>1317</v>
      </c>
      <c r="P5" s="6" t="s">
        <v>1287</v>
      </c>
      <c r="Q5" s="7" t="s" vm="3">
        <v>1317</v>
      </c>
      <c r="R5" s="7"/>
      <c r="S5" s="7"/>
      <c r="T5" s="7"/>
      <c r="U5" s="7"/>
    </row>
    <row r="6" spans="1:22" x14ac:dyDescent="0.25">
      <c r="A6" s="48"/>
      <c r="B6" s="49"/>
      <c r="C6" s="49"/>
      <c r="D6" s="50"/>
      <c r="I6" s="6" t="s">
        <v>1388</v>
      </c>
      <c r="J6" s="7" t="s" vm="1">
        <v>1288</v>
      </c>
      <c r="K6" s="77"/>
      <c r="L6" s="77"/>
      <c r="M6" s="77"/>
      <c r="N6" s="77"/>
      <c r="O6" s="77"/>
      <c r="P6" s="6" t="s">
        <v>1388</v>
      </c>
      <c r="Q6" s="7" t="s" vm="1">
        <v>1288</v>
      </c>
      <c r="R6" s="7"/>
      <c r="S6" s="58" t="s">
        <v>1378</v>
      </c>
      <c r="T6" s="59" t="str">
        <f>Q9</f>
        <v>USD</v>
      </c>
      <c r="U6" s="7"/>
    </row>
    <row r="7" spans="1:22" x14ac:dyDescent="0.25">
      <c r="A7" s="48"/>
      <c r="B7" s="49"/>
      <c r="C7" s="49"/>
      <c r="D7" s="50"/>
      <c r="E7" s="31" t="s">
        <v>1289</v>
      </c>
      <c r="F7" s="31" t="s">
        <v>1290</v>
      </c>
      <c r="G7" s="53"/>
      <c r="P7" s="7"/>
      <c r="Q7" s="7"/>
      <c r="R7" s="7"/>
      <c r="S7" s="7"/>
      <c r="T7" s="7"/>
      <c r="U7" s="7"/>
    </row>
    <row r="8" spans="1:22" x14ac:dyDescent="0.25">
      <c r="A8" s="48"/>
      <c r="B8" s="49"/>
      <c r="C8" s="49"/>
      <c r="D8" s="50"/>
      <c r="E8" s="31" t="str" vm="3">
        <f>J5</f>
        <v>Pavee</v>
      </c>
      <c r="F8" s="35">
        <f ca="1">TODAY()</f>
        <v>44606</v>
      </c>
      <c r="G8" s="53"/>
      <c r="I8" s="6" t="s">
        <v>1376</v>
      </c>
      <c r="J8" s="6" t="s">
        <v>1302</v>
      </c>
      <c r="K8" s="6" t="s">
        <v>1295</v>
      </c>
      <c r="L8" s="6" t="s">
        <v>1377</v>
      </c>
      <c r="M8" s="6" t="s">
        <v>1292</v>
      </c>
      <c r="N8" t="s">
        <v>1389</v>
      </c>
      <c r="P8" s="6" t="s">
        <v>1376</v>
      </c>
      <c r="Q8" s="6" t="s">
        <v>1306</v>
      </c>
      <c r="R8" s="6" t="s">
        <v>1304</v>
      </c>
      <c r="S8" s="6" t="s">
        <v>1305</v>
      </c>
      <c r="T8" t="s">
        <v>1389</v>
      </c>
    </row>
    <row r="9" spans="1:22" x14ac:dyDescent="0.25">
      <c r="A9" s="48"/>
      <c r="B9" s="49"/>
      <c r="C9" s="49"/>
      <c r="D9" s="50"/>
      <c r="G9" s="53"/>
      <c r="I9" s="7" t="s">
        <v>538</v>
      </c>
      <c r="J9" s="7" t="s">
        <v>1437</v>
      </c>
      <c r="K9" s="7" t="s">
        <v>1438</v>
      </c>
      <c r="L9" s="7" t="s">
        <v>1436</v>
      </c>
      <c r="M9" s="7" t="s">
        <v>1434</v>
      </c>
      <c r="N9" s="1">
        <v>100</v>
      </c>
      <c r="O9" s="1"/>
      <c r="P9" s="7" t="s">
        <v>538</v>
      </c>
      <c r="Q9" s="7" t="s">
        <v>1408</v>
      </c>
      <c r="R9" s="7">
        <v>3.0771000000000002</v>
      </c>
      <c r="S9" s="7">
        <v>3.4752999999999998</v>
      </c>
      <c r="T9" s="1">
        <v>100</v>
      </c>
    </row>
    <row r="10" spans="1:22" x14ac:dyDescent="0.25">
      <c r="A10" s="48"/>
      <c r="B10" s="49"/>
      <c r="C10" s="49"/>
      <c r="D10" s="50"/>
      <c r="G10" s="53"/>
      <c r="I10" s="7" t="s">
        <v>545</v>
      </c>
      <c r="J10" s="7" t="s">
        <v>1439</v>
      </c>
      <c r="K10" s="7" t="s">
        <v>1440</v>
      </c>
      <c r="L10" s="7" t="s">
        <v>1441</v>
      </c>
      <c r="M10" s="7" t="s">
        <v>1434</v>
      </c>
      <c r="N10" s="1">
        <v>450</v>
      </c>
      <c r="O10" s="1"/>
      <c r="P10" s="7" t="s">
        <v>545</v>
      </c>
      <c r="Q10" s="7" t="s">
        <v>1408</v>
      </c>
      <c r="R10" s="7">
        <v>4.4584000000000001</v>
      </c>
      <c r="S10" s="7">
        <v>5.0353000000000003</v>
      </c>
      <c r="T10" s="1">
        <v>450</v>
      </c>
    </row>
    <row r="11" spans="1:22" x14ac:dyDescent="0.25">
      <c r="A11" s="48"/>
      <c r="B11" s="49"/>
      <c r="C11" s="49"/>
      <c r="D11" s="50"/>
      <c r="E11" s="6" t="s">
        <v>1287</v>
      </c>
      <c r="F11" s="6" t="s">
        <v>1356</v>
      </c>
      <c r="G11" s="53"/>
      <c r="I11" s="7" t="s">
        <v>546</v>
      </c>
      <c r="J11" s="7" t="s">
        <v>1442</v>
      </c>
      <c r="K11" s="7" t="s">
        <v>1443</v>
      </c>
      <c r="L11" s="7" t="s">
        <v>1435</v>
      </c>
      <c r="M11" s="7" t="s">
        <v>1434</v>
      </c>
      <c r="N11" s="1">
        <v>250</v>
      </c>
      <c r="O11" s="1"/>
      <c r="P11" s="7" t="s">
        <v>546</v>
      </c>
      <c r="Q11" s="7" t="s">
        <v>1408</v>
      </c>
      <c r="R11" s="7">
        <v>3.3073999999999999</v>
      </c>
      <c r="S11" s="7">
        <v>3.7353000000000001</v>
      </c>
      <c r="T11" s="1">
        <v>250</v>
      </c>
    </row>
    <row r="12" spans="1:22" x14ac:dyDescent="0.25">
      <c r="A12" s="48"/>
      <c r="B12" s="49"/>
      <c r="C12" s="49"/>
      <c r="D12" s="50"/>
      <c r="E12" s="7" t="s">
        <v>1320</v>
      </c>
      <c r="F12" s="7" t="s">
        <v>1358</v>
      </c>
      <c r="G12" s="53"/>
      <c r="I12" s="7" t="s">
        <v>547</v>
      </c>
      <c r="J12" s="7" t="s">
        <v>1444</v>
      </c>
      <c r="K12" s="7" t="s">
        <v>1445</v>
      </c>
      <c r="L12" s="7" t="s">
        <v>1446</v>
      </c>
      <c r="M12" s="7" t="s">
        <v>1434</v>
      </c>
      <c r="N12" s="1">
        <v>300</v>
      </c>
      <c r="O12" s="1"/>
      <c r="P12" s="7" t="s">
        <v>547</v>
      </c>
      <c r="Q12" s="7" t="s">
        <v>1408</v>
      </c>
      <c r="R12" s="7">
        <v>6.5303000000000004</v>
      </c>
      <c r="S12" s="7">
        <v>7.3753000000000002</v>
      </c>
      <c r="T12" s="1">
        <v>300</v>
      </c>
    </row>
    <row r="13" spans="1:22" x14ac:dyDescent="0.25">
      <c r="A13" s="48"/>
      <c r="B13" s="49"/>
      <c r="C13" s="49"/>
      <c r="D13" s="50"/>
      <c r="E13" s="7" t="s">
        <v>1322</v>
      </c>
      <c r="F13" s="7" t="s">
        <v>1381</v>
      </c>
      <c r="I13" s="7" t="s">
        <v>788</v>
      </c>
      <c r="J13" s="7" t="s">
        <v>1447</v>
      </c>
      <c r="K13" s="7" t="s">
        <v>1448</v>
      </c>
      <c r="L13" s="7" t="s">
        <v>1449</v>
      </c>
      <c r="M13" s="7" t="s">
        <v>1434</v>
      </c>
      <c r="N13" s="1">
        <v>100</v>
      </c>
      <c r="O13" s="1"/>
      <c r="P13" s="7" t="s">
        <v>788</v>
      </c>
      <c r="Q13" s="7" t="s">
        <v>1408</v>
      </c>
      <c r="R13" s="7">
        <v>3.2612999999999999</v>
      </c>
      <c r="S13" s="7">
        <v>3.6833</v>
      </c>
      <c r="T13" s="1">
        <v>100</v>
      </c>
    </row>
    <row r="14" spans="1:22" x14ac:dyDescent="0.25">
      <c r="A14" s="48"/>
      <c r="B14" s="49"/>
      <c r="C14" s="49"/>
      <c r="D14" s="50"/>
      <c r="E14" s="7" t="s">
        <v>1312</v>
      </c>
      <c r="F14" s="7" t="s">
        <v>1382</v>
      </c>
      <c r="I14" s="7" t="s">
        <v>808</v>
      </c>
      <c r="J14" s="7" t="s">
        <v>1450</v>
      </c>
      <c r="K14" s="7" t="s">
        <v>1451</v>
      </c>
      <c r="L14" s="7" t="s">
        <v>1452</v>
      </c>
      <c r="M14" s="7" t="s">
        <v>1434</v>
      </c>
      <c r="N14" s="1">
        <v>50</v>
      </c>
      <c r="O14" s="1"/>
      <c r="P14" s="7" t="s">
        <v>808</v>
      </c>
      <c r="Q14" s="7" t="s">
        <v>1408</v>
      </c>
      <c r="R14" s="7">
        <v>3.2612999999999999</v>
      </c>
      <c r="S14" s="7">
        <v>3.6833</v>
      </c>
      <c r="T14" s="1">
        <v>50</v>
      </c>
    </row>
    <row r="15" spans="1:22" x14ac:dyDescent="0.25">
      <c r="A15" s="48"/>
      <c r="B15" s="49"/>
      <c r="C15" s="49"/>
      <c r="D15" s="50"/>
      <c r="E15" s="7" t="s">
        <v>1303</v>
      </c>
      <c r="F15" s="7" t="s">
        <v>1423</v>
      </c>
      <c r="I15" s="7" t="s">
        <v>810</v>
      </c>
      <c r="J15" s="7" t="s">
        <v>1453</v>
      </c>
      <c r="K15" s="7" t="s">
        <v>1454</v>
      </c>
      <c r="L15" s="7" t="s">
        <v>1455</v>
      </c>
      <c r="M15" s="7" t="s">
        <v>1434</v>
      </c>
      <c r="N15" s="1">
        <v>50</v>
      </c>
      <c r="O15" s="1"/>
      <c r="P15" s="7" t="s">
        <v>810</v>
      </c>
      <c r="Q15" s="7" t="s">
        <v>1408</v>
      </c>
      <c r="R15" s="7">
        <v>3.6297000000000001</v>
      </c>
      <c r="S15" s="7">
        <v>4.0993000000000004</v>
      </c>
      <c r="T15" s="1">
        <v>50</v>
      </c>
    </row>
    <row r="16" spans="1:22" x14ac:dyDescent="0.25">
      <c r="A16" s="48"/>
      <c r="B16" s="49"/>
      <c r="C16" s="49"/>
      <c r="D16" s="50"/>
      <c r="E16" s="7" t="s">
        <v>1319</v>
      </c>
      <c r="F16" s="7" t="s">
        <v>1359</v>
      </c>
      <c r="I16" s="7" t="s">
        <v>859</v>
      </c>
      <c r="J16" s="7" t="s">
        <v>1456</v>
      </c>
      <c r="K16" s="7" t="s">
        <v>1457</v>
      </c>
      <c r="L16" s="7" t="s">
        <v>1458</v>
      </c>
      <c r="M16" s="7" t="s">
        <v>1434</v>
      </c>
      <c r="N16" s="1">
        <v>50</v>
      </c>
      <c r="O16" s="1"/>
      <c r="P16" s="7" t="s">
        <v>859</v>
      </c>
      <c r="Q16" s="7" t="s">
        <v>1408</v>
      </c>
      <c r="R16" s="7">
        <v>3.0771000000000002</v>
      </c>
      <c r="S16" s="7">
        <v>3.4752999999999998</v>
      </c>
      <c r="T16" s="1">
        <v>50</v>
      </c>
    </row>
    <row r="17" spans="1:20" x14ac:dyDescent="0.25">
      <c r="A17" s="48"/>
      <c r="B17" s="49"/>
      <c r="C17" s="49"/>
      <c r="D17" s="50"/>
      <c r="E17" s="7" t="s">
        <v>1307</v>
      </c>
      <c r="F17" s="7" t="s">
        <v>1360</v>
      </c>
      <c r="I17" s="7" t="s">
        <v>862</v>
      </c>
      <c r="J17" s="7" t="s">
        <v>1459</v>
      </c>
      <c r="K17" s="7" t="s">
        <v>1460</v>
      </c>
      <c r="L17" s="7" t="s">
        <v>1461</v>
      </c>
      <c r="M17" s="7" t="s">
        <v>1434</v>
      </c>
      <c r="N17" s="1">
        <v>50</v>
      </c>
      <c r="O17" s="1"/>
      <c r="P17" s="7" t="s">
        <v>862</v>
      </c>
      <c r="Q17" s="7" t="s">
        <v>1408</v>
      </c>
      <c r="R17" s="7">
        <v>3.3258000000000001</v>
      </c>
      <c r="S17" s="7">
        <v>3.7561</v>
      </c>
      <c r="T17" s="1">
        <v>50</v>
      </c>
    </row>
    <row r="18" spans="1:20" x14ac:dyDescent="0.25">
      <c r="A18" s="48"/>
      <c r="B18" s="49"/>
      <c r="C18" s="49"/>
      <c r="D18" s="50"/>
      <c r="E18" s="7" t="s">
        <v>1315</v>
      </c>
      <c r="F18" s="7" t="s">
        <v>1424</v>
      </c>
      <c r="I18" s="7" t="s">
        <v>1072</v>
      </c>
      <c r="J18" s="7" t="s">
        <v>1462</v>
      </c>
      <c r="K18" s="7" t="s">
        <v>1463</v>
      </c>
      <c r="L18" s="7" t="s">
        <v>1464</v>
      </c>
      <c r="M18" s="7" t="s">
        <v>1338</v>
      </c>
      <c r="N18" s="1">
        <v>100</v>
      </c>
      <c r="O18" s="1"/>
      <c r="P18" s="7" t="s">
        <v>1072</v>
      </c>
      <c r="Q18" s="7" t="s">
        <v>1408</v>
      </c>
      <c r="R18" s="7">
        <v>3.9980000000000002</v>
      </c>
      <c r="S18" s="7">
        <v>4.5152999999999999</v>
      </c>
      <c r="T18" s="1">
        <v>100</v>
      </c>
    </row>
    <row r="19" spans="1:20" x14ac:dyDescent="0.25">
      <c r="A19" s="48"/>
      <c r="B19" s="49"/>
      <c r="C19" s="49"/>
      <c r="D19" s="50"/>
      <c r="E19" s="7" t="s">
        <v>1318</v>
      </c>
      <c r="F19" s="7" t="s">
        <v>1383</v>
      </c>
      <c r="I19" s="7" t="s">
        <v>1080</v>
      </c>
      <c r="J19" s="7" t="s">
        <v>1465</v>
      </c>
      <c r="K19" s="7" t="s">
        <v>1466</v>
      </c>
      <c r="L19" s="7" t="s">
        <v>1467</v>
      </c>
      <c r="M19" s="7" t="s">
        <v>1338</v>
      </c>
      <c r="N19" s="1">
        <v>50</v>
      </c>
      <c r="P19" s="7" t="s">
        <v>1080</v>
      </c>
      <c r="Q19" s="7" t="s">
        <v>1408</v>
      </c>
      <c r="R19" s="7">
        <v>3.1507999999999998</v>
      </c>
      <c r="S19" s="7">
        <v>3.5585</v>
      </c>
      <c r="T19" s="1">
        <v>50</v>
      </c>
    </row>
    <row r="20" spans="1:20" x14ac:dyDescent="0.25">
      <c r="A20" s="48"/>
      <c r="B20" s="49"/>
      <c r="C20" s="49"/>
      <c r="D20" s="50"/>
      <c r="E20" s="7" t="s">
        <v>1310</v>
      </c>
      <c r="F20" s="7" t="s">
        <v>1361</v>
      </c>
      <c r="I20" s="7" t="s">
        <v>1092</v>
      </c>
      <c r="J20" s="7" t="s">
        <v>1468</v>
      </c>
      <c r="K20" s="7" t="s">
        <v>1469</v>
      </c>
      <c r="L20" s="7" t="s">
        <v>1470</v>
      </c>
      <c r="M20" s="7" t="s">
        <v>1338</v>
      </c>
      <c r="N20" s="1">
        <v>50</v>
      </c>
      <c r="P20" s="7" t="s">
        <v>1092</v>
      </c>
      <c r="Q20" s="7" t="s">
        <v>1408</v>
      </c>
      <c r="R20" s="7">
        <v>4.3662999999999998</v>
      </c>
      <c r="S20" s="7">
        <v>4.9313000000000002</v>
      </c>
      <c r="T20" s="1">
        <v>50</v>
      </c>
    </row>
    <row r="21" spans="1:20" x14ac:dyDescent="0.25">
      <c r="A21" s="48"/>
      <c r="B21" s="49"/>
      <c r="C21" s="49"/>
      <c r="D21" s="50"/>
      <c r="E21" s="7" t="s">
        <v>1313</v>
      </c>
      <c r="F21" s="7" t="s">
        <v>1425</v>
      </c>
      <c r="I21" s="7" t="s">
        <v>1098</v>
      </c>
      <c r="J21" s="7" t="s">
        <v>1468</v>
      </c>
      <c r="K21" s="7" t="s">
        <v>1471</v>
      </c>
      <c r="L21" s="7" t="s">
        <v>1472</v>
      </c>
      <c r="M21" s="7" t="s">
        <v>1338</v>
      </c>
      <c r="N21" s="1">
        <v>100</v>
      </c>
      <c r="P21" s="7" t="s">
        <v>1098</v>
      </c>
      <c r="Q21" s="7" t="s">
        <v>1408</v>
      </c>
      <c r="R21" s="7">
        <v>4.3662999999999998</v>
      </c>
      <c r="S21" s="7">
        <v>4.9313000000000002</v>
      </c>
      <c r="T21" s="1">
        <v>100</v>
      </c>
    </row>
    <row r="22" spans="1:20" x14ac:dyDescent="0.25">
      <c r="A22" s="48"/>
      <c r="B22" s="49"/>
      <c r="C22" s="49"/>
      <c r="D22" s="50"/>
      <c r="E22" s="7" t="s">
        <v>1316</v>
      </c>
      <c r="F22" s="7" t="s">
        <v>1384</v>
      </c>
      <c r="I22" s="7" t="s">
        <v>1100</v>
      </c>
      <c r="J22" s="7" t="s">
        <v>1468</v>
      </c>
      <c r="K22" s="7" t="s">
        <v>1473</v>
      </c>
      <c r="L22" s="7" t="s">
        <v>1474</v>
      </c>
      <c r="M22" s="7" t="s">
        <v>1338</v>
      </c>
      <c r="N22" s="1">
        <v>100</v>
      </c>
      <c r="P22" s="7" t="s">
        <v>1100</v>
      </c>
      <c r="Q22" s="7" t="s">
        <v>1408</v>
      </c>
      <c r="R22" s="7">
        <v>4.3662999999999998</v>
      </c>
      <c r="S22" s="7">
        <v>4.9313000000000002</v>
      </c>
      <c r="T22" s="1">
        <v>100</v>
      </c>
    </row>
    <row r="23" spans="1:20" x14ac:dyDescent="0.25">
      <c r="A23" s="49"/>
      <c r="B23" s="49"/>
      <c r="C23" s="49"/>
      <c r="D23" s="50"/>
      <c r="E23" s="7" t="s">
        <v>1368</v>
      </c>
      <c r="F23" s="7" t="s">
        <v>1385</v>
      </c>
      <c r="I23" s="7" t="s">
        <v>1104</v>
      </c>
      <c r="J23" s="7" t="s">
        <v>1475</v>
      </c>
      <c r="K23" s="7" t="s">
        <v>1476</v>
      </c>
      <c r="L23" s="7" t="s">
        <v>1477</v>
      </c>
      <c r="M23" s="7" t="s">
        <v>1338</v>
      </c>
      <c r="N23" s="1">
        <v>100</v>
      </c>
      <c r="P23" s="7" t="s">
        <v>1104</v>
      </c>
      <c r="Q23" s="7" t="s">
        <v>1408</v>
      </c>
      <c r="R23" s="7">
        <v>4.5045000000000002</v>
      </c>
      <c r="S23" s="7">
        <v>5.0872999999999999</v>
      </c>
      <c r="T23" s="1">
        <v>100</v>
      </c>
    </row>
    <row r="24" spans="1:20" x14ac:dyDescent="0.25">
      <c r="A24" s="49"/>
      <c r="B24" s="49"/>
      <c r="C24" s="49"/>
      <c r="D24" s="50"/>
      <c r="E24" s="7" t="s">
        <v>1311</v>
      </c>
      <c r="F24" s="7" t="s">
        <v>1426</v>
      </c>
      <c r="I24" s="7" t="s">
        <v>1105</v>
      </c>
      <c r="J24" s="7" t="s">
        <v>1475</v>
      </c>
      <c r="K24" s="7" t="s">
        <v>1478</v>
      </c>
      <c r="L24" s="7" t="s">
        <v>1479</v>
      </c>
      <c r="M24" s="7" t="s">
        <v>1338</v>
      </c>
      <c r="N24" s="1">
        <v>150</v>
      </c>
      <c r="P24" s="7" t="s">
        <v>1105</v>
      </c>
      <c r="Q24" s="7" t="s">
        <v>1408</v>
      </c>
      <c r="R24" s="7">
        <v>4.5045000000000002</v>
      </c>
      <c r="S24" s="7">
        <v>5.0872999999999999</v>
      </c>
      <c r="T24" s="1">
        <v>150</v>
      </c>
    </row>
    <row r="25" spans="1:20" x14ac:dyDescent="0.25">
      <c r="A25" s="49"/>
      <c r="B25" s="49"/>
      <c r="C25" s="49"/>
      <c r="D25" s="50"/>
      <c r="E25" s="7" t="s">
        <v>1314</v>
      </c>
      <c r="F25" s="7" t="s">
        <v>1427</v>
      </c>
      <c r="I25" s="7" t="s">
        <v>1108</v>
      </c>
      <c r="J25" s="7" t="s">
        <v>1475</v>
      </c>
      <c r="K25" s="7" t="s">
        <v>1480</v>
      </c>
      <c r="L25" s="7" t="s">
        <v>1481</v>
      </c>
      <c r="M25" s="7" t="s">
        <v>1338</v>
      </c>
      <c r="N25" s="1">
        <v>150</v>
      </c>
      <c r="P25" s="7" t="s">
        <v>1108</v>
      </c>
      <c r="Q25" s="7" t="s">
        <v>1408</v>
      </c>
      <c r="R25" s="7">
        <v>4.5045000000000002</v>
      </c>
      <c r="S25" s="7">
        <v>5.0872999999999999</v>
      </c>
      <c r="T25" s="1">
        <v>150</v>
      </c>
    </row>
    <row r="26" spans="1:20" x14ac:dyDescent="0.25">
      <c r="A26" s="49"/>
      <c r="B26" s="49"/>
      <c r="C26" s="49"/>
      <c r="D26" s="50"/>
      <c r="E26" s="7" t="s">
        <v>1317</v>
      </c>
      <c r="F26" s="7" t="s">
        <v>1488</v>
      </c>
      <c r="I26" s="7" t="s">
        <v>1110</v>
      </c>
      <c r="J26" s="7" t="s">
        <v>1475</v>
      </c>
      <c r="K26" s="7" t="s">
        <v>1482</v>
      </c>
      <c r="L26" s="7" t="s">
        <v>1483</v>
      </c>
      <c r="M26" s="7" t="s">
        <v>1338</v>
      </c>
      <c r="N26" s="1">
        <v>100</v>
      </c>
      <c r="P26" s="7" t="s">
        <v>1110</v>
      </c>
      <c r="Q26" s="7" t="s">
        <v>1408</v>
      </c>
      <c r="R26" s="7">
        <v>4.5045000000000002</v>
      </c>
      <c r="S26" s="7">
        <v>5.0872999999999999</v>
      </c>
      <c r="T26" s="1">
        <v>100</v>
      </c>
    </row>
    <row r="27" spans="1:20" x14ac:dyDescent="0.25">
      <c r="A27" s="51"/>
      <c r="B27" s="51"/>
      <c r="C27" s="51"/>
      <c r="D27" s="50"/>
      <c r="E27" s="7" t="s">
        <v>1308</v>
      </c>
      <c r="F27" s="7" t="s">
        <v>1362</v>
      </c>
      <c r="I27" s="7" t="s">
        <v>1111</v>
      </c>
      <c r="J27" s="7" t="s">
        <v>1475</v>
      </c>
      <c r="K27" s="7" t="s">
        <v>1484</v>
      </c>
      <c r="L27" s="7" t="s">
        <v>1474</v>
      </c>
      <c r="M27" s="7" t="s">
        <v>1338</v>
      </c>
      <c r="N27" s="1">
        <v>100</v>
      </c>
      <c r="P27" s="7" t="s">
        <v>1111</v>
      </c>
      <c r="Q27" s="7" t="s">
        <v>1408</v>
      </c>
      <c r="R27" s="7">
        <v>4.5045000000000002</v>
      </c>
      <c r="S27" s="7">
        <v>5.0872999999999999</v>
      </c>
      <c r="T27" s="1">
        <v>100</v>
      </c>
    </row>
    <row r="28" spans="1:20" x14ac:dyDescent="0.25">
      <c r="A28" s="51"/>
      <c r="B28" s="51"/>
      <c r="C28" s="51"/>
      <c r="D28" s="50"/>
      <c r="E28" s="7" t="s">
        <v>1309</v>
      </c>
      <c r="F28" s="7" t="s">
        <v>1363</v>
      </c>
      <c r="I28" s="7" t="s">
        <v>1169</v>
      </c>
      <c r="J28" s="7" t="s">
        <v>1485</v>
      </c>
      <c r="K28" s="7" t="s">
        <v>1486</v>
      </c>
      <c r="L28" s="7" t="s">
        <v>1487</v>
      </c>
      <c r="M28" s="7" t="s">
        <v>1434</v>
      </c>
      <c r="N28" s="1">
        <v>100</v>
      </c>
      <c r="P28" s="7" t="s">
        <v>1169</v>
      </c>
      <c r="Q28" s="7" t="s">
        <v>1408</v>
      </c>
      <c r="R28" s="7">
        <v>2.9205999999999999</v>
      </c>
      <c r="S28" s="7">
        <v>3.2985000000000002</v>
      </c>
      <c r="T28" s="1">
        <v>100</v>
      </c>
    </row>
    <row r="29" spans="1:20" x14ac:dyDescent="0.25">
      <c r="A29" s="51"/>
      <c r="B29" s="51"/>
      <c r="C29" s="51"/>
      <c r="D29" s="50"/>
      <c r="E29" s="7" t="s">
        <v>1321</v>
      </c>
      <c r="F29" s="7" t="s">
        <v>1364</v>
      </c>
      <c r="R29"/>
      <c r="S29"/>
    </row>
    <row r="30" spans="1:20" x14ac:dyDescent="0.25">
      <c r="A30" s="51"/>
      <c r="B30" s="51"/>
      <c r="C30" s="51"/>
      <c r="D30" s="50"/>
      <c r="E30"/>
      <c r="F30"/>
      <c r="R30"/>
      <c r="S30"/>
    </row>
    <row r="31" spans="1:20" x14ac:dyDescent="0.25">
      <c r="A31" s="51"/>
      <c r="B31" s="51"/>
      <c r="C31" s="51"/>
      <c r="D31" s="50"/>
      <c r="E31"/>
      <c r="R31"/>
      <c r="S31"/>
    </row>
    <row r="32" spans="1:20" x14ac:dyDescent="0.25">
      <c r="A32" s="51"/>
      <c r="B32" s="51"/>
      <c r="C32" s="51"/>
      <c r="D32" s="50"/>
      <c r="E32"/>
      <c r="R32"/>
      <c r="S32"/>
    </row>
    <row r="33" spans="1:19" x14ac:dyDescent="0.25">
      <c r="A33" s="51"/>
      <c r="B33" s="51"/>
      <c r="C33" s="51"/>
      <c r="D33" s="50"/>
      <c r="E33" s="70" t="s">
        <v>1391</v>
      </c>
      <c r="F33" s="71">
        <f>SUM(N:N)</f>
        <v>2500</v>
      </c>
      <c r="G33" s="72"/>
      <c r="R33"/>
      <c r="S33"/>
    </row>
    <row r="34" spans="1:19" x14ac:dyDescent="0.25">
      <c r="A34" s="51"/>
      <c r="B34" s="51"/>
      <c r="C34" s="51"/>
      <c r="D34" s="50"/>
      <c r="E34" s="73"/>
      <c r="R34"/>
      <c r="S34"/>
    </row>
    <row r="35" spans="1:19" x14ac:dyDescent="0.25">
      <c r="A35" s="51"/>
      <c r="B35" s="51"/>
      <c r="C35" s="51"/>
      <c r="D35" s="50"/>
      <c r="E35" s="73"/>
      <c r="R35"/>
      <c r="S35"/>
    </row>
    <row r="36" spans="1:19" x14ac:dyDescent="0.25">
      <c r="A36" s="51"/>
      <c r="B36" s="51"/>
      <c r="C36" s="51"/>
      <c r="D36" s="50"/>
      <c r="E36" s="73"/>
      <c r="R36"/>
      <c r="S36"/>
    </row>
    <row r="37" spans="1:19" x14ac:dyDescent="0.25">
      <c r="A37" s="51"/>
      <c r="B37" s="51"/>
      <c r="C37" s="51"/>
      <c r="D37" s="50"/>
      <c r="E37" s="73"/>
      <c r="R37"/>
      <c r="S37"/>
    </row>
    <row r="38" spans="1:19" x14ac:dyDescent="0.25">
      <c r="A38" s="51"/>
      <c r="B38" s="51"/>
      <c r="C38" s="51"/>
      <c r="D38" s="50"/>
      <c r="E38" s="73"/>
      <c r="R38"/>
      <c r="S38"/>
    </row>
    <row r="39" spans="1:19" x14ac:dyDescent="0.25">
      <c r="A39" s="51"/>
      <c r="B39" s="51"/>
      <c r="C39" s="51"/>
      <c r="D39" s="50"/>
      <c r="E39" s="73"/>
      <c r="R39"/>
      <c r="S39"/>
    </row>
    <row r="40" spans="1:19" x14ac:dyDescent="0.25">
      <c r="A40" s="51"/>
      <c r="B40" s="51"/>
      <c r="C40" s="51"/>
      <c r="D40" s="50"/>
      <c r="E40" s="73"/>
      <c r="R40"/>
      <c r="S40"/>
    </row>
    <row r="41" spans="1:19" x14ac:dyDescent="0.25">
      <c r="A41" s="51"/>
      <c r="B41" s="51"/>
      <c r="C41" s="51"/>
      <c r="D41" s="50"/>
      <c r="E41" s="73"/>
      <c r="R41"/>
      <c r="S41"/>
    </row>
    <row r="42" spans="1:19" x14ac:dyDescent="0.25">
      <c r="A42" s="51"/>
      <c r="B42" s="51"/>
      <c r="C42" s="51"/>
      <c r="D42" s="50"/>
      <c r="E42" s="73"/>
      <c r="R42"/>
      <c r="S42"/>
    </row>
    <row r="43" spans="1:19" x14ac:dyDescent="0.25">
      <c r="A43" s="51"/>
      <c r="B43" s="51"/>
      <c r="C43" s="51"/>
      <c r="D43" s="50"/>
      <c r="E43" s="74"/>
      <c r="F43" s="75"/>
      <c r="G43" s="76"/>
      <c r="R43"/>
      <c r="S43"/>
    </row>
    <row r="44" spans="1:19" x14ac:dyDescent="0.25">
      <c r="E44"/>
      <c r="R44"/>
      <c r="S44"/>
    </row>
    <row r="45" spans="1:19" x14ac:dyDescent="0.25">
      <c r="E45"/>
      <c r="R45"/>
      <c r="S45"/>
    </row>
    <row r="46" spans="1:19" x14ac:dyDescent="0.25">
      <c r="E46"/>
      <c r="R46"/>
      <c r="S46"/>
    </row>
    <row r="47" spans="1:19" x14ac:dyDescent="0.25">
      <c r="E47"/>
      <c r="R47"/>
      <c r="S47"/>
    </row>
    <row r="48" spans="1:19"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controls>
    <mc:AlternateContent xmlns:mc="http://schemas.openxmlformats.org/markup-compatibility/2006">
      <mc:Choice Requires="x14">
        <control shapeId="2049" r:id="rId7" name="CommandButton1">
          <controlPr defaultSize="0" autoFill="0" autoLine="0" r:id="rId8">
            <anchor moveWithCells="1">
              <from>
                <xdr:col>0</xdr:col>
                <xdr:colOff>457200</xdr:colOff>
                <xdr:row>40</xdr:row>
                <xdr:rowOff>152400</xdr:rowOff>
              </from>
              <to>
                <xdr:col>3</xdr:col>
                <xdr:colOff>19050</xdr:colOff>
                <xdr:row>44</xdr:row>
                <xdr:rowOff>180975</xdr:rowOff>
              </to>
            </anchor>
          </controlPr>
        </control>
      </mc:Choice>
      <mc:Fallback>
        <control shapeId="2049" r:id="rId7" name="CommandButton1"/>
      </mc:Fallback>
    </mc:AlternateContent>
    <mc:AlternateContent xmlns:mc="http://schemas.openxmlformats.org/markup-compatibility/2006">
      <mc:Choice Requires="x14">
        <control shapeId="2050" r:id="rId9" name="CommandButton2">
          <controlPr defaultSize="0" autoLine="0" r:id="rId10">
            <anchor moveWithCells="1">
              <from>
                <xdr:col>0</xdr:col>
                <xdr:colOff>457200</xdr:colOff>
                <xdr:row>45</xdr:row>
                <xdr:rowOff>95250</xdr:rowOff>
              </from>
              <to>
                <xdr:col>3</xdr:col>
                <xdr:colOff>28575</xdr:colOff>
                <xdr:row>49</xdr:row>
                <xdr:rowOff>123825</xdr:rowOff>
              </to>
            </anchor>
          </controlPr>
        </control>
      </mc:Choice>
      <mc:Fallback>
        <control shapeId="2050" r:id="rId9" name="CommandButton2"/>
      </mc:Fallback>
    </mc:AlternateContent>
  </controls>
  <tableParts count="1">
    <tablePart r:id="rId11"/>
  </tableParts>
  <extLst>
    <ext xmlns:x14="http://schemas.microsoft.com/office/spreadsheetml/2009/9/main" uri="{A8765BA9-456A-4dab-B4F3-ACF838C121DE}">
      <x14:slicerList>
        <x14:slicer r:id="rId1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19"/>
  <sheetViews>
    <sheetView workbookViewId="0">
      <selection activeCell="C2" sqref="C2"/>
    </sheetView>
  </sheetViews>
  <sheetFormatPr defaultRowHeight="15" x14ac:dyDescent="0.25"/>
  <cols>
    <col min="1" max="1" width="40" bestFit="1" customWidth="1"/>
    <col min="2" max="2" width="41" style="7" bestFit="1" customWidth="1"/>
    <col min="3" max="3" width="20.140625" bestFit="1" customWidth="1"/>
    <col min="4" max="4" width="11" bestFit="1" customWidth="1"/>
    <col min="5" max="5" width="15" bestFit="1" customWidth="1"/>
    <col min="6" max="6" width="10.85546875" bestFit="1" customWidth="1"/>
    <col min="7" max="7" width="22.42578125" style="13" bestFit="1" customWidth="1"/>
    <col min="8" max="8" width="12.140625" style="13" bestFit="1" customWidth="1"/>
  </cols>
  <sheetData>
    <row r="1" spans="1:8" ht="30.75" customHeight="1" x14ac:dyDescent="0.25">
      <c r="A1" s="15" t="s">
        <v>1334</v>
      </c>
      <c r="B1" s="16"/>
      <c r="C1" s="15" t="s">
        <v>1291</v>
      </c>
      <c r="D1" s="16"/>
      <c r="E1" s="15" t="s">
        <v>1335</v>
      </c>
      <c r="F1" s="16"/>
      <c r="G1" s="40" t="s">
        <v>1336</v>
      </c>
      <c r="H1" s="40" t="s">
        <v>1337</v>
      </c>
    </row>
    <row r="2" spans="1:8" ht="94.5" x14ac:dyDescent="0.25">
      <c r="A2" s="54" t="s">
        <v>1293</v>
      </c>
      <c r="B2" s="19"/>
      <c r="C2" s="55" t="str" cm="1" vm="3">
        <f t="array" ref="C2">Table6[Current Manufacturer]</f>
        <v>Pavee</v>
      </c>
      <c r="D2" s="19"/>
      <c r="E2" s="54" t="s">
        <v>1365</v>
      </c>
      <c r="F2" s="19"/>
      <c r="G2" s="41" t="str">
        <f>Generator!F5</f>
        <v>PO220203-22/002CHR</v>
      </c>
      <c r="H2" s="20">
        <f ca="1">TODAY()</f>
        <v>44606</v>
      </c>
    </row>
    <row r="3" spans="1:8" x14ac:dyDescent="0.25">
      <c r="A3" s="17" t="s">
        <v>1294</v>
      </c>
      <c r="B3" s="17" t="s">
        <v>1301</v>
      </c>
      <c r="C3" s="17" t="s">
        <v>1295</v>
      </c>
      <c r="D3" s="17" t="s">
        <v>1296</v>
      </c>
      <c r="E3" s="17" t="s">
        <v>1325</v>
      </c>
      <c r="F3" s="17" t="s">
        <v>1326</v>
      </c>
      <c r="G3" s="42" t="s">
        <v>1297</v>
      </c>
      <c r="H3" s="42" t="s">
        <v>1298</v>
      </c>
    </row>
    <row r="4" spans="1:8" ht="18.75" x14ac:dyDescent="0.3">
      <c r="A4" s="18" t="s">
        <v>73</v>
      </c>
      <c r="B4" s="18" t="s">
        <v>1393</v>
      </c>
      <c r="C4" s="18" t="s">
        <v>1419</v>
      </c>
      <c r="D4" s="18" t="s">
        <v>1392</v>
      </c>
      <c r="E4" s="18" t="s">
        <v>1338</v>
      </c>
      <c r="F4" s="18">
        <v>500</v>
      </c>
      <c r="G4" s="18">
        <v>26.934999999999999</v>
      </c>
      <c r="H4" s="43">
        <f>G4*F4</f>
        <v>13467.5</v>
      </c>
    </row>
    <row r="5" spans="1:8" s="7" customFormat="1" ht="18.75" x14ac:dyDescent="0.3">
      <c r="A5" s="18" t="s">
        <v>714</v>
      </c>
      <c r="B5" s="18" t="s">
        <v>1395</v>
      </c>
      <c r="C5" s="18" t="s">
        <v>1420</v>
      </c>
      <c r="D5" s="18" t="s">
        <v>1402</v>
      </c>
      <c r="E5" s="18" t="s">
        <v>1338</v>
      </c>
      <c r="F5" s="18">
        <v>100</v>
      </c>
      <c r="G5" s="18">
        <v>3.1254</v>
      </c>
      <c r="H5" s="43">
        <f t="shared" ref="H5:H12" si="0">G5*F5</f>
        <v>312.54000000000002</v>
      </c>
    </row>
    <row r="6" spans="1:8" s="7" customFormat="1" ht="18.75" x14ac:dyDescent="0.3">
      <c r="A6" s="18" t="s">
        <v>716</v>
      </c>
      <c r="B6" s="18" t="s">
        <v>1395</v>
      </c>
      <c r="C6" s="18" t="s">
        <v>1396</v>
      </c>
      <c r="D6" s="18" t="s">
        <v>1394</v>
      </c>
      <c r="E6" s="18" t="s">
        <v>1338</v>
      </c>
      <c r="F6" s="18">
        <v>100</v>
      </c>
      <c r="G6" s="18">
        <v>4.5004</v>
      </c>
      <c r="H6" s="43">
        <f t="shared" si="0"/>
        <v>450.04</v>
      </c>
    </row>
    <row r="7" spans="1:8" s="7" customFormat="1" ht="18.75" x14ac:dyDescent="0.3">
      <c r="A7" s="18" t="s">
        <v>963</v>
      </c>
      <c r="B7" s="18" t="s">
        <v>1428</v>
      </c>
      <c r="C7" s="18" t="s">
        <v>1429</v>
      </c>
      <c r="D7" s="18" t="s">
        <v>1392</v>
      </c>
      <c r="E7" s="18" t="s">
        <v>1338</v>
      </c>
      <c r="F7" s="18">
        <v>100</v>
      </c>
      <c r="G7" s="18">
        <v>10.72</v>
      </c>
      <c r="H7" s="43">
        <f t="shared" si="0"/>
        <v>1072</v>
      </c>
    </row>
    <row r="8" spans="1:8" s="7" customFormat="1" ht="18.75" x14ac:dyDescent="0.3">
      <c r="A8" s="18" t="s">
        <v>973</v>
      </c>
      <c r="B8" s="18" t="s">
        <v>1430</v>
      </c>
      <c r="C8" s="18" t="s">
        <v>1431</v>
      </c>
      <c r="D8" s="18" t="s">
        <v>1392</v>
      </c>
      <c r="E8" s="18" t="s">
        <v>1338</v>
      </c>
      <c r="F8" s="18">
        <v>50</v>
      </c>
      <c r="G8" s="18">
        <v>15.06</v>
      </c>
      <c r="H8" s="43">
        <f t="shared" si="0"/>
        <v>753</v>
      </c>
    </row>
    <row r="9" spans="1:8" s="7" customFormat="1" ht="18.75" x14ac:dyDescent="0.3">
      <c r="A9" s="18" t="s">
        <v>979</v>
      </c>
      <c r="B9" s="18" t="s">
        <v>1397</v>
      </c>
      <c r="C9" s="18" t="s">
        <v>1398</v>
      </c>
      <c r="D9" s="18" t="s">
        <v>1392</v>
      </c>
      <c r="E9" s="18" t="s">
        <v>1338</v>
      </c>
      <c r="F9" s="18">
        <v>300</v>
      </c>
      <c r="G9" s="18">
        <v>6.2965</v>
      </c>
      <c r="H9" s="43">
        <f t="shared" si="0"/>
        <v>1888.95</v>
      </c>
    </row>
    <row r="10" spans="1:8" s="7" customFormat="1" ht="18.75" x14ac:dyDescent="0.3">
      <c r="A10" s="18" t="s">
        <v>1182</v>
      </c>
      <c r="B10" s="18" t="s">
        <v>1399</v>
      </c>
      <c r="C10" s="18" t="s">
        <v>1400</v>
      </c>
      <c r="D10" s="18" t="s">
        <v>1401</v>
      </c>
      <c r="E10" s="18" t="s">
        <v>1338</v>
      </c>
      <c r="F10" s="18">
        <v>200</v>
      </c>
      <c r="G10" s="18">
        <v>7.8247</v>
      </c>
      <c r="H10" s="43">
        <f t="shared" si="0"/>
        <v>1564.94</v>
      </c>
    </row>
    <row r="11" spans="1:8" s="7" customFormat="1" ht="18.75" x14ac:dyDescent="0.3">
      <c r="A11" s="18" t="s">
        <v>1186</v>
      </c>
      <c r="B11" s="18" t="s">
        <v>1421</v>
      </c>
      <c r="C11" s="18" t="s">
        <v>1422</v>
      </c>
      <c r="D11" s="18" t="s">
        <v>1402</v>
      </c>
      <c r="E11" s="18" t="s">
        <v>1338</v>
      </c>
      <c r="F11" s="18">
        <v>50</v>
      </c>
      <c r="G11" s="18">
        <v>17.533999999999999</v>
      </c>
      <c r="H11" s="43">
        <f t="shared" si="0"/>
        <v>876.69999999999993</v>
      </c>
    </row>
    <row r="12" spans="1:8" s="7" customFormat="1" ht="18.75" x14ac:dyDescent="0.3">
      <c r="A12" s="18" t="s">
        <v>1188</v>
      </c>
      <c r="B12" s="18" t="s">
        <v>1432</v>
      </c>
      <c r="C12" s="18" t="s">
        <v>1433</v>
      </c>
      <c r="D12" s="18" t="s">
        <v>1401</v>
      </c>
      <c r="E12" s="18" t="s">
        <v>1338</v>
      </c>
      <c r="F12" s="18">
        <v>100</v>
      </c>
      <c r="G12" s="18">
        <v>26.484500000000001</v>
      </c>
      <c r="H12" s="43">
        <f t="shared" si="0"/>
        <v>2648.4500000000003</v>
      </c>
    </row>
    <row r="13" spans="1:8" ht="21" x14ac:dyDescent="0.35">
      <c r="A13" s="15" t="s">
        <v>1299</v>
      </c>
      <c r="B13" s="37"/>
      <c r="C13" s="37"/>
      <c r="D13" s="37"/>
      <c r="E13" s="37"/>
      <c r="F13" s="38">
        <f ca="1">SUM(F4:OFFSET(F13, -1,0))</f>
        <v>1500</v>
      </c>
      <c r="G13" s="38"/>
      <c r="H13" s="63">
        <f ca="1">SUM(H4:OFFSET(H13, -1,0))</f>
        <v>23034.120000000003</v>
      </c>
    </row>
    <row r="14" spans="1:8" x14ac:dyDescent="0.25">
      <c r="A14" s="39" t="s">
        <v>1300</v>
      </c>
      <c r="B14" s="39"/>
      <c r="C14" s="39"/>
      <c r="D14" s="39"/>
      <c r="E14" s="39"/>
      <c r="F14" s="39"/>
      <c r="G14" s="44"/>
      <c r="H14" s="44"/>
    </row>
    <row r="15" spans="1:8" x14ac:dyDescent="0.25">
      <c r="A15" s="92"/>
      <c r="B15" s="92"/>
      <c r="C15" s="92"/>
      <c r="D15" s="92"/>
      <c r="E15" s="91"/>
      <c r="F15" s="91">
        <f t="shared" ref="F15:H15" si="1">E15*D15</f>
        <v>0</v>
      </c>
      <c r="G15" s="91">
        <f t="shared" si="1"/>
        <v>0</v>
      </c>
      <c r="H15" s="91">
        <f t="shared" si="1"/>
        <v>0</v>
      </c>
    </row>
    <row r="16" spans="1:8" x14ac:dyDescent="0.25">
      <c r="A16" s="92"/>
      <c r="B16" s="92"/>
      <c r="C16" s="92"/>
      <c r="D16" s="92"/>
      <c r="E16" s="91">
        <f t="shared" ref="E16:H16" si="2">D16*C16</f>
        <v>0</v>
      </c>
      <c r="F16" s="91">
        <f t="shared" si="2"/>
        <v>0</v>
      </c>
      <c r="G16" s="91">
        <f t="shared" si="2"/>
        <v>0</v>
      </c>
      <c r="H16" s="91">
        <f t="shared" si="2"/>
        <v>0</v>
      </c>
    </row>
    <row r="17" spans="1:8" x14ac:dyDescent="0.25">
      <c r="A17" s="92"/>
      <c r="B17" s="92"/>
      <c r="C17" s="92"/>
      <c r="D17" s="92"/>
      <c r="E17" s="91">
        <f t="shared" ref="E17:H17" si="3">D17*C17</f>
        <v>0</v>
      </c>
      <c r="F17" s="91">
        <f t="shared" si="3"/>
        <v>0</v>
      </c>
      <c r="G17" s="91">
        <f t="shared" si="3"/>
        <v>0</v>
      </c>
      <c r="H17" s="91">
        <f t="shared" si="3"/>
        <v>0</v>
      </c>
    </row>
    <row r="18" spans="1:8" x14ac:dyDescent="0.25">
      <c r="A18" s="92"/>
      <c r="B18" s="92"/>
      <c r="C18" s="92"/>
      <c r="D18" s="92"/>
      <c r="E18" s="91">
        <f t="shared" ref="E18:H18" si="4">D18*C18</f>
        <v>0</v>
      </c>
      <c r="F18" s="91">
        <f t="shared" si="4"/>
        <v>0</v>
      </c>
      <c r="G18" s="91">
        <f t="shared" si="4"/>
        <v>0</v>
      </c>
      <c r="H18" s="91">
        <f t="shared" si="4"/>
        <v>0</v>
      </c>
    </row>
    <row r="19" spans="1:8" x14ac:dyDescent="0.25">
      <c r="A19" s="92"/>
      <c r="B19" s="92"/>
      <c r="C19" s="92"/>
      <c r="D19" s="92"/>
      <c r="E19" s="91">
        <f t="shared" ref="E19:H19" si="5">D19*C19</f>
        <v>0</v>
      </c>
      <c r="F19" s="91">
        <f t="shared" si="5"/>
        <v>0</v>
      </c>
      <c r="G19" s="91">
        <f t="shared" si="5"/>
        <v>0</v>
      </c>
      <c r="H19" s="91">
        <f t="shared" si="5"/>
        <v>0</v>
      </c>
    </row>
  </sheetData>
  <mergeCells count="2">
    <mergeCell ref="E15:H19"/>
    <mergeCell ref="A15:D19"/>
  </mergeCells>
  <pageMargins left="0" right="0" top="0" bottom="0" header="0" footer="0"/>
  <pageSetup paperSize="9" scale="57" orientation="portrait" horizontalDpi="203" verticalDpi="20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13"/>
  <sheetViews>
    <sheetView workbookViewId="0">
      <selection activeCell="B2" sqref="B2:B13"/>
    </sheetView>
  </sheetViews>
  <sheetFormatPr defaultRowHeight="15" x14ac:dyDescent="0.25"/>
  <cols>
    <col min="1" max="1" width="20.5703125" bestFit="1" customWidth="1"/>
  </cols>
  <sheetData>
    <row r="1" spans="1:4" x14ac:dyDescent="0.25">
      <c r="A1" t="s">
        <v>1294</v>
      </c>
      <c r="B1" t="s">
        <v>1348</v>
      </c>
      <c r="C1" t="s">
        <v>1403</v>
      </c>
      <c r="D1" t="s">
        <v>1404</v>
      </c>
    </row>
    <row r="2" spans="1:4" x14ac:dyDescent="0.25">
      <c r="A2" s="7" t="s">
        <v>10</v>
      </c>
      <c r="B2" s="7">
        <v>50</v>
      </c>
      <c r="C2">
        <v>1</v>
      </c>
      <c r="D2">
        <v>0</v>
      </c>
    </row>
    <row r="3" spans="1:4" x14ac:dyDescent="0.25">
      <c r="A3" s="7" t="s">
        <v>11</v>
      </c>
      <c r="B3" s="7">
        <v>50</v>
      </c>
      <c r="C3">
        <v>1</v>
      </c>
      <c r="D3">
        <v>0</v>
      </c>
    </row>
    <row r="4" spans="1:4" x14ac:dyDescent="0.25">
      <c r="A4" s="7" t="s">
        <v>74</v>
      </c>
      <c r="B4" s="7">
        <v>50</v>
      </c>
      <c r="C4">
        <v>1</v>
      </c>
      <c r="D4">
        <v>0</v>
      </c>
    </row>
    <row r="5" spans="1:4" x14ac:dyDescent="0.25">
      <c r="A5" s="7" t="s">
        <v>77</v>
      </c>
      <c r="B5" s="7">
        <v>100</v>
      </c>
      <c r="C5">
        <v>1</v>
      </c>
      <c r="D5">
        <v>0</v>
      </c>
    </row>
    <row r="6" spans="1:4" x14ac:dyDescent="0.25">
      <c r="A6" s="7" t="s">
        <v>713</v>
      </c>
      <c r="B6" s="7">
        <v>100</v>
      </c>
      <c r="C6">
        <v>1</v>
      </c>
      <c r="D6">
        <v>0</v>
      </c>
    </row>
    <row r="7" spans="1:4" x14ac:dyDescent="0.25">
      <c r="A7" s="7" t="s">
        <v>716</v>
      </c>
      <c r="B7" s="7">
        <v>100</v>
      </c>
      <c r="C7">
        <v>1</v>
      </c>
      <c r="D7">
        <v>0</v>
      </c>
    </row>
    <row r="8" spans="1:4" x14ac:dyDescent="0.25">
      <c r="A8" s="7" t="s">
        <v>953</v>
      </c>
      <c r="B8" s="7">
        <v>100</v>
      </c>
      <c r="C8">
        <v>1</v>
      </c>
      <c r="D8">
        <v>0</v>
      </c>
    </row>
    <row r="9" spans="1:4" x14ac:dyDescent="0.25">
      <c r="A9" s="7" t="s">
        <v>961</v>
      </c>
      <c r="B9" s="7">
        <v>500</v>
      </c>
      <c r="C9">
        <v>1</v>
      </c>
      <c r="D9">
        <v>0</v>
      </c>
    </row>
    <row r="10" spans="1:4" x14ac:dyDescent="0.25">
      <c r="A10" s="7" t="s">
        <v>979</v>
      </c>
      <c r="B10" s="7">
        <v>200</v>
      </c>
      <c r="C10">
        <v>1</v>
      </c>
      <c r="D10">
        <v>0</v>
      </c>
    </row>
    <row r="11" spans="1:4" x14ac:dyDescent="0.25">
      <c r="A11" s="7" t="s">
        <v>1182</v>
      </c>
      <c r="B11" s="7">
        <v>200</v>
      </c>
      <c r="C11">
        <v>1</v>
      </c>
      <c r="D11">
        <v>0</v>
      </c>
    </row>
    <row r="12" spans="1:4" x14ac:dyDescent="0.25">
      <c r="A12" s="7" t="s">
        <v>1189</v>
      </c>
      <c r="B12" s="7">
        <v>30</v>
      </c>
      <c r="C12">
        <v>1</v>
      </c>
      <c r="D12">
        <v>0</v>
      </c>
    </row>
    <row r="13" spans="1:4" x14ac:dyDescent="0.25">
      <c r="A13" s="7" t="s">
        <v>1268</v>
      </c>
      <c r="B13" s="7">
        <v>100</v>
      </c>
      <c r="C13">
        <v>1</v>
      </c>
      <c r="D13">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66"/>
  <sheetViews>
    <sheetView workbookViewId="0">
      <selection activeCell="F23" sqref="F23"/>
    </sheetView>
  </sheetViews>
  <sheetFormatPr defaultRowHeight="15" x14ac:dyDescent="0.25"/>
  <cols>
    <col min="1" max="1" width="35.5703125" bestFit="1" customWidth="1"/>
    <col min="2" max="2" width="37.140625" bestFit="1" customWidth="1"/>
    <col min="3" max="3" width="14.42578125" bestFit="1" customWidth="1"/>
  </cols>
  <sheetData>
    <row r="1" spans="1:3" s="7" customFormat="1" x14ac:dyDescent="0.25">
      <c r="A1" s="93" t="s">
        <v>1418</v>
      </c>
      <c r="B1" s="93"/>
      <c r="C1" s="93"/>
    </row>
    <row r="2" spans="1:3" s="7" customFormat="1" x14ac:dyDescent="0.25">
      <c r="A2" s="93"/>
      <c r="B2" s="93"/>
      <c r="C2" s="93"/>
    </row>
    <row r="3" spans="1:3" s="7" customFormat="1" x14ac:dyDescent="0.25">
      <c r="A3" s="93"/>
      <c r="B3" s="93"/>
      <c r="C3" s="93"/>
    </row>
    <row r="4" spans="1:3" x14ac:dyDescent="0.25">
      <c r="A4" s="6" t="s">
        <v>1388</v>
      </c>
      <c r="B4" s="7" t="s" vm="2">
        <v>1288</v>
      </c>
    </row>
    <row r="6" spans="1:3" x14ac:dyDescent="0.25">
      <c r="A6" s="6" t="s">
        <v>1406</v>
      </c>
      <c r="B6" s="7" t="s">
        <v>1389</v>
      </c>
      <c r="C6" s="7" t="s">
        <v>1411</v>
      </c>
    </row>
    <row r="7" spans="1:3" x14ac:dyDescent="0.25">
      <c r="A7" s="78" t="s">
        <v>1322</v>
      </c>
      <c r="B7" s="1"/>
      <c r="C7" s="1"/>
    </row>
    <row r="8" spans="1:3" x14ac:dyDescent="0.25">
      <c r="A8" s="79" t="s">
        <v>609</v>
      </c>
      <c r="B8" s="1">
        <v>100</v>
      </c>
      <c r="C8" s="1">
        <v>307.04000000000002</v>
      </c>
    </row>
    <row r="9" spans="1:3" x14ac:dyDescent="0.25">
      <c r="A9" s="78" t="s">
        <v>1412</v>
      </c>
      <c r="B9" s="1">
        <v>100</v>
      </c>
      <c r="C9" s="1">
        <v>307.04000000000002</v>
      </c>
    </row>
    <row r="10" spans="1:3" x14ac:dyDescent="0.25">
      <c r="A10" s="78" t="s">
        <v>1303</v>
      </c>
      <c r="B10" s="1"/>
      <c r="C10" s="1"/>
    </row>
    <row r="11" spans="1:3" x14ac:dyDescent="0.25">
      <c r="A11" s="79" t="s">
        <v>185</v>
      </c>
      <c r="B11" s="1">
        <v>50</v>
      </c>
      <c r="C11" s="1">
        <v>166.13</v>
      </c>
    </row>
    <row r="12" spans="1:3" x14ac:dyDescent="0.25">
      <c r="A12" s="79" t="s">
        <v>233</v>
      </c>
      <c r="B12" s="1">
        <v>150</v>
      </c>
      <c r="C12" s="1">
        <v>572.95000000000005</v>
      </c>
    </row>
    <row r="13" spans="1:3" x14ac:dyDescent="0.25">
      <c r="A13" s="79" t="s">
        <v>234</v>
      </c>
      <c r="B13" s="1">
        <v>150</v>
      </c>
      <c r="C13" s="1">
        <v>640.32000000000005</v>
      </c>
    </row>
    <row r="14" spans="1:3" x14ac:dyDescent="0.25">
      <c r="A14" s="79" t="s">
        <v>236</v>
      </c>
      <c r="B14" s="1">
        <v>350</v>
      </c>
      <c r="C14" s="1">
        <v>1197.8</v>
      </c>
    </row>
    <row r="15" spans="1:3" x14ac:dyDescent="0.25">
      <c r="A15" s="79" t="s">
        <v>237</v>
      </c>
      <c r="B15" s="1">
        <v>250</v>
      </c>
      <c r="C15" s="1">
        <v>939.07</v>
      </c>
    </row>
    <row r="16" spans="1:3" x14ac:dyDescent="0.25">
      <c r="A16" s="78" t="s">
        <v>1413</v>
      </c>
      <c r="B16" s="1">
        <v>950</v>
      </c>
      <c r="C16" s="1">
        <v>3516.27</v>
      </c>
    </row>
    <row r="17" spans="1:3" x14ac:dyDescent="0.25">
      <c r="A17" s="78" t="s">
        <v>1319</v>
      </c>
      <c r="B17" s="1"/>
      <c r="C17" s="1"/>
    </row>
    <row r="18" spans="1:3" x14ac:dyDescent="0.25">
      <c r="A18" s="79" t="s">
        <v>385</v>
      </c>
      <c r="B18" s="1">
        <v>50</v>
      </c>
      <c r="C18" s="1">
        <v>1560.13</v>
      </c>
    </row>
    <row r="19" spans="1:3" x14ac:dyDescent="0.25">
      <c r="A19" s="79" t="s">
        <v>386</v>
      </c>
      <c r="B19" s="1">
        <v>50</v>
      </c>
      <c r="C19" s="1">
        <v>2034.43</v>
      </c>
    </row>
    <row r="20" spans="1:3" x14ac:dyDescent="0.25">
      <c r="A20" s="79" t="s">
        <v>389</v>
      </c>
      <c r="B20" s="1">
        <v>100</v>
      </c>
      <c r="C20" s="1">
        <v>1927.43</v>
      </c>
    </row>
    <row r="21" spans="1:3" x14ac:dyDescent="0.25">
      <c r="A21" s="79" t="s">
        <v>390</v>
      </c>
      <c r="B21" s="1">
        <v>50</v>
      </c>
      <c r="C21" s="1">
        <v>1164.8900000000001</v>
      </c>
    </row>
    <row r="22" spans="1:3" x14ac:dyDescent="0.25">
      <c r="A22" s="79" t="s">
        <v>391</v>
      </c>
      <c r="B22" s="1">
        <v>50</v>
      </c>
      <c r="C22" s="1">
        <v>1629.31</v>
      </c>
    </row>
    <row r="23" spans="1:3" x14ac:dyDescent="0.25">
      <c r="A23" s="78" t="s">
        <v>1414</v>
      </c>
      <c r="B23" s="1">
        <v>300</v>
      </c>
      <c r="C23" s="1">
        <v>8316.19</v>
      </c>
    </row>
    <row r="24" spans="1:3" x14ac:dyDescent="0.25">
      <c r="A24" s="78" t="s">
        <v>1318</v>
      </c>
      <c r="B24" s="1"/>
      <c r="C24" s="1"/>
    </row>
    <row r="25" spans="1:3" x14ac:dyDescent="0.25">
      <c r="A25" s="79" t="s">
        <v>333</v>
      </c>
      <c r="B25" s="1">
        <v>450</v>
      </c>
      <c r="C25" s="1">
        <v>3600.66</v>
      </c>
    </row>
    <row r="26" spans="1:3" x14ac:dyDescent="0.25">
      <c r="A26" s="79" t="s">
        <v>334</v>
      </c>
      <c r="B26" s="1">
        <v>100</v>
      </c>
      <c r="C26" s="1">
        <v>1326.6</v>
      </c>
    </row>
    <row r="27" spans="1:3" x14ac:dyDescent="0.25">
      <c r="A27" s="78" t="s">
        <v>1415</v>
      </c>
      <c r="B27" s="1">
        <v>550</v>
      </c>
      <c r="C27" s="1">
        <v>4927.26</v>
      </c>
    </row>
    <row r="28" spans="1:3" x14ac:dyDescent="0.25">
      <c r="A28" s="78" t="s">
        <v>1316</v>
      </c>
      <c r="B28" s="1"/>
      <c r="C28" s="1"/>
    </row>
    <row r="29" spans="1:3" x14ac:dyDescent="0.25">
      <c r="A29" s="79" t="s">
        <v>296</v>
      </c>
      <c r="B29" s="1">
        <v>150</v>
      </c>
      <c r="C29" s="1">
        <v>290.14</v>
      </c>
    </row>
    <row r="30" spans="1:3" x14ac:dyDescent="0.25">
      <c r="A30" s="79" t="s">
        <v>297</v>
      </c>
      <c r="B30" s="1">
        <v>150</v>
      </c>
      <c r="C30" s="1">
        <v>313.83</v>
      </c>
    </row>
    <row r="31" spans="1:3" x14ac:dyDescent="0.25">
      <c r="A31" s="79" t="s">
        <v>299</v>
      </c>
      <c r="B31" s="1">
        <v>300</v>
      </c>
      <c r="C31" s="1">
        <v>1242.52</v>
      </c>
    </row>
    <row r="32" spans="1:3" x14ac:dyDescent="0.25">
      <c r="A32" s="79" t="s">
        <v>300</v>
      </c>
      <c r="B32" s="1">
        <v>500</v>
      </c>
      <c r="C32" s="1">
        <v>2166.44</v>
      </c>
    </row>
    <row r="33" spans="1:3" x14ac:dyDescent="0.25">
      <c r="A33" s="79" t="s">
        <v>492</v>
      </c>
      <c r="B33" s="1">
        <v>100</v>
      </c>
      <c r="C33" s="1">
        <v>685.65</v>
      </c>
    </row>
    <row r="34" spans="1:3" x14ac:dyDescent="0.25">
      <c r="A34" s="79" t="s">
        <v>506</v>
      </c>
      <c r="B34" s="1">
        <v>150</v>
      </c>
      <c r="C34" s="1">
        <v>448.03</v>
      </c>
    </row>
    <row r="35" spans="1:3" x14ac:dyDescent="0.25">
      <c r="A35" s="79" t="s">
        <v>511</v>
      </c>
      <c r="B35" s="1">
        <v>450</v>
      </c>
      <c r="C35" s="1">
        <v>822.31</v>
      </c>
    </row>
    <row r="36" spans="1:3" x14ac:dyDescent="0.25">
      <c r="A36" s="79" t="s">
        <v>717</v>
      </c>
      <c r="B36" s="1">
        <v>50</v>
      </c>
      <c r="C36" s="1">
        <v>323.27</v>
      </c>
    </row>
    <row r="37" spans="1:3" x14ac:dyDescent="0.25">
      <c r="A37" s="79" t="s">
        <v>719</v>
      </c>
      <c r="B37" s="1">
        <v>50</v>
      </c>
      <c r="C37" s="1">
        <v>290.19</v>
      </c>
    </row>
    <row r="38" spans="1:3" x14ac:dyDescent="0.25">
      <c r="A38" s="79" t="s">
        <v>1045</v>
      </c>
      <c r="B38" s="1">
        <v>100</v>
      </c>
      <c r="C38" s="1">
        <v>411.89</v>
      </c>
    </row>
    <row r="39" spans="1:3" x14ac:dyDescent="0.25">
      <c r="A39" s="79" t="s">
        <v>1047</v>
      </c>
      <c r="B39" s="1">
        <v>50</v>
      </c>
      <c r="C39" s="1">
        <v>236.69</v>
      </c>
    </row>
    <row r="40" spans="1:3" x14ac:dyDescent="0.25">
      <c r="A40" s="79" t="s">
        <v>1050</v>
      </c>
      <c r="B40" s="1">
        <v>50</v>
      </c>
      <c r="C40" s="1">
        <v>212.67</v>
      </c>
    </row>
    <row r="41" spans="1:3" x14ac:dyDescent="0.25">
      <c r="A41" s="79" t="s">
        <v>1057</v>
      </c>
      <c r="B41" s="1">
        <v>50</v>
      </c>
      <c r="C41" s="1">
        <v>307.77999999999997</v>
      </c>
    </row>
    <row r="42" spans="1:3" x14ac:dyDescent="0.25">
      <c r="A42" s="79" t="s">
        <v>1064</v>
      </c>
      <c r="B42" s="1">
        <v>50</v>
      </c>
      <c r="C42" s="1">
        <v>223.24</v>
      </c>
    </row>
    <row r="43" spans="1:3" x14ac:dyDescent="0.25">
      <c r="A43" s="78" t="s">
        <v>1416</v>
      </c>
      <c r="B43" s="1">
        <v>2200</v>
      </c>
      <c r="C43" s="1">
        <v>7974.6499999999987</v>
      </c>
    </row>
    <row r="44" spans="1:3" x14ac:dyDescent="0.25">
      <c r="A44" s="78" t="s">
        <v>1317</v>
      </c>
      <c r="B44" s="1"/>
      <c r="C44" s="1"/>
    </row>
    <row r="45" spans="1:3" x14ac:dyDescent="0.25">
      <c r="A45" s="79" t="s">
        <v>538</v>
      </c>
      <c r="B45" s="1">
        <v>100</v>
      </c>
      <c r="C45" s="1">
        <v>256.93</v>
      </c>
    </row>
    <row r="46" spans="1:3" x14ac:dyDescent="0.25">
      <c r="A46" s="79" t="s">
        <v>545</v>
      </c>
      <c r="B46" s="1">
        <v>450</v>
      </c>
      <c r="C46" s="1">
        <v>1675.17</v>
      </c>
    </row>
    <row r="47" spans="1:3" x14ac:dyDescent="0.25">
      <c r="A47" s="79" t="s">
        <v>546</v>
      </c>
      <c r="B47" s="1">
        <v>250</v>
      </c>
      <c r="C47" s="1">
        <v>690.38</v>
      </c>
    </row>
    <row r="48" spans="1:3" x14ac:dyDescent="0.25">
      <c r="A48" s="79" t="s">
        <v>547</v>
      </c>
      <c r="B48" s="1">
        <v>300</v>
      </c>
      <c r="C48" s="1">
        <v>1635.77</v>
      </c>
    </row>
    <row r="49" spans="1:3" x14ac:dyDescent="0.25">
      <c r="A49" s="79" t="s">
        <v>788</v>
      </c>
      <c r="B49" s="1">
        <v>100</v>
      </c>
      <c r="C49" s="1">
        <v>272.31</v>
      </c>
    </row>
    <row r="50" spans="1:3" x14ac:dyDescent="0.25">
      <c r="A50" s="79" t="s">
        <v>808</v>
      </c>
      <c r="B50" s="1">
        <v>50</v>
      </c>
      <c r="C50" s="1">
        <v>136.15</v>
      </c>
    </row>
    <row r="51" spans="1:3" x14ac:dyDescent="0.25">
      <c r="A51" s="79" t="s">
        <v>810</v>
      </c>
      <c r="B51" s="1">
        <v>50</v>
      </c>
      <c r="C51" s="1">
        <v>151.53</v>
      </c>
    </row>
    <row r="52" spans="1:3" x14ac:dyDescent="0.25">
      <c r="A52" s="79" t="s">
        <v>859</v>
      </c>
      <c r="B52" s="1">
        <v>50</v>
      </c>
      <c r="C52" s="1">
        <v>128.46</v>
      </c>
    </row>
    <row r="53" spans="1:3" x14ac:dyDescent="0.25">
      <c r="A53" s="79" t="s">
        <v>862</v>
      </c>
      <c r="B53" s="1">
        <v>50</v>
      </c>
      <c r="C53" s="1">
        <v>138.84</v>
      </c>
    </row>
    <row r="54" spans="1:3" x14ac:dyDescent="0.25">
      <c r="A54" s="79" t="s">
        <v>1072</v>
      </c>
      <c r="B54" s="1">
        <v>100</v>
      </c>
      <c r="C54" s="1">
        <v>333.82</v>
      </c>
    </row>
    <row r="55" spans="1:3" x14ac:dyDescent="0.25">
      <c r="A55" s="79" t="s">
        <v>1080</v>
      </c>
      <c r="B55" s="1">
        <v>50</v>
      </c>
      <c r="C55" s="1">
        <v>131.54</v>
      </c>
    </row>
    <row r="56" spans="1:3" x14ac:dyDescent="0.25">
      <c r="A56" s="79" t="s">
        <v>1092</v>
      </c>
      <c r="B56" s="1">
        <v>50</v>
      </c>
      <c r="C56" s="1">
        <v>182.29</v>
      </c>
    </row>
    <row r="57" spans="1:3" x14ac:dyDescent="0.25">
      <c r="A57" s="79" t="s">
        <v>1098</v>
      </c>
      <c r="B57" s="1">
        <v>100</v>
      </c>
      <c r="C57" s="1">
        <v>364.57</v>
      </c>
    </row>
    <row r="58" spans="1:3" x14ac:dyDescent="0.25">
      <c r="A58" s="79" t="s">
        <v>1100</v>
      </c>
      <c r="B58" s="1">
        <v>100</v>
      </c>
      <c r="C58" s="1">
        <v>364.57</v>
      </c>
    </row>
    <row r="59" spans="1:3" x14ac:dyDescent="0.25">
      <c r="A59" s="79" t="s">
        <v>1104</v>
      </c>
      <c r="B59" s="1">
        <v>100</v>
      </c>
      <c r="C59" s="1">
        <v>376.1</v>
      </c>
    </row>
    <row r="60" spans="1:3" x14ac:dyDescent="0.25">
      <c r="A60" s="79" t="s">
        <v>1105</v>
      </c>
      <c r="B60" s="1">
        <v>150</v>
      </c>
      <c r="C60" s="1">
        <v>564.16</v>
      </c>
    </row>
    <row r="61" spans="1:3" x14ac:dyDescent="0.25">
      <c r="A61" s="79" t="s">
        <v>1108</v>
      </c>
      <c r="B61" s="1">
        <v>150</v>
      </c>
      <c r="C61" s="1">
        <v>564.16</v>
      </c>
    </row>
    <row r="62" spans="1:3" x14ac:dyDescent="0.25">
      <c r="A62" s="79" t="s">
        <v>1110</v>
      </c>
      <c r="B62" s="1">
        <v>100</v>
      </c>
      <c r="C62" s="1">
        <v>376.1</v>
      </c>
    </row>
    <row r="63" spans="1:3" x14ac:dyDescent="0.25">
      <c r="A63" s="79" t="s">
        <v>1111</v>
      </c>
      <c r="B63" s="1">
        <v>100</v>
      </c>
      <c r="C63" s="1">
        <v>376.1</v>
      </c>
    </row>
    <row r="64" spans="1:3" x14ac:dyDescent="0.25">
      <c r="A64" s="79" t="s">
        <v>1169</v>
      </c>
      <c r="B64" s="1">
        <v>100</v>
      </c>
      <c r="C64" s="1">
        <v>243.86</v>
      </c>
    </row>
    <row r="65" spans="1:3" x14ac:dyDescent="0.25">
      <c r="A65" s="78" t="s">
        <v>1417</v>
      </c>
      <c r="B65" s="1">
        <v>2500</v>
      </c>
      <c r="C65" s="1">
        <v>8962.81</v>
      </c>
    </row>
    <row r="66" spans="1:3" x14ac:dyDescent="0.25">
      <c r="A66" s="78" t="s">
        <v>1407</v>
      </c>
      <c r="B66" s="1">
        <v>6600</v>
      </c>
      <c r="C66" s="1">
        <v>34004.22</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B35AC345-8D9D-4ADE-9592-1D526B783584}">
  <ds:schemaRefs/>
</ds:datastoreItem>
</file>

<file path=customXml/itemProps2.xml><?xml version="1.0" encoding="utf-8"?>
<ds:datastoreItem xmlns:ds="http://schemas.openxmlformats.org/officeDocument/2006/customXml" ds:itemID="{80DCEF15-C410-4167-99A2-9A755784DF1F}">
  <ds:schemaRefs/>
</ds:datastoreItem>
</file>

<file path=customXml/itemProps3.xml><?xml version="1.0" encoding="utf-8"?>
<ds:datastoreItem xmlns:ds="http://schemas.openxmlformats.org/officeDocument/2006/customXml" ds:itemID="{42249284-B9CF-4094-B4CD-869CD57779DD}">
  <ds:schemaRefs/>
</ds:datastoreItem>
</file>

<file path=customXml/itemProps4.xml><?xml version="1.0" encoding="utf-8"?>
<ds:datastoreItem xmlns:ds="http://schemas.openxmlformats.org/officeDocument/2006/customXml" ds:itemID="{FF4DF607-C6A5-402A-A47F-573875E7D297}">
  <ds:schemaRefs/>
</ds:datastoreItem>
</file>

<file path=customXml/itemProps5.xml><?xml version="1.0" encoding="utf-8"?>
<ds:datastoreItem xmlns:ds="http://schemas.openxmlformats.org/officeDocument/2006/customXml" ds:itemID="{2BD51163-9E81-42A1-BDC9-2342B59FD74B}">
  <ds:schemaRefs/>
</ds:datastoreItem>
</file>

<file path=customXml/itemProps6.xml><?xml version="1.0" encoding="utf-8"?>
<ds:datastoreItem xmlns:ds="http://schemas.openxmlformats.org/officeDocument/2006/customXml" ds:itemID="{A1A844C6-A631-4CD2-8F0D-7BFDC1C88A44}">
  <ds:schemaRefs/>
</ds:datastoreItem>
</file>

<file path=customXml/itemProps7.xml><?xml version="1.0" encoding="utf-8"?>
<ds:datastoreItem xmlns:ds="http://schemas.openxmlformats.org/officeDocument/2006/customXml" ds:itemID="{2A513238-4A0F-41C3-943C-7E5277E81C61}">
  <ds:schemaRefs/>
</ds:datastoreItem>
</file>

<file path=customXml/itemProps8.xml><?xml version="1.0" encoding="utf-8"?>
<ds:datastoreItem xmlns:ds="http://schemas.openxmlformats.org/officeDocument/2006/customXml" ds:itemID="{FA942187-7FAC-4EF6-A8CA-93E3CC640907}">
  <ds:schemaRefs/>
</ds:datastoreItem>
</file>

<file path=customXml/itemProps9.xml><?xml version="1.0" encoding="utf-8"?>
<ds:datastoreItem xmlns:ds="http://schemas.openxmlformats.org/officeDocument/2006/customXml" ds:itemID="{4140B679-8939-4536-9CA9-2EB9C4841649}">
  <ds:schemaRefs/>
</ds:datastoreItem>
</file>

<file path=customXml/itemProps10.xml><?xml version="1.0" encoding="utf-8"?>
<ds:datastoreItem xmlns:ds="http://schemas.openxmlformats.org/officeDocument/2006/customXml" ds:itemID="{4C798719-58B7-4133-8F1B-CA12EBE2544D}">
  <ds:schemaRefs/>
</ds:datastoreItem>
</file>

<file path=customXml/itemProps11.xml><?xml version="1.0" encoding="utf-8"?>
<ds:datastoreItem xmlns:ds="http://schemas.openxmlformats.org/officeDocument/2006/customXml" ds:itemID="{535B5AD5-F1D1-4839-830A-617CEA7F34DF}">
  <ds:schemaRefs/>
</ds:datastoreItem>
</file>

<file path=customXml/itemProps12.xml><?xml version="1.0" encoding="utf-8"?>
<ds:datastoreItem xmlns:ds="http://schemas.openxmlformats.org/officeDocument/2006/customXml" ds:itemID="{6C74EA35-A65A-46B7-81D6-C3BECE91CF19}">
  <ds:schemaRefs/>
</ds:datastoreItem>
</file>

<file path=customXml/itemProps13.xml><?xml version="1.0" encoding="utf-8"?>
<ds:datastoreItem xmlns:ds="http://schemas.openxmlformats.org/officeDocument/2006/customXml" ds:itemID="{13B1DB60-F8EB-4068-A54A-3643149DAEA3}">
  <ds:schemaRefs/>
</ds:datastoreItem>
</file>

<file path=customXml/itemProps14.xml><?xml version="1.0" encoding="utf-8"?>
<ds:datastoreItem xmlns:ds="http://schemas.openxmlformats.org/officeDocument/2006/customXml" ds:itemID="{F82911DB-4EB0-4644-BFFA-EEBB5EA76AF2}">
  <ds:schemaRefs/>
</ds:datastoreItem>
</file>

<file path=customXml/itemProps15.xml><?xml version="1.0" encoding="utf-8"?>
<ds:datastoreItem xmlns:ds="http://schemas.openxmlformats.org/officeDocument/2006/customXml" ds:itemID="{84D8EA0E-BDD5-46C8-BAF7-420EC4223BCC}">
  <ds:schemaRefs/>
</ds:datastoreItem>
</file>

<file path=customXml/itemProps16.xml><?xml version="1.0" encoding="utf-8"?>
<ds:datastoreItem xmlns:ds="http://schemas.openxmlformats.org/officeDocument/2006/customXml" ds:itemID="{5D75F989-4EAC-43EC-AA6D-86B07378BC3F}">
  <ds:schemaRefs/>
</ds:datastoreItem>
</file>

<file path=customXml/itemProps17.xml><?xml version="1.0" encoding="utf-8"?>
<ds:datastoreItem xmlns:ds="http://schemas.openxmlformats.org/officeDocument/2006/customXml" ds:itemID="{2D235A45-C171-41C4-8C88-12AB07EF2DC2}">
  <ds:schemaRefs/>
</ds:datastoreItem>
</file>

<file path=customXml/itemProps18.xml><?xml version="1.0" encoding="utf-8"?>
<ds:datastoreItem xmlns:ds="http://schemas.openxmlformats.org/officeDocument/2006/customXml" ds:itemID="{6A38188E-8083-4545-806D-2EF26895665C}">
  <ds:schemaRefs/>
</ds:datastoreItem>
</file>

<file path=customXml/itemProps19.xml><?xml version="1.0" encoding="utf-8"?>
<ds:datastoreItem xmlns:ds="http://schemas.openxmlformats.org/officeDocument/2006/customXml" ds:itemID="{257600BA-087D-468D-B5B7-975A20BEFFD5}">
  <ds:schemaRefs/>
</ds:datastoreItem>
</file>

<file path=customXml/itemProps20.xml><?xml version="1.0" encoding="utf-8"?>
<ds:datastoreItem xmlns:ds="http://schemas.openxmlformats.org/officeDocument/2006/customXml" ds:itemID="{783DF7DB-3E09-49EE-B7DB-718700C0BF72}">
  <ds:schemaRefs/>
</ds:datastoreItem>
</file>

<file path=customXml/itemProps21.xml><?xml version="1.0" encoding="utf-8"?>
<ds:datastoreItem xmlns:ds="http://schemas.openxmlformats.org/officeDocument/2006/customXml" ds:itemID="{075BC5D0-38DE-4456-99A2-787760DEEDA9}">
  <ds:schemaRefs/>
</ds:datastoreItem>
</file>

<file path=customXml/itemProps22.xml><?xml version="1.0" encoding="utf-8"?>
<ds:datastoreItem xmlns:ds="http://schemas.openxmlformats.org/officeDocument/2006/customXml" ds:itemID="{DE422015-E47F-440D-978D-5D4CB22B75B9}">
  <ds:schemaRefs/>
</ds:datastoreItem>
</file>

<file path=customXml/itemProps23.xml><?xml version="1.0" encoding="utf-8"?>
<ds:datastoreItem xmlns:ds="http://schemas.openxmlformats.org/officeDocument/2006/customXml" ds:itemID="{B06288F9-FFAE-48CC-ACD0-50EC25E6DC6B}">
  <ds:schemaRefs/>
</ds:datastoreItem>
</file>

<file path=customXml/itemProps24.xml><?xml version="1.0" encoding="utf-8"?>
<ds:datastoreItem xmlns:ds="http://schemas.openxmlformats.org/officeDocument/2006/customXml" ds:itemID="{C2CC0311-4204-491F-BFBC-93529FA8B30B}">
  <ds:schemaRefs/>
</ds:datastoreItem>
</file>

<file path=customXml/itemProps25.xml><?xml version="1.0" encoding="utf-8"?>
<ds:datastoreItem xmlns:ds="http://schemas.openxmlformats.org/officeDocument/2006/customXml" ds:itemID="{7D712CD4-98B9-4D1B-8D0F-A28E5209862B}">
  <ds:schemaRefs/>
</ds:datastoreItem>
</file>

<file path=customXml/itemProps26.xml><?xml version="1.0" encoding="utf-8"?>
<ds:datastoreItem xmlns:ds="http://schemas.openxmlformats.org/officeDocument/2006/customXml" ds:itemID="{5804771D-C998-4825-8970-E3101F3428E0}">
  <ds:schemaRefs/>
</ds:datastoreItem>
</file>

<file path=customXml/itemProps27.xml><?xml version="1.0" encoding="utf-8"?>
<ds:datastoreItem xmlns:ds="http://schemas.openxmlformats.org/officeDocument/2006/customXml" ds:itemID="{20F4DCB4-1F42-4E77-913E-00CB7999F24F}">
  <ds:schemaRefs/>
</ds:datastoreItem>
</file>

<file path=customXml/itemProps28.xml><?xml version="1.0" encoding="utf-8"?>
<ds:datastoreItem xmlns:ds="http://schemas.openxmlformats.org/officeDocument/2006/customXml" ds:itemID="{08D07D07-52C5-4989-87E3-C96AE77C6A22}">
  <ds:schemaRefs/>
</ds:datastoreItem>
</file>

<file path=customXml/itemProps29.xml><?xml version="1.0" encoding="utf-8"?>
<ds:datastoreItem xmlns:ds="http://schemas.openxmlformats.org/officeDocument/2006/customXml" ds:itemID="{600DD66B-032F-470A-9BF0-DF381AEABAD3}">
  <ds:schemaRefs/>
</ds:datastoreItem>
</file>

<file path=customXml/itemProps30.xml><?xml version="1.0" encoding="utf-8"?>
<ds:datastoreItem xmlns:ds="http://schemas.openxmlformats.org/officeDocument/2006/customXml" ds:itemID="{8E689000-DC30-42E4-9306-6CEB8918BFCE}">
  <ds:schemaRefs/>
</ds:datastoreItem>
</file>

<file path=customXml/itemProps31.xml><?xml version="1.0" encoding="utf-8"?>
<ds:datastoreItem xmlns:ds="http://schemas.openxmlformats.org/officeDocument/2006/customXml" ds:itemID="{09301B7E-B3C9-4793-B87E-450AD78DBC54}">
  <ds:schemaRefs/>
</ds:datastoreItem>
</file>

<file path=customXml/itemProps32.xml><?xml version="1.0" encoding="utf-8"?>
<ds:datastoreItem xmlns:ds="http://schemas.openxmlformats.org/officeDocument/2006/customXml" ds:itemID="{E1E1425F-395E-4227-A96A-440BC1C803F1}">
  <ds:schemaRefs/>
</ds:datastoreItem>
</file>

<file path=customXml/itemProps33.xml><?xml version="1.0" encoding="utf-8"?>
<ds:datastoreItem xmlns:ds="http://schemas.openxmlformats.org/officeDocument/2006/customXml" ds:itemID="{33F0F74B-62CA-4405-8A40-CC71F8CB586B}">
  <ds:schemaRefs/>
</ds:datastoreItem>
</file>

<file path=customXml/itemProps34.xml><?xml version="1.0" encoding="utf-8"?>
<ds:datastoreItem xmlns:ds="http://schemas.openxmlformats.org/officeDocument/2006/customXml" ds:itemID="{31ADC1B5-0B33-440A-B50F-0AC5E4B9D59C}">
  <ds:schemaRefs/>
</ds:datastoreItem>
</file>

<file path=customXml/itemProps35.xml><?xml version="1.0" encoding="utf-8"?>
<ds:datastoreItem xmlns:ds="http://schemas.openxmlformats.org/officeDocument/2006/customXml" ds:itemID="{69D9E5D7-7DB2-488A-9EBD-A3FA42175EC2}">
  <ds:schemaRefs/>
</ds:datastoreItem>
</file>

<file path=customXml/itemProps36.xml><?xml version="1.0" encoding="utf-8"?>
<ds:datastoreItem xmlns:ds="http://schemas.openxmlformats.org/officeDocument/2006/customXml" ds:itemID="{5AC55DEE-367B-444C-8921-61D9EC4B9544}">
  <ds:schemaRefs/>
</ds:datastoreItem>
</file>

<file path=customXml/itemProps37.xml><?xml version="1.0" encoding="utf-8"?>
<ds:datastoreItem xmlns:ds="http://schemas.openxmlformats.org/officeDocument/2006/customXml" ds:itemID="{8ED024E8-21FF-4BF1-A52E-D1A64F638F0D}">
  <ds:schemaRefs/>
</ds:datastoreItem>
</file>

<file path=customXml/itemProps38.xml><?xml version="1.0" encoding="utf-8"?>
<ds:datastoreItem xmlns:ds="http://schemas.openxmlformats.org/officeDocument/2006/customXml" ds:itemID="{A1DA2C3F-9281-4C5B-B011-5A33D5159458}">
  <ds:schemaRefs/>
</ds:datastoreItem>
</file>

<file path=customXml/itemProps39.xml><?xml version="1.0" encoding="utf-8"?>
<ds:datastoreItem xmlns:ds="http://schemas.openxmlformats.org/officeDocument/2006/customXml" ds:itemID="{2C00417E-9CE5-4B21-8BB3-329F900ADD20}">
  <ds:schemaRefs/>
</ds:datastoreItem>
</file>

<file path=customXml/itemProps40.xml><?xml version="1.0" encoding="utf-8"?>
<ds:datastoreItem xmlns:ds="http://schemas.openxmlformats.org/officeDocument/2006/customXml" ds:itemID="{1562521C-A267-49C9-B536-C8F9B439D03E}">
  <ds:schemaRefs/>
</ds:datastoreItem>
</file>

<file path=customXml/itemProps41.xml><?xml version="1.0" encoding="utf-8"?>
<ds:datastoreItem xmlns:ds="http://schemas.openxmlformats.org/officeDocument/2006/customXml" ds:itemID="{AC88AE78-A09D-4584-AAA7-3D5309753B57}">
  <ds:schemaRefs/>
</ds:datastoreItem>
</file>

<file path=customXml/itemProps42.xml><?xml version="1.0" encoding="utf-8"?>
<ds:datastoreItem xmlns:ds="http://schemas.openxmlformats.org/officeDocument/2006/customXml" ds:itemID="{469DEF77-826A-4274-AD11-DFBF42CD428F}">
  <ds:schemaRefs/>
</ds:datastoreItem>
</file>

<file path=customXml/itemProps43.xml><?xml version="1.0" encoding="utf-8"?>
<ds:datastoreItem xmlns:ds="http://schemas.openxmlformats.org/officeDocument/2006/customXml" ds:itemID="{9F9BD94C-D00C-42BC-A56D-49E6DE35A4EE}">
  <ds:schemaRefs/>
</ds:datastoreItem>
</file>

<file path=customXml/itemProps44.xml><?xml version="1.0" encoding="utf-8"?>
<ds:datastoreItem xmlns:ds="http://schemas.openxmlformats.org/officeDocument/2006/customXml" ds:itemID="{1377BEA3-FE3A-45E6-87DB-86DFECC5D08A}">
  <ds:schemaRefs/>
</ds:datastoreItem>
</file>

<file path=customXml/itemProps45.xml><?xml version="1.0" encoding="utf-8"?>
<ds:datastoreItem xmlns:ds="http://schemas.openxmlformats.org/officeDocument/2006/customXml" ds:itemID="{236BBA98-96F4-4E36-B37D-8A28CB7F919C}">
  <ds:schemaRefs/>
</ds:datastoreItem>
</file>

<file path=customXml/itemProps46.xml><?xml version="1.0" encoding="utf-8"?>
<ds:datastoreItem xmlns:ds="http://schemas.openxmlformats.org/officeDocument/2006/customXml" ds:itemID="{A93B8A9E-7773-4628-B25B-0C7C74A93560}">
  <ds:schemaRefs/>
</ds:datastoreItem>
</file>

<file path=customXml/itemProps47.xml><?xml version="1.0" encoding="utf-8"?>
<ds:datastoreItem xmlns:ds="http://schemas.openxmlformats.org/officeDocument/2006/customXml" ds:itemID="{50D20859-D1CA-4042-9582-1D4A085DD99D}">
  <ds:schemaRefs/>
</ds:datastoreItem>
</file>

<file path=customXml/itemProps48.xml><?xml version="1.0" encoding="utf-8"?>
<ds:datastoreItem xmlns:ds="http://schemas.openxmlformats.org/officeDocument/2006/customXml" ds:itemID="{84B45FBE-646F-40F0-A1D3-06A188D8387A}">
  <ds:schemaRefs/>
</ds:datastoreItem>
</file>

<file path=customXml/itemProps49.xml><?xml version="1.0" encoding="utf-8"?>
<ds:datastoreItem xmlns:ds="http://schemas.openxmlformats.org/officeDocument/2006/customXml" ds:itemID="{17727030-56A4-4FCA-8FF1-1A625957F965}">
  <ds:schemaRefs/>
</ds:datastoreItem>
</file>

<file path=customXml/itemProps50.xml><?xml version="1.0" encoding="utf-8"?>
<ds:datastoreItem xmlns:ds="http://schemas.openxmlformats.org/officeDocument/2006/customXml" ds:itemID="{7F58D1E5-979F-4C76-97D9-A6BBB083AB16}">
  <ds:schemaRefs/>
</ds:datastoreItem>
</file>

<file path=customXml/itemProps51.xml><?xml version="1.0" encoding="utf-8"?>
<ds:datastoreItem xmlns:ds="http://schemas.openxmlformats.org/officeDocument/2006/customXml" ds:itemID="{9EEAB186-A5F6-4A3E-ABEF-1DBF57E12C1D}">
  <ds:schemaRefs/>
</ds:datastoreItem>
</file>

<file path=customXml/itemProps52.xml><?xml version="1.0" encoding="utf-8"?>
<ds:datastoreItem xmlns:ds="http://schemas.openxmlformats.org/officeDocument/2006/customXml" ds:itemID="{8BD7EEDF-11F1-4799-9C9A-2F1373F60E06}">
  <ds:schemaRefs/>
</ds:datastoreItem>
</file>

<file path=customXml/itemProps53.xml><?xml version="1.0" encoding="utf-8"?>
<ds:datastoreItem xmlns:ds="http://schemas.openxmlformats.org/officeDocument/2006/customXml" ds:itemID="{3349E272-6CF0-4761-AEA9-E5E5A7DA9D19}">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Developer</vt:lpstr>
      <vt:lpstr>MAP</vt:lpstr>
      <vt:lpstr>FILEZILLA DOWN</vt:lpstr>
      <vt:lpstr>User_Board</vt:lpstr>
      <vt:lpstr>Main Calculation</vt:lpstr>
      <vt:lpstr>Generator</vt:lpstr>
      <vt:lpstr>Invoice</vt:lpstr>
      <vt:lpstr>File for order</vt:lpstr>
      <vt:lpstr>Manufacturer Summary</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cp:lastPrinted>2022-02-08T09:55:59Z</cp:lastPrinted>
  <dcterms:created xsi:type="dcterms:W3CDTF">2021-12-21T16:13:36Z</dcterms:created>
  <dcterms:modified xsi:type="dcterms:W3CDTF">2022-02-14T17:00:47Z</dcterms:modified>
</cp:coreProperties>
</file>