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\latex\"/>
    </mc:Choice>
  </mc:AlternateContent>
  <xr:revisionPtr revIDLastSave="0" documentId="13_ncr:1_{D608A893-2915-4783-A875-82204403B6C4}" xr6:coauthVersionLast="36" xr6:coauthVersionMax="36" xr10:uidLastSave="{00000000-0000-0000-0000-000000000000}"/>
  <bookViews>
    <workbookView xWindow="0" yWindow="0" windowWidth="25600" windowHeight="11830" activeTab="8" xr2:uid="{4F38E138-DC1E-44E5-B0FB-1EE7C4DC78B3}"/>
  </bookViews>
  <sheets>
    <sheet name="工作表1" sheetId="1" r:id="rId1"/>
    <sheet name="Initialize" sheetId="2" r:id="rId2"/>
    <sheet name="Measurement" sheetId="3" r:id="rId3"/>
    <sheet name="trading strategy" sheetId="4" r:id="rId4"/>
    <sheet name="QN gate" sheetId="5" r:id="rId5"/>
    <sheet name="delta" sheetId="6" r:id="rId6"/>
    <sheet name="sliding window" sheetId="7" r:id="rId7"/>
    <sheet name="sliding window (2)" sheetId="11" r:id="rId8"/>
    <sheet name="工作表4" sheetId="12" r:id="rId9"/>
    <sheet name="test1" sheetId="8" r:id="rId10"/>
    <sheet name="test2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2" l="1"/>
  <c r="H44" i="12"/>
  <c r="H43" i="12"/>
  <c r="H42" i="12"/>
  <c r="H41" i="12"/>
  <c r="H40" i="12"/>
  <c r="H39" i="12"/>
  <c r="I38" i="12"/>
  <c r="I39" i="12" s="1"/>
  <c r="I40" i="12" s="1"/>
  <c r="I41" i="12" s="1"/>
  <c r="I42" i="12" s="1"/>
  <c r="I43" i="12" s="1"/>
  <c r="I44" i="12" s="1"/>
  <c r="I45" i="12" s="1"/>
  <c r="H16" i="12"/>
  <c r="H17" i="12"/>
  <c r="H18" i="12"/>
  <c r="H19" i="12"/>
  <c r="H20" i="12"/>
  <c r="H21" i="12"/>
  <c r="H15" i="12"/>
  <c r="I15" i="12" s="1"/>
  <c r="I16" i="12" s="1"/>
  <c r="I17" i="12" s="1"/>
  <c r="H28" i="12"/>
  <c r="H29" i="12"/>
  <c r="H30" i="12"/>
  <c r="H31" i="12"/>
  <c r="H32" i="12"/>
  <c r="H33" i="12"/>
  <c r="H27" i="12"/>
  <c r="G9" i="12"/>
  <c r="G10" i="12" s="1"/>
  <c r="G11" i="12" s="1"/>
  <c r="E10" i="12"/>
  <c r="H6" i="12"/>
  <c r="H7" i="12"/>
  <c r="H8" i="12"/>
  <c r="H5" i="12"/>
  <c r="I27" i="12" l="1"/>
  <c r="I28" i="12" s="1"/>
  <c r="H9" i="12"/>
  <c r="H10" i="12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3" i="1"/>
</calcChain>
</file>

<file path=xl/sharedStrings.xml><?xml version="1.0" encoding="utf-8"?>
<sst xmlns="http://schemas.openxmlformats.org/spreadsheetml/2006/main" count="388" uniqueCount="93">
  <si>
    <t>SMA 5</t>
    <phoneticPr fontId="1" type="noConversion"/>
  </si>
  <si>
    <t>SMA 10</t>
    <phoneticPr fontId="1" type="noConversion"/>
  </si>
  <si>
    <t>price</t>
    <phoneticPr fontId="1" type="noConversion"/>
  </si>
  <si>
    <t>stock price</t>
    <phoneticPr fontId="1" type="noConversion"/>
  </si>
  <si>
    <t>holding period</t>
    <phoneticPr fontId="1" type="noConversion"/>
  </si>
  <si>
    <t>n</t>
    <phoneticPr fontId="4" type="noConversion"/>
  </si>
  <si>
    <t>beta matrix</t>
    <phoneticPr fontId="4" type="noConversion"/>
  </si>
  <si>
    <t>…</t>
    <phoneticPr fontId="4" type="noConversion"/>
  </si>
  <si>
    <t>&lt;</t>
    <phoneticPr fontId="4" type="noConversion"/>
  </si>
  <si>
    <t>random number</t>
    <phoneticPr fontId="4" type="noConversion"/>
  </si>
  <si>
    <t>bit</t>
    <phoneticPr fontId="4" type="noConversion"/>
  </si>
  <si>
    <t>RSI look back period</t>
    <phoneticPr fontId="4" type="noConversion"/>
  </si>
  <si>
    <r>
      <t>bit</t>
    </r>
    <r>
      <rPr>
        <i/>
        <vertAlign val="subscript"/>
        <sz val="20"/>
        <color theme="1"/>
        <rFont val="Times New Roman"/>
        <family val="1"/>
      </rPr>
      <t>7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</si>
  <si>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6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</si>
  <si>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5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</si>
  <si>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4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</si>
  <si>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3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</si>
  <si>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2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</si>
  <si>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</si>
  <si>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0</t>
    </r>
    <phoneticPr fontId="4" type="noConversion"/>
  </si>
  <si>
    <t>oversold threshold</t>
    <phoneticPr fontId="4" type="noConversion"/>
  </si>
  <si>
    <r>
      <t>bit</t>
    </r>
    <r>
      <rPr>
        <i/>
        <vertAlign val="subscript"/>
        <sz val="20"/>
        <color theme="1"/>
        <rFont val="Times New Roman"/>
        <family val="1"/>
      </rPr>
      <t>14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</si>
  <si>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13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</si>
  <si>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12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</si>
  <si>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11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</si>
  <si>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10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</si>
  <si>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9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</si>
  <si>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8</t>
    </r>
    <phoneticPr fontId="4" type="noConversion"/>
  </si>
  <si>
    <t>overbought threshold</t>
    <phoneticPr fontId="4" type="noConversion"/>
  </si>
  <si>
    <r>
      <t>bit</t>
    </r>
    <r>
      <rPr>
        <i/>
        <vertAlign val="subscript"/>
        <sz val="20"/>
        <color theme="1"/>
        <rFont val="Times New Roman"/>
        <family val="1"/>
      </rPr>
      <t>21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</si>
  <si>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20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</si>
  <si>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19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</si>
  <si>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18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</si>
  <si>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17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</si>
  <si>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16</t>
    </r>
    <r>
      <rPr>
        <sz val="12"/>
        <color theme="1"/>
        <rFont val="Times New Roman"/>
        <family val="2"/>
        <charset val="136"/>
      </rPr>
      <t/>
    </r>
  </si>
  <si>
    <r>
      <t>bit</t>
    </r>
    <r>
      <rPr>
        <i/>
        <vertAlign val="subscript"/>
        <sz val="20"/>
        <color theme="1"/>
        <rFont val="Times New Roman"/>
        <family val="1"/>
      </rPr>
      <t>15</t>
    </r>
    <phoneticPr fontId="4" type="noConversion"/>
  </si>
  <si>
    <t>0.59</t>
    <phoneticPr fontId="4" type="noConversion"/>
  </si>
  <si>
    <t>global best</t>
    <phoneticPr fontId="4" type="noConversion"/>
  </si>
  <si>
    <t>local worst</t>
    <phoneticPr fontId="4" type="noConversion"/>
  </si>
  <si>
    <t>QN gate</t>
    <phoneticPr fontId="4" type="noConversion"/>
  </si>
  <si>
    <t>QN</t>
    <phoneticPr fontId="4" type="noConversion"/>
  </si>
  <si>
    <t>updated  beta matrix</t>
    <phoneticPr fontId="4" type="noConversion"/>
  </si>
  <si>
    <r>
      <t>0.35</t>
    </r>
    <r>
      <rPr>
        <sz val="20"/>
        <color rgb="FFFFFF00"/>
        <rFont val="新細明體"/>
        <family val="1"/>
        <charset val="136"/>
      </rPr>
      <t>–</t>
    </r>
    <r>
      <rPr>
        <i/>
        <sz val="20"/>
        <color rgb="FFFFFF00"/>
        <rFont val="Times New Roman"/>
        <family val="1"/>
      </rPr>
      <t>θ</t>
    </r>
    <phoneticPr fontId="4" type="noConversion"/>
  </si>
  <si>
    <r>
      <t xml:space="preserve">0.56 </t>
    </r>
    <r>
      <rPr>
        <sz val="20"/>
        <color rgb="FF00B0F0"/>
        <rFont val="Times New Roman"/>
        <family val="1"/>
      </rPr>
      <t>+ </t>
    </r>
    <r>
      <rPr>
        <i/>
        <sz val="20"/>
        <color rgb="FF00B0F0"/>
        <rFont val="Times New Roman"/>
        <family val="1"/>
      </rPr>
      <t>θ</t>
    </r>
    <r>
      <rPr>
        <sz val="20"/>
        <color theme="1"/>
        <rFont val="新細明體"/>
        <family val="1"/>
        <charset val="136"/>
      </rPr>
      <t>　</t>
    </r>
    <phoneticPr fontId="4" type="noConversion"/>
  </si>
  <si>
    <r>
      <t xml:space="preserve">0.65 </t>
    </r>
    <r>
      <rPr>
        <sz val="20"/>
        <color rgb="FF00B0F0"/>
        <rFont val="Times New Roman"/>
        <family val="1"/>
      </rPr>
      <t>+ </t>
    </r>
    <r>
      <rPr>
        <i/>
        <sz val="20"/>
        <color rgb="FF00B0F0"/>
        <rFont val="Times New Roman"/>
        <family val="1"/>
      </rPr>
      <t>θ</t>
    </r>
    <r>
      <rPr>
        <sz val="20"/>
        <color theme="1"/>
        <rFont val="新細明體"/>
        <family val="1"/>
        <charset val="136"/>
      </rPr>
      <t>　</t>
    </r>
    <phoneticPr fontId="4" type="noConversion"/>
  </si>
  <si>
    <r>
      <t>0.49</t>
    </r>
    <r>
      <rPr>
        <sz val="20"/>
        <color rgb="FFFFFF00"/>
        <rFont val="新細明體"/>
        <family val="1"/>
        <charset val="136"/>
      </rPr>
      <t>–</t>
    </r>
    <r>
      <rPr>
        <i/>
        <sz val="20"/>
        <color rgb="FFFFFF00"/>
        <rFont val="Times New Roman"/>
        <family val="1"/>
      </rPr>
      <t>θ</t>
    </r>
    <phoneticPr fontId="4" type="noConversion"/>
  </si>
  <si>
    <r>
      <t xml:space="preserve">0.59 </t>
    </r>
    <r>
      <rPr>
        <sz val="20"/>
        <color rgb="FF00B0F0"/>
        <rFont val="Times New Roman"/>
        <family val="1"/>
      </rPr>
      <t>+ </t>
    </r>
    <r>
      <rPr>
        <i/>
        <sz val="20"/>
        <color rgb="FF00B0F0"/>
        <rFont val="Times New Roman"/>
        <family val="1"/>
      </rPr>
      <t>θ</t>
    </r>
    <r>
      <rPr>
        <sz val="20"/>
        <color theme="1"/>
        <rFont val="新細明體"/>
        <family val="1"/>
        <charset val="136"/>
      </rPr>
      <t>　</t>
    </r>
    <phoneticPr fontId="4" type="noConversion"/>
  </si>
  <si>
    <t>H2Q</t>
    <phoneticPr fontId="4" type="noConversion"/>
  </si>
  <si>
    <t>Jul</t>
    <phoneticPr fontId="4" type="noConversion"/>
  </si>
  <si>
    <t>Aug</t>
    <phoneticPr fontId="4" type="noConversion"/>
  </si>
  <si>
    <t>Sep</t>
    <phoneticPr fontId="4" type="noConversion"/>
  </si>
  <si>
    <t>Oct</t>
    <phoneticPr fontId="4" type="noConversion"/>
  </si>
  <si>
    <t>Nov</t>
    <phoneticPr fontId="4" type="noConversion"/>
  </si>
  <si>
    <t>Dec</t>
    <phoneticPr fontId="4" type="noConversion"/>
  </si>
  <si>
    <t>Jan</t>
    <phoneticPr fontId="4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</si>
  <si>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</si>
  <si>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</si>
  <si>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</si>
  <si>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May</t>
    <phoneticPr fontId="4" type="noConversion"/>
  </si>
  <si>
    <t>Jun</t>
    <phoneticPr fontId="4" type="noConversion"/>
  </si>
  <si>
    <t>Train(1)</t>
    <phoneticPr fontId="4" type="noConversion"/>
  </si>
  <si>
    <t>Test(1)</t>
    <phoneticPr fontId="4" type="noConversion"/>
  </si>
  <si>
    <t>Train(2)</t>
    <phoneticPr fontId="4" type="noConversion"/>
  </si>
  <si>
    <t>Test(2)</t>
    <phoneticPr fontId="4" type="noConversion"/>
  </si>
  <si>
    <t>M2M</t>
    <phoneticPr fontId="4" type="noConversion"/>
  </si>
  <si>
    <t>Train(3)</t>
    <phoneticPr fontId="4" type="noConversion"/>
  </si>
  <si>
    <t>Test(3)</t>
    <phoneticPr fontId="4" type="noConversion"/>
  </si>
  <si>
    <t>2010/07</t>
    <phoneticPr fontId="4" type="noConversion"/>
  </si>
  <si>
    <t>2010/08</t>
  </si>
  <si>
    <t>2010/09</t>
  </si>
  <si>
    <t>2010/10</t>
  </si>
  <si>
    <t>2010/11</t>
  </si>
  <si>
    <t>2010/12</t>
  </si>
  <si>
    <t>2011/01</t>
    <phoneticPr fontId="4" type="noConversion"/>
  </si>
  <si>
    <t>2011/02</t>
  </si>
  <si>
    <t>2011/03</t>
  </si>
  <si>
    <t>2011/04</t>
  </si>
  <si>
    <t>2011/05</t>
  </si>
  <si>
    <t>2011/06</t>
  </si>
  <si>
    <t>2010/12</t>
    <phoneticPr fontId="4" type="noConversion"/>
  </si>
  <si>
    <t></t>
    <phoneticPr fontId="4" type="noConversion"/>
  </si>
  <si>
    <t>r</t>
    <phoneticPr fontId="4" type="noConversion"/>
  </si>
  <si>
    <t>oversold</t>
    <phoneticPr fontId="4" type="noConversion"/>
  </si>
  <si>
    <t>overbought</t>
    <phoneticPr fontId="4" type="noConversion"/>
  </si>
  <si>
    <t>H*</t>
    <phoneticPr fontId="4" type="noConversion"/>
  </si>
  <si>
    <t>YYY2YH</t>
  </si>
  <si>
    <t>2012-01-03_2013-06-28</t>
  </si>
  <si>
    <t>2013-07-01_2014-12-31</t>
  </si>
  <si>
    <t>2015-01-02_2016-06-30</t>
  </si>
  <si>
    <t>2016-07-01_2017-12-29</t>
  </si>
  <si>
    <t>2018-01-02_2019-06-28</t>
  </si>
  <si>
    <t>2019-07-01_2020-12-31</t>
  </si>
  <si>
    <t>2021-01-04_2021-12-31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</si>
</sst>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theme="1"/>
      <name val="新細明體"/>
      <family val="2"/>
      <charset val="136"/>
      <scheme val="minor"/>
    </font>
    <font>
      <i/>
      <sz val="20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20"/>
      <color theme="1"/>
      <name val="Times New Roman"/>
      <family val="1"/>
    </font>
    <font>
      <i/>
      <sz val="20"/>
      <color rgb="FFFF0000"/>
      <name val="Times New Roman"/>
      <family val="1"/>
    </font>
    <font>
      <sz val="20"/>
      <color rgb="FFFF0000"/>
      <name val="Times New Roman"/>
      <family val="1"/>
    </font>
    <font>
      <sz val="20"/>
      <name val="Times New Roman"/>
      <family val="1"/>
    </font>
    <font>
      <i/>
      <vertAlign val="subscript"/>
      <sz val="20"/>
      <color theme="1"/>
      <name val="Times New Roman"/>
      <family val="1"/>
    </font>
    <font>
      <sz val="20"/>
      <color rgb="FFFFFF00"/>
      <name val="新細明體"/>
      <family val="1"/>
      <charset val="136"/>
    </font>
    <font>
      <i/>
      <sz val="20"/>
      <color rgb="FFFFFF00"/>
      <name val="Times New Roman"/>
      <family val="1"/>
    </font>
    <font>
      <sz val="20"/>
      <color rgb="FF00B0F0"/>
      <name val="Times New Roman"/>
      <family val="1"/>
    </font>
    <font>
      <i/>
      <sz val="20"/>
      <color rgb="FF00B0F0"/>
      <name val="Times New Roman"/>
      <family val="1"/>
    </font>
    <font>
      <sz val="20"/>
      <color theme="1"/>
      <name val="新細明體"/>
      <family val="1"/>
      <charset val="136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20"/>
      <color theme="1"/>
      <name val="Wingdings"/>
      <charset val="2"/>
    </font>
    <font>
      <sz val="7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7">
    <xf numFmtId="0" fontId="0" fillId="0" borderId="0" xfId="0">
      <alignment vertical="center"/>
    </xf>
    <xf numFmtId="49" fontId="3" fillId="2" borderId="0" xfId="1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0" xfId="1" applyFont="1" applyFill="1">
      <alignment vertical="center"/>
    </xf>
    <xf numFmtId="49" fontId="6" fillId="2" borderId="0" xfId="1" applyNumberFormat="1" applyFont="1" applyFill="1" applyAlignment="1">
      <alignment horizontal="center" vertical="center"/>
    </xf>
    <xf numFmtId="49" fontId="7" fillId="2" borderId="0" xfId="1" applyNumberFormat="1" applyFont="1" applyFill="1" applyAlignment="1">
      <alignment horizontal="center" vertical="center"/>
    </xf>
    <xf numFmtId="49" fontId="5" fillId="4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49" fontId="5" fillId="5" borderId="0" xfId="1" applyNumberFormat="1" applyFont="1" applyFill="1" applyAlignment="1">
      <alignment horizontal="center" vertical="center"/>
    </xf>
    <xf numFmtId="0" fontId="5" fillId="5" borderId="0" xfId="1" applyNumberFormat="1" applyFont="1" applyFill="1" applyAlignment="1">
      <alignment horizontal="center" vertical="center"/>
    </xf>
    <xf numFmtId="49" fontId="5" fillId="6" borderId="0" xfId="1" applyNumberFormat="1" applyFont="1" applyFill="1" applyAlignment="1">
      <alignment horizontal="center" vertical="center"/>
    </xf>
    <xf numFmtId="0" fontId="5" fillId="6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49" fontId="5" fillId="2" borderId="0" xfId="1" applyNumberFormat="1" applyFont="1" applyFill="1">
      <alignment vertical="center"/>
    </xf>
    <xf numFmtId="49" fontId="5" fillId="3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49" fontId="5" fillId="6" borderId="0" xfId="1" applyNumberFormat="1" applyFont="1" applyFill="1">
      <alignment vertical="center"/>
    </xf>
    <xf numFmtId="0" fontId="3" fillId="2" borderId="0" xfId="1" applyFont="1" applyFill="1">
      <alignment vertical="center"/>
    </xf>
    <xf numFmtId="0" fontId="16" fillId="2" borderId="0" xfId="1" applyFont="1" applyFill="1">
      <alignment vertical="center"/>
    </xf>
    <xf numFmtId="0" fontId="15" fillId="7" borderId="4" xfId="1" applyFont="1" applyFill="1" applyBorder="1" applyAlignment="1">
      <alignment horizontal="center" vertical="center"/>
    </xf>
    <xf numFmtId="49" fontId="15" fillId="5" borderId="5" xfId="1" applyNumberFormat="1" applyFont="1" applyFill="1" applyBorder="1" applyAlignment="1">
      <alignment horizontal="center" vertical="center" wrapText="1"/>
    </xf>
    <xf numFmtId="49" fontId="15" fillId="8" borderId="4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Alignment="1">
      <alignment horizontal="center" vertical="center"/>
    </xf>
    <xf numFmtId="49" fontId="17" fillId="2" borderId="0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Border="1" applyAlignment="1">
      <alignment vertical="center"/>
    </xf>
    <xf numFmtId="49" fontId="15" fillId="8" borderId="1" xfId="1" applyNumberFormat="1" applyFont="1" applyFill="1" applyBorder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49" fontId="16" fillId="5" borderId="5" xfId="1" applyNumberFormat="1" applyFont="1" applyFill="1" applyBorder="1" applyAlignment="1">
      <alignment horizontal="center" vertical="center" wrapText="1"/>
    </xf>
    <xf numFmtId="49" fontId="16" fillId="8" borderId="1" xfId="1" applyNumberFormat="1" applyFont="1" applyFill="1" applyBorder="1" applyAlignment="1">
      <alignment horizontal="center" vertical="center"/>
    </xf>
    <xf numFmtId="49" fontId="16" fillId="9" borderId="4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horizontal="center" vertical="center"/>
    </xf>
    <xf numFmtId="49" fontId="16" fillId="8" borderId="4" xfId="1" applyNumberFormat="1" applyFont="1" applyFill="1" applyBorder="1" applyAlignment="1">
      <alignment horizontal="center" vertical="center"/>
    </xf>
    <xf numFmtId="49" fontId="2" fillId="2" borderId="0" xfId="1" applyNumberFormat="1" applyFill="1">
      <alignment vertical="center"/>
    </xf>
    <xf numFmtId="49" fontId="15" fillId="5" borderId="4" xfId="1" applyNumberFormat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/>
    </xf>
    <xf numFmtId="49" fontId="16" fillId="5" borderId="5" xfId="1" applyNumberFormat="1" applyFont="1" applyFill="1" applyBorder="1" applyAlignment="1">
      <alignment horizontal="center" vertical="center"/>
    </xf>
    <xf numFmtId="0" fontId="2" fillId="2" borderId="0" xfId="1" applyFill="1">
      <alignment vertical="center"/>
    </xf>
    <xf numFmtId="49" fontId="16" fillId="2" borderId="0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Border="1" applyAlignment="1">
      <alignment vertical="center"/>
    </xf>
    <xf numFmtId="49" fontId="18" fillId="2" borderId="0" xfId="1" applyNumberFormat="1" applyFont="1" applyFill="1" applyAlignment="1">
      <alignment horizontal="left" vertical="center"/>
    </xf>
    <xf numFmtId="176" fontId="5" fillId="5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 wrapText="1"/>
    </xf>
    <xf numFmtId="49" fontId="16" fillId="6" borderId="4" xfId="1" applyNumberFormat="1" applyFont="1" applyFill="1" applyBorder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49" fontId="15" fillId="6" borderId="2" xfId="1" applyNumberFormat="1" applyFont="1" applyFill="1" applyBorder="1" applyAlignment="1">
      <alignment horizontal="center" vertical="center"/>
    </xf>
    <xf numFmtId="49" fontId="15" fillId="6" borderId="3" xfId="1" applyNumberFormat="1" applyFont="1" applyFill="1" applyBorder="1" applyAlignment="1">
      <alignment horizontal="center" vertical="center"/>
    </xf>
    <xf numFmtId="0" fontId="15" fillId="7" borderId="4" xfId="1" applyFont="1" applyFill="1" applyBorder="1" applyAlignment="1">
      <alignment horizontal="center" vertical="center"/>
    </xf>
    <xf numFmtId="49" fontId="15" fillId="8" borderId="4" xfId="1" applyNumberFormat="1" applyFont="1" applyFill="1" applyBorder="1" applyAlignment="1">
      <alignment horizontal="center" vertical="center"/>
    </xf>
    <xf numFmtId="49" fontId="15" fillId="9" borderId="1" xfId="1" applyNumberFormat="1" applyFont="1" applyFill="1" applyBorder="1" applyAlignment="1">
      <alignment horizontal="center" vertical="center"/>
    </xf>
    <xf numFmtId="49" fontId="15" fillId="9" borderId="2" xfId="1" applyNumberFormat="1" applyFont="1" applyFill="1" applyBorder="1" applyAlignment="1">
      <alignment horizontal="center" vertical="center"/>
    </xf>
    <xf numFmtId="49" fontId="15" fillId="9" borderId="3" xfId="1" applyNumberFormat="1" applyFont="1" applyFill="1" applyBorder="1" applyAlignment="1">
      <alignment horizontal="center" vertical="center"/>
    </xf>
    <xf numFmtId="49" fontId="15" fillId="8" borderId="1" xfId="1" applyNumberFormat="1" applyFont="1" applyFill="1" applyBorder="1" applyAlignment="1">
      <alignment horizontal="center" vertical="center"/>
    </xf>
    <xf numFmtId="49" fontId="15" fillId="8" borderId="3" xfId="1" applyNumberFormat="1" applyFont="1" applyFill="1" applyBorder="1" applyAlignment="1">
      <alignment horizontal="center" vertical="center"/>
    </xf>
    <xf numFmtId="49" fontId="16" fillId="8" borderId="4" xfId="1" applyNumberFormat="1" applyFont="1" applyFill="1" applyBorder="1" applyAlignment="1">
      <alignment horizontal="center" vertical="center"/>
    </xf>
    <xf numFmtId="49" fontId="16" fillId="9" borderId="1" xfId="1" applyNumberFormat="1" applyFont="1" applyFill="1" applyBorder="1" applyAlignment="1">
      <alignment horizontal="center" vertical="center"/>
    </xf>
    <xf numFmtId="49" fontId="16" fillId="9" borderId="2" xfId="1" applyNumberFormat="1" applyFont="1" applyFill="1" applyBorder="1" applyAlignment="1">
      <alignment horizontal="center" vertical="center"/>
    </xf>
    <xf numFmtId="49" fontId="16" fillId="9" borderId="3" xfId="1" applyNumberFormat="1" applyFont="1" applyFill="1" applyBorder="1" applyAlignment="1">
      <alignment horizontal="center" vertical="center"/>
    </xf>
    <xf numFmtId="49" fontId="16" fillId="8" borderId="1" xfId="1" applyNumberFormat="1" applyFont="1" applyFill="1" applyBorder="1" applyAlignment="1">
      <alignment horizontal="center" vertical="center"/>
    </xf>
    <xf numFmtId="49" fontId="16" fillId="8" borderId="3" xfId="1" applyNumberFormat="1" applyFont="1" applyFill="1" applyBorder="1" applyAlignment="1">
      <alignment horizontal="center" vertical="center"/>
    </xf>
    <xf numFmtId="49" fontId="16" fillId="8" borderId="6" xfId="1" applyNumberFormat="1" applyFont="1" applyFill="1" applyBorder="1" applyAlignment="1">
      <alignment horizontal="center" vertical="center"/>
    </xf>
    <xf numFmtId="49" fontId="16" fillId="6" borderId="1" xfId="1" applyNumberFormat="1" applyFont="1" applyFill="1" applyBorder="1" applyAlignment="1">
      <alignment horizontal="center" vertical="center"/>
    </xf>
    <xf numFmtId="49" fontId="16" fillId="6" borderId="2" xfId="1" applyNumberFormat="1" applyFont="1" applyFill="1" applyBorder="1" applyAlignment="1">
      <alignment horizontal="center" vertical="center"/>
    </xf>
    <xf numFmtId="49" fontId="16" fillId="6" borderId="3" xfId="1" applyNumberFormat="1" applyFont="1" applyFill="1" applyBorder="1" applyAlignment="1">
      <alignment horizontal="center" vertical="center"/>
    </xf>
    <xf numFmtId="49" fontId="3" fillId="2" borderId="0" xfId="1" applyNumberFormat="1" applyFont="1" applyFill="1" applyAlignment="1">
      <alignment vertical="center"/>
    </xf>
    <xf numFmtId="49" fontId="15" fillId="6" borderId="4" xfId="1" applyNumberFormat="1" applyFont="1" applyFill="1" applyBorder="1" applyAlignment="1">
      <alignment horizontal="center" vertical="center"/>
    </xf>
    <xf numFmtId="49" fontId="15" fillId="9" borderId="4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0" fontId="15" fillId="7" borderId="3" xfId="1" applyFont="1" applyFill="1" applyBorder="1" applyAlignment="1">
      <alignment horizontal="center" vertical="center"/>
    </xf>
    <xf numFmtId="49" fontId="15" fillId="8" borderId="2" xfId="1" applyNumberFormat="1" applyFont="1" applyFill="1" applyBorder="1" applyAlignment="1">
      <alignment horizontal="center" vertical="center"/>
    </xf>
    <xf numFmtId="0" fontId="16" fillId="2" borderId="0" xfId="1" applyFont="1" applyFill="1" applyBorder="1">
      <alignment vertical="center"/>
    </xf>
    <xf numFmtId="0" fontId="16" fillId="2" borderId="7" xfId="1" applyFont="1" applyFill="1" applyBorder="1">
      <alignment vertical="center"/>
    </xf>
    <xf numFmtId="0" fontId="16" fillId="2" borderId="8" xfId="1" applyFont="1" applyFill="1" applyBorder="1">
      <alignment vertical="center"/>
    </xf>
    <xf numFmtId="0" fontId="16" fillId="2" borderId="9" xfId="1" applyFont="1" applyFill="1" applyBorder="1">
      <alignment vertical="center"/>
    </xf>
    <xf numFmtId="49" fontId="15" fillId="9" borderId="4" xfId="1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一般" xfId="0" builtinId="0"/>
    <cellStyle name="一般 2" xfId="1" xr:uid="{A5BEF695-5737-4043-9E87-9F5C2181A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618556701030927E-2"/>
          <c:y val="2.9810298102981029E-2"/>
          <c:w val="0.95876288659793818"/>
          <c:h val="0.8933579029458377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工作表1!$H$2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工作表1!$H$3:$H$31</c:f>
              <c:numCache>
                <c:formatCode>General</c:formatCode>
                <c:ptCount val="29"/>
                <c:pt idx="0">
                  <c:v>160.199997</c:v>
                </c:pt>
                <c:pt idx="1">
                  <c:v>158.929993</c:v>
                </c:pt>
                <c:pt idx="2">
                  <c:v>151.449997</c:v>
                </c:pt>
                <c:pt idx="3">
                  <c:v>150.89999399999999</c:v>
                </c:pt>
                <c:pt idx="4">
                  <c:v>157.050003</c:v>
                </c:pt>
                <c:pt idx="5">
                  <c:v>158.61000100000001</c:v>
                </c:pt>
                <c:pt idx="6">
                  <c:v>160.509995</c:v>
                </c:pt>
                <c:pt idx="7">
                  <c:v>163.509995</c:v>
                </c:pt>
                <c:pt idx="8">
                  <c:v>165.509995</c:v>
                </c:pt>
                <c:pt idx="9">
                  <c:v>167.990005</c:v>
                </c:pt>
                <c:pt idx="10">
                  <c:v>171.05999800000001</c:v>
                </c:pt>
                <c:pt idx="11">
                  <c:v>173.88000500000001</c:v>
                </c:pt>
                <c:pt idx="12">
                  <c:v>172.16999799999999</c:v>
                </c:pt>
                <c:pt idx="13">
                  <c:v>176.69000199999999</c:v>
                </c:pt>
                <c:pt idx="14">
                  <c:v>178.550003</c:v>
                </c:pt>
                <c:pt idx="15">
                  <c:v>177.83999600000001</c:v>
                </c:pt>
                <c:pt idx="16">
                  <c:v>174.029999</c:v>
                </c:pt>
                <c:pt idx="17">
                  <c:v>174.570007</c:v>
                </c:pt>
                <c:pt idx="18">
                  <c:v>177.5</c:v>
                </c:pt>
                <c:pt idx="19">
                  <c:v>172.36000100000001</c:v>
                </c:pt>
                <c:pt idx="20">
                  <c:v>171.16000399999999</c:v>
                </c:pt>
                <c:pt idx="21">
                  <c:v>171.779999</c:v>
                </c:pt>
                <c:pt idx="22">
                  <c:v>168.71000699999999</c:v>
                </c:pt>
                <c:pt idx="23">
                  <c:v>168.020004</c:v>
                </c:pt>
                <c:pt idx="24">
                  <c:v>167.38999899999999</c:v>
                </c:pt>
                <c:pt idx="25">
                  <c:v>170.61999499999999</c:v>
                </c:pt>
                <c:pt idx="26">
                  <c:v>163.91999799999999</c:v>
                </c:pt>
                <c:pt idx="27">
                  <c:v>165.020004</c:v>
                </c:pt>
                <c:pt idx="28">
                  <c:v>168.759995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E-45FB-8387-2EABF73CF626}"/>
            </c:ext>
          </c:extLst>
        </c:ser>
        <c:ser>
          <c:idx val="1"/>
          <c:order val="1"/>
          <c:tx>
            <c:strRef>
              <c:f>工作表1!$I$2</c:f>
              <c:strCache>
                <c:ptCount val="1"/>
                <c:pt idx="0">
                  <c:v>SMA 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工作表1!$I$3:$I$31</c:f>
              <c:numCache>
                <c:formatCode>General</c:formatCode>
                <c:ptCount val="29"/>
                <c:pt idx="0">
                  <c:v>163.32400200000001</c:v>
                </c:pt>
                <c:pt idx="1">
                  <c:v>161.67000120000003</c:v>
                </c:pt>
                <c:pt idx="2">
                  <c:v>160.55799880000001</c:v>
                </c:pt>
                <c:pt idx="3">
                  <c:v>158.17599799999999</c:v>
                </c:pt>
                <c:pt idx="4">
                  <c:v>156.59199539999997</c:v>
                </c:pt>
                <c:pt idx="5">
                  <c:v>155.70599680000001</c:v>
                </c:pt>
                <c:pt idx="6">
                  <c:v>155.38799760000001</c:v>
                </c:pt>
                <c:pt idx="7">
                  <c:v>155.70399800000001</c:v>
                </c:pt>
                <c:pt idx="8">
                  <c:v>158.11599760000001</c:v>
                </c:pt>
                <c:pt idx="9">
                  <c:v>161.03799780000003</c:v>
                </c:pt>
                <c:pt idx="10">
                  <c:v>163.22599819999999</c:v>
                </c:pt>
                <c:pt idx="11">
                  <c:v>165.71599759999998</c:v>
                </c:pt>
                <c:pt idx="12">
                  <c:v>168.38999960000001</c:v>
                </c:pt>
                <c:pt idx="13">
                  <c:v>170.1220002</c:v>
                </c:pt>
                <c:pt idx="14">
                  <c:v>172.35800159999999</c:v>
                </c:pt>
                <c:pt idx="15">
                  <c:v>174.47000120000001</c:v>
                </c:pt>
                <c:pt idx="16">
                  <c:v>175.8260008</c:v>
                </c:pt>
                <c:pt idx="17">
                  <c:v>175.85599959999999</c:v>
                </c:pt>
                <c:pt idx="18">
                  <c:v>176.33600140000001</c:v>
                </c:pt>
                <c:pt idx="19">
                  <c:v>176.49800099999999</c:v>
                </c:pt>
                <c:pt idx="20">
                  <c:v>175.26000060000001</c:v>
                </c:pt>
                <c:pt idx="21">
                  <c:v>173.92400219999999</c:v>
                </c:pt>
                <c:pt idx="22">
                  <c:v>173.4740022</c:v>
                </c:pt>
                <c:pt idx="23">
                  <c:v>172.3020022</c:v>
                </c:pt>
                <c:pt idx="24">
                  <c:v>170.406003</c:v>
                </c:pt>
                <c:pt idx="25">
                  <c:v>169.41200259999999</c:v>
                </c:pt>
                <c:pt idx="26">
                  <c:v>169.30400079999998</c:v>
                </c:pt>
                <c:pt idx="27">
                  <c:v>167.73200059999999</c:v>
                </c:pt>
                <c:pt idx="28">
                  <c:v>166.99399999999997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E-45FB-8387-2EABF73CF626}"/>
            </c:ext>
          </c:extLst>
        </c:ser>
        <c:ser>
          <c:idx val="2"/>
          <c:order val="2"/>
          <c:tx>
            <c:strRef>
              <c:f>工作表1!$J$2</c:f>
              <c:strCache>
                <c:ptCount val="1"/>
                <c:pt idx="0">
                  <c:v>SMA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工作表1!$J$3:$J$31</c:f>
              <c:numCache>
                <c:formatCode>General</c:formatCode>
                <c:ptCount val="29"/>
                <c:pt idx="0">
                  <c:v>162.51900019999999</c:v>
                </c:pt>
                <c:pt idx="1">
                  <c:v>163.2809997</c:v>
                </c:pt>
                <c:pt idx="2">
                  <c:v>162.7899994</c:v>
                </c:pt>
                <c:pt idx="3">
                  <c:v>161.62899929999998</c:v>
                </c:pt>
                <c:pt idx="4">
                  <c:v>160.248999</c:v>
                </c:pt>
                <c:pt idx="5">
                  <c:v>159.51499940000002</c:v>
                </c:pt>
                <c:pt idx="6">
                  <c:v>158.5289994</c:v>
                </c:pt>
                <c:pt idx="7">
                  <c:v>158.13099840000001</c:v>
                </c:pt>
                <c:pt idx="8">
                  <c:v>158.14599779999998</c:v>
                </c:pt>
                <c:pt idx="9">
                  <c:v>158.81499659999994</c:v>
                </c:pt>
                <c:pt idx="10">
                  <c:v>159.46599750000001</c:v>
                </c:pt>
                <c:pt idx="11">
                  <c:v>160.55199760000002</c:v>
                </c:pt>
                <c:pt idx="12">
                  <c:v>162.04699880000001</c:v>
                </c:pt>
                <c:pt idx="13">
                  <c:v>164.11899890000001</c:v>
                </c:pt>
                <c:pt idx="14">
                  <c:v>166.69799970000003</c:v>
                </c:pt>
                <c:pt idx="15">
                  <c:v>168.8479997</c:v>
                </c:pt>
                <c:pt idx="16">
                  <c:v>170.77099920000001</c:v>
                </c:pt>
                <c:pt idx="17">
                  <c:v>172.12299960000001</c:v>
                </c:pt>
                <c:pt idx="18">
                  <c:v>173.22900080000002</c:v>
                </c:pt>
                <c:pt idx="19">
                  <c:v>174.42800130000001</c:v>
                </c:pt>
                <c:pt idx="20">
                  <c:v>174.86500090000001</c:v>
                </c:pt>
                <c:pt idx="21">
                  <c:v>174.8750015</c:v>
                </c:pt>
                <c:pt idx="22">
                  <c:v>174.66500090000002</c:v>
                </c:pt>
                <c:pt idx="23">
                  <c:v>174.3190018</c:v>
                </c:pt>
                <c:pt idx="24">
                  <c:v>173.45200200000002</c:v>
                </c:pt>
                <c:pt idx="25">
                  <c:v>172.3360016</c:v>
                </c:pt>
                <c:pt idx="26">
                  <c:v>171.6140015</c:v>
                </c:pt>
                <c:pt idx="27">
                  <c:v>170.60300139999998</c:v>
                </c:pt>
                <c:pt idx="28">
                  <c:v>169.64800110000002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E-45FB-8387-2EABF73CF626}"/>
            </c:ext>
          </c:extLst>
        </c:ser>
        <c:ser>
          <c:idx val="3"/>
          <c:order val="3"/>
          <c:tx>
            <c:strRef>
              <c:f>工作表1!$K$2</c:f>
              <c:strCache>
                <c:ptCount val="1"/>
                <c:pt idx="0">
                  <c:v>holding period</c:v>
                </c:pt>
              </c:strCache>
            </c:strRef>
          </c:tx>
          <c:spPr>
            <a:ln w="28575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工作表1!$K$3:$K$31</c:f>
              <c:numCache>
                <c:formatCode>General</c:formatCode>
                <c:ptCount val="29"/>
                <c:pt idx="8">
                  <c:v>165.509995</c:v>
                </c:pt>
                <c:pt idx="9">
                  <c:v>167.990005</c:v>
                </c:pt>
                <c:pt idx="10">
                  <c:v>171.05999800000001</c:v>
                </c:pt>
                <c:pt idx="11">
                  <c:v>173.88000500000001</c:v>
                </c:pt>
                <c:pt idx="12">
                  <c:v>172.16999799999999</c:v>
                </c:pt>
                <c:pt idx="13">
                  <c:v>176.69000199999999</c:v>
                </c:pt>
                <c:pt idx="14">
                  <c:v>178.550003</c:v>
                </c:pt>
                <c:pt idx="15">
                  <c:v>177.83999600000001</c:v>
                </c:pt>
                <c:pt idx="16">
                  <c:v>174.029999</c:v>
                </c:pt>
                <c:pt idx="17">
                  <c:v>174.570007</c:v>
                </c:pt>
                <c:pt idx="18">
                  <c:v>177.5</c:v>
                </c:pt>
                <c:pt idx="19">
                  <c:v>172.36000100000001</c:v>
                </c:pt>
                <c:pt idx="20">
                  <c:v>171.16000399999999</c:v>
                </c:pt>
                <c:pt idx="21">
                  <c:v>171.779999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7-4C34-9185-B6F51892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2720"/>
        <c:axId val="47108640"/>
      </c:lineChart>
      <c:catAx>
        <c:axId val="5492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108640"/>
        <c:crosses val="autoZero"/>
        <c:auto val="1"/>
        <c:lblAlgn val="ctr"/>
        <c:lblOffset val="100"/>
        <c:noMultiLvlLbl val="0"/>
      </c:catAx>
      <c:valAx>
        <c:axId val="47108640"/>
        <c:scaling>
          <c:orientation val="minMax"/>
          <c:min val="15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9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2</xdr:row>
      <xdr:rowOff>139700</xdr:rowOff>
    </xdr:from>
    <xdr:to>
      <xdr:col>22</xdr:col>
      <xdr:colOff>114300</xdr:colOff>
      <xdr:row>22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D53931-2C4C-4768-AE0A-35CC675B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15</xdr:row>
      <xdr:rowOff>95250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4B788A8-E768-4D89-9AC3-A0EE43D75465}"/>
            </a:ext>
          </a:extLst>
        </xdr:cNvPr>
        <xdr:cNvSpPr txBox="1"/>
      </xdr:nvSpPr>
      <xdr:spPr>
        <a:xfrm>
          <a:off x="346075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5</xdr:row>
      <xdr:rowOff>95250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34006E54-97C9-4C3E-A904-97C2E6574DFE}"/>
            </a:ext>
          </a:extLst>
        </xdr:cNvPr>
        <xdr:cNvSpPr txBox="1"/>
      </xdr:nvSpPr>
      <xdr:spPr>
        <a:xfrm>
          <a:off x="4540250" y="184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15</xdr:col>
      <xdr:colOff>400050</xdr:colOff>
      <xdr:row>12</xdr:row>
      <xdr:rowOff>95250</xdr:rowOff>
    </xdr:from>
    <xdr:ext cx="65" cy="172227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90178F07-0207-4A1E-872A-FE8AE6DBC198}"/>
            </a:ext>
          </a:extLst>
        </xdr:cNvPr>
        <xdr:cNvSpPr txBox="1"/>
      </xdr:nvSpPr>
      <xdr:spPr>
        <a:xfrm>
          <a:off x="10960100" y="429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19</xdr:col>
      <xdr:colOff>400050</xdr:colOff>
      <xdr:row>12</xdr:row>
      <xdr:rowOff>95250</xdr:rowOff>
    </xdr:from>
    <xdr:ext cx="65" cy="172227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DBBB3D81-5558-4145-8442-8B1756B23AC9}"/>
            </a:ext>
          </a:extLst>
        </xdr:cNvPr>
        <xdr:cNvSpPr txBox="1"/>
      </xdr:nvSpPr>
      <xdr:spPr>
        <a:xfrm>
          <a:off x="13398500" y="429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4</xdr:col>
      <xdr:colOff>400050</xdr:colOff>
      <xdr:row>5</xdr:row>
      <xdr:rowOff>95250</xdr:rowOff>
    </xdr:from>
    <xdr:ext cx="65" cy="172227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3B168A2B-B963-457C-98F3-CD13776D9CFA}"/>
            </a:ext>
          </a:extLst>
        </xdr:cNvPr>
        <xdr:cNvSpPr txBox="1"/>
      </xdr:nvSpPr>
      <xdr:spPr>
        <a:xfrm>
          <a:off x="4540250" y="184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8</xdr:col>
      <xdr:colOff>400050</xdr:colOff>
      <xdr:row>5</xdr:row>
      <xdr:rowOff>95250</xdr:rowOff>
    </xdr:from>
    <xdr:ext cx="65" cy="172227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1D7AF9D4-E2A3-475A-A605-6665DD00EE4A}"/>
            </a:ext>
          </a:extLst>
        </xdr:cNvPr>
        <xdr:cNvSpPr txBox="1"/>
      </xdr:nvSpPr>
      <xdr:spPr>
        <a:xfrm>
          <a:off x="7105650" y="184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27</xdr:col>
      <xdr:colOff>400050</xdr:colOff>
      <xdr:row>18</xdr:row>
      <xdr:rowOff>95250</xdr:rowOff>
    </xdr:from>
    <xdr:ext cx="65" cy="172227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D05739FD-F9B8-4840-B056-434C65A8239E}"/>
            </a:ext>
          </a:extLst>
        </xdr:cNvPr>
        <xdr:cNvSpPr txBox="1"/>
      </xdr:nvSpPr>
      <xdr:spPr>
        <a:xfrm>
          <a:off x="5153479" y="18551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27</xdr:col>
      <xdr:colOff>400050</xdr:colOff>
      <xdr:row>18</xdr:row>
      <xdr:rowOff>95250</xdr:rowOff>
    </xdr:from>
    <xdr:ext cx="65" cy="172227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AF76D43C-C96D-4584-B430-ABB9D917837F}"/>
            </a:ext>
          </a:extLst>
        </xdr:cNvPr>
        <xdr:cNvSpPr txBox="1"/>
      </xdr:nvSpPr>
      <xdr:spPr>
        <a:xfrm>
          <a:off x="5153479" y="18551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31</xdr:col>
      <xdr:colOff>400050</xdr:colOff>
      <xdr:row>18</xdr:row>
      <xdr:rowOff>95250</xdr:rowOff>
    </xdr:from>
    <xdr:ext cx="65" cy="17222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54D765-AFB7-4037-A368-FA92EFBAEEA5}"/>
            </a:ext>
          </a:extLst>
        </xdr:cNvPr>
        <xdr:cNvSpPr txBox="1"/>
      </xdr:nvSpPr>
      <xdr:spPr>
        <a:xfrm>
          <a:off x="8237764" y="18551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95250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5BFD70A-FD6B-4E46-AF68-BE74BF11004E}"/>
            </a:ext>
          </a:extLst>
        </xdr:cNvPr>
        <xdr:cNvSpPr txBox="1"/>
      </xdr:nvSpPr>
      <xdr:spPr>
        <a:xfrm>
          <a:off x="3003550" y="132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12</xdr:col>
      <xdr:colOff>400050</xdr:colOff>
      <xdr:row>15</xdr:row>
      <xdr:rowOff>95250</xdr:rowOff>
    </xdr:from>
    <xdr:ext cx="65" cy="172227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6624D43-F0F5-4F88-A295-9BA689B8FECC}"/>
            </a:ext>
          </a:extLst>
        </xdr:cNvPr>
        <xdr:cNvSpPr txBox="1"/>
      </xdr:nvSpPr>
      <xdr:spPr>
        <a:xfrm>
          <a:off x="8153400" y="46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25</xdr:col>
      <xdr:colOff>400050</xdr:colOff>
      <xdr:row>26</xdr:row>
      <xdr:rowOff>95250</xdr:rowOff>
    </xdr:from>
    <xdr:ext cx="65" cy="172227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EE43405-E54F-4106-8D6A-AB8AA2F1D0EA}"/>
            </a:ext>
          </a:extLst>
        </xdr:cNvPr>
        <xdr:cNvSpPr txBox="1"/>
      </xdr:nvSpPr>
      <xdr:spPr>
        <a:xfrm>
          <a:off x="3057979" y="1328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073C-C20D-4FA4-B550-A4697CBAACC7}">
  <dimension ref="C2:K77"/>
  <sheetViews>
    <sheetView workbookViewId="0">
      <selection activeCell="K24" sqref="K24"/>
    </sheetView>
  </sheetViews>
  <sheetFormatPr defaultRowHeight="15.5" x14ac:dyDescent="0.35"/>
  <sheetData>
    <row r="2" spans="3:11" x14ac:dyDescent="0.35">
      <c r="C2" t="s">
        <v>2</v>
      </c>
      <c r="D2" t="s">
        <v>0</v>
      </c>
      <c r="E2" t="s">
        <v>1</v>
      </c>
      <c r="H2" t="s">
        <v>3</v>
      </c>
      <c r="I2" t="s">
        <v>0</v>
      </c>
      <c r="J2" t="s">
        <v>1</v>
      </c>
      <c r="K2" t="s">
        <v>4</v>
      </c>
    </row>
    <row r="3" spans="3:11" x14ac:dyDescent="0.35">
      <c r="C3">
        <v>177.83000200000001</v>
      </c>
      <c r="H3">
        <v>160.199997</v>
      </c>
      <c r="I3">
        <v>163.32400200000001</v>
      </c>
      <c r="J3">
        <v>162.51900019999999</v>
      </c>
    </row>
    <row r="4" spans="3:11" x14ac:dyDescent="0.35">
      <c r="C4">
        <v>182.63000500000001</v>
      </c>
      <c r="H4">
        <v>158.929993</v>
      </c>
      <c r="I4">
        <v>161.67000120000003</v>
      </c>
      <c r="J4">
        <v>163.2809997</v>
      </c>
    </row>
    <row r="5" spans="3:11" x14ac:dyDescent="0.35">
      <c r="C5">
        <v>179.61000100000001</v>
      </c>
      <c r="H5">
        <v>151.449997</v>
      </c>
      <c r="I5">
        <v>160.55799880000001</v>
      </c>
      <c r="J5">
        <v>162.7899994</v>
      </c>
    </row>
    <row r="6" spans="3:11" x14ac:dyDescent="0.35">
      <c r="C6">
        <v>172.699997</v>
      </c>
      <c r="H6">
        <v>150.89999399999999</v>
      </c>
      <c r="I6">
        <v>158.17599799999999</v>
      </c>
      <c r="J6">
        <v>161.62899929999998</v>
      </c>
    </row>
    <row r="7" spans="3:11" x14ac:dyDescent="0.35">
      <c r="C7">
        <v>172.88999899999999</v>
      </c>
      <c r="H7">
        <v>157.050003</v>
      </c>
      <c r="I7">
        <v>156.59199539999997</v>
      </c>
      <c r="J7">
        <v>160.248999</v>
      </c>
    </row>
    <row r="8" spans="3:11" x14ac:dyDescent="0.35">
      <c r="C8">
        <v>169.08000200000001</v>
      </c>
      <c r="D8">
        <f>AVERAGE(C3:C7)</f>
        <v>177.13200080000001</v>
      </c>
      <c r="H8">
        <v>158.61000100000001</v>
      </c>
      <c r="I8">
        <v>155.70599680000001</v>
      </c>
      <c r="J8">
        <v>159.51499940000002</v>
      </c>
    </row>
    <row r="9" spans="3:11" x14ac:dyDescent="0.35">
      <c r="C9">
        <v>172.320007</v>
      </c>
      <c r="D9">
        <f t="shared" ref="D9:D72" si="0">AVERAGE(C4:C8)</f>
        <v>175.38200079999999</v>
      </c>
      <c r="H9">
        <v>160.509995</v>
      </c>
      <c r="I9">
        <v>155.38799760000001</v>
      </c>
      <c r="J9">
        <v>158.5289994</v>
      </c>
    </row>
    <row r="10" spans="3:11" x14ac:dyDescent="0.35">
      <c r="C10">
        <v>176.11999499999999</v>
      </c>
      <c r="D10">
        <f t="shared" si="0"/>
        <v>173.32000120000001</v>
      </c>
      <c r="H10">
        <v>163.509995</v>
      </c>
      <c r="I10">
        <v>155.70399800000001</v>
      </c>
      <c r="J10">
        <v>158.13099840000001</v>
      </c>
    </row>
    <row r="11" spans="3:11" x14ac:dyDescent="0.35">
      <c r="C11">
        <v>175.779999</v>
      </c>
      <c r="D11">
        <f t="shared" si="0"/>
        <v>172.62200000000001</v>
      </c>
      <c r="H11">
        <v>165.509995</v>
      </c>
      <c r="I11">
        <v>158.11599760000001</v>
      </c>
      <c r="J11">
        <v>158.14599779999998</v>
      </c>
      <c r="K11">
        <v>165.509995</v>
      </c>
    </row>
    <row r="12" spans="3:11" x14ac:dyDescent="0.35">
      <c r="C12">
        <v>171.33999600000001</v>
      </c>
      <c r="D12">
        <f t="shared" si="0"/>
        <v>173.2380004</v>
      </c>
      <c r="H12">
        <v>167.990005</v>
      </c>
      <c r="I12">
        <v>161.03799780000003</v>
      </c>
      <c r="J12">
        <v>158.81499659999994</v>
      </c>
      <c r="K12">
        <v>167.990005</v>
      </c>
    </row>
    <row r="13" spans="3:11" x14ac:dyDescent="0.35">
      <c r="C13">
        <v>171.509995</v>
      </c>
      <c r="D13">
        <f t="shared" si="0"/>
        <v>172.92799980000001</v>
      </c>
      <c r="H13">
        <v>171.05999800000001</v>
      </c>
      <c r="I13">
        <v>163.22599819999999</v>
      </c>
      <c r="J13">
        <v>159.46599750000001</v>
      </c>
      <c r="K13">
        <v>171.05999800000001</v>
      </c>
    </row>
    <row r="14" spans="3:11" x14ac:dyDescent="0.35">
      <c r="C14">
        <v>170</v>
      </c>
      <c r="D14">
        <f t="shared" si="0"/>
        <v>173.41399840000003</v>
      </c>
      <c r="H14">
        <v>173.88000500000001</v>
      </c>
      <c r="I14">
        <v>165.71599759999998</v>
      </c>
      <c r="J14">
        <v>160.55199760000002</v>
      </c>
      <c r="K14">
        <v>173.88000500000001</v>
      </c>
    </row>
    <row r="15" spans="3:11" x14ac:dyDescent="0.35">
      <c r="C15">
        <v>166.979996</v>
      </c>
      <c r="D15">
        <f t="shared" si="0"/>
        <v>172.949997</v>
      </c>
      <c r="H15">
        <v>172.16999799999999</v>
      </c>
      <c r="I15">
        <v>168.38999960000001</v>
      </c>
      <c r="J15">
        <v>162.04699880000001</v>
      </c>
      <c r="K15">
        <v>172.16999799999999</v>
      </c>
    </row>
    <row r="16" spans="3:11" x14ac:dyDescent="0.35">
      <c r="C16">
        <v>164.41999799999999</v>
      </c>
      <c r="D16">
        <f t="shared" si="0"/>
        <v>171.12199720000001</v>
      </c>
      <c r="H16">
        <v>176.69000199999999</v>
      </c>
      <c r="I16">
        <v>170.1220002</v>
      </c>
      <c r="J16">
        <v>164.11899890000001</v>
      </c>
      <c r="K16">
        <v>176.69000199999999</v>
      </c>
    </row>
    <row r="17" spans="3:11" x14ac:dyDescent="0.35">
      <c r="C17">
        <v>160.020004</v>
      </c>
      <c r="D17">
        <f t="shared" si="0"/>
        <v>168.849997</v>
      </c>
      <c r="H17">
        <v>178.550003</v>
      </c>
      <c r="I17">
        <v>172.35800159999999</v>
      </c>
      <c r="J17">
        <v>166.69799970000003</v>
      </c>
      <c r="K17">
        <v>178.550003</v>
      </c>
    </row>
    <row r="18" spans="3:11" x14ac:dyDescent="0.35">
      <c r="C18">
        <v>158.979996</v>
      </c>
      <c r="D18">
        <f t="shared" si="0"/>
        <v>166.58599859999998</v>
      </c>
      <c r="H18">
        <v>177.83999600000001</v>
      </c>
      <c r="I18">
        <v>174.47000120000001</v>
      </c>
      <c r="J18">
        <v>168.8479997</v>
      </c>
      <c r="K18">
        <v>177.83999600000001</v>
      </c>
    </row>
    <row r="19" spans="3:11" x14ac:dyDescent="0.35">
      <c r="C19">
        <v>163.5</v>
      </c>
      <c r="D19">
        <f t="shared" si="0"/>
        <v>164.0799988</v>
      </c>
      <c r="H19">
        <v>174.029999</v>
      </c>
      <c r="I19">
        <v>175.8260008</v>
      </c>
      <c r="J19">
        <v>170.77099920000001</v>
      </c>
      <c r="K19">
        <v>174.029999</v>
      </c>
    </row>
    <row r="20" spans="3:11" x14ac:dyDescent="0.35">
      <c r="C20">
        <v>162.449997</v>
      </c>
      <c r="D20">
        <f t="shared" si="0"/>
        <v>162.77999879999999</v>
      </c>
      <c r="H20">
        <v>174.570007</v>
      </c>
      <c r="I20">
        <v>175.85599959999999</v>
      </c>
      <c r="J20">
        <v>172.12299960000001</v>
      </c>
      <c r="K20">
        <v>174.570007</v>
      </c>
    </row>
    <row r="21" spans="3:11" x14ac:dyDescent="0.35">
      <c r="C21">
        <v>165.71000699999999</v>
      </c>
      <c r="D21">
        <f t="shared" si="0"/>
        <v>161.873999</v>
      </c>
      <c r="H21">
        <v>177.5</v>
      </c>
      <c r="I21">
        <v>176.33600140000001</v>
      </c>
      <c r="J21">
        <v>173.22900080000002</v>
      </c>
      <c r="K21">
        <v>177.5</v>
      </c>
    </row>
    <row r="22" spans="3:11" x14ac:dyDescent="0.35">
      <c r="C22">
        <v>170.16000399999999</v>
      </c>
      <c r="D22">
        <f t="shared" si="0"/>
        <v>162.13200079999999</v>
      </c>
      <c r="H22">
        <v>172.36000100000001</v>
      </c>
      <c r="I22">
        <v>176.49800099999999</v>
      </c>
      <c r="J22">
        <v>174.42800130000001</v>
      </c>
      <c r="K22">
        <v>172.36000100000001</v>
      </c>
    </row>
    <row r="23" spans="3:11" x14ac:dyDescent="0.35">
      <c r="C23">
        <v>174.009995</v>
      </c>
      <c r="D23">
        <f t="shared" si="0"/>
        <v>164.16000079999998</v>
      </c>
      <c r="E23">
        <f>AVERAGE(C13:C22)</f>
        <v>165.37299969999998</v>
      </c>
      <c r="H23">
        <v>171.16000399999999</v>
      </c>
      <c r="I23">
        <v>175.26000060000001</v>
      </c>
      <c r="J23">
        <v>174.86500090000001</v>
      </c>
      <c r="K23">
        <v>171.16000399999999</v>
      </c>
    </row>
    <row r="24" spans="3:11" x14ac:dyDescent="0.35">
      <c r="C24">
        <v>174.75</v>
      </c>
      <c r="D24">
        <f t="shared" si="0"/>
        <v>167.16600059999999</v>
      </c>
      <c r="E24">
        <f t="shared" ref="E24:E77" si="1">AVERAGE(C14:C23)</f>
        <v>165.62299969999998</v>
      </c>
      <c r="H24">
        <v>171.779999</v>
      </c>
      <c r="I24">
        <v>173.92400219999999</v>
      </c>
      <c r="J24">
        <v>174.8750015</v>
      </c>
      <c r="K24">
        <v>171.779999</v>
      </c>
    </row>
    <row r="25" spans="3:11" x14ac:dyDescent="0.35">
      <c r="C25">
        <v>174.479996</v>
      </c>
      <c r="D25">
        <f t="shared" si="0"/>
        <v>169.41600059999999</v>
      </c>
      <c r="E25">
        <f t="shared" si="1"/>
        <v>166.0979997</v>
      </c>
      <c r="H25">
        <v>168.71000699999999</v>
      </c>
      <c r="I25">
        <v>173.4740022</v>
      </c>
      <c r="J25">
        <v>174.66500090000002</v>
      </c>
    </row>
    <row r="26" spans="3:11" x14ac:dyDescent="0.35">
      <c r="C26">
        <v>171.679993</v>
      </c>
      <c r="D26">
        <f t="shared" si="0"/>
        <v>171.82200040000001</v>
      </c>
      <c r="E26">
        <f t="shared" si="1"/>
        <v>166.8479997</v>
      </c>
      <c r="H26">
        <v>168.020004</v>
      </c>
      <c r="I26">
        <v>172.3020022</v>
      </c>
      <c r="J26">
        <v>174.3190018</v>
      </c>
    </row>
    <row r="27" spans="3:11" x14ac:dyDescent="0.35">
      <c r="C27">
        <v>172.86000100000001</v>
      </c>
      <c r="D27">
        <f t="shared" si="0"/>
        <v>173.01599759999999</v>
      </c>
      <c r="E27">
        <f t="shared" si="1"/>
        <v>167.5739992</v>
      </c>
      <c r="H27">
        <v>167.38999899999999</v>
      </c>
      <c r="I27">
        <v>170.406003</v>
      </c>
      <c r="J27">
        <v>173.45200200000002</v>
      </c>
    </row>
    <row r="28" spans="3:11" x14ac:dyDescent="0.35">
      <c r="C28">
        <v>171.729996</v>
      </c>
      <c r="D28">
        <f t="shared" si="0"/>
        <v>173.55599699999999</v>
      </c>
      <c r="E28">
        <f t="shared" si="1"/>
        <v>168.85799890000001</v>
      </c>
      <c r="H28">
        <v>170.61999499999999</v>
      </c>
      <c r="I28">
        <v>169.41200259999999</v>
      </c>
      <c r="J28">
        <v>172.3360016</v>
      </c>
    </row>
    <row r="29" spans="3:11" x14ac:dyDescent="0.35">
      <c r="C29">
        <v>176.050003</v>
      </c>
      <c r="D29">
        <f t="shared" si="0"/>
        <v>173.09999720000002</v>
      </c>
      <c r="E29">
        <f t="shared" si="1"/>
        <v>170.13299889999999</v>
      </c>
      <c r="H29">
        <v>163.91999799999999</v>
      </c>
      <c r="I29">
        <v>169.30400079999998</v>
      </c>
      <c r="J29">
        <v>171.6140015</v>
      </c>
    </row>
    <row r="30" spans="3:11" x14ac:dyDescent="0.35">
      <c r="C30">
        <v>174.13999899999999</v>
      </c>
      <c r="D30">
        <f t="shared" si="0"/>
        <v>173.35999780000003</v>
      </c>
      <c r="E30">
        <f t="shared" si="1"/>
        <v>171.38799920000002</v>
      </c>
      <c r="H30">
        <v>165.020004</v>
      </c>
      <c r="I30">
        <v>167.73200059999999</v>
      </c>
      <c r="J30">
        <v>170.60300139999998</v>
      </c>
    </row>
    <row r="31" spans="3:11" x14ac:dyDescent="0.35">
      <c r="C31">
        <v>172.33000200000001</v>
      </c>
      <c r="D31">
        <f t="shared" si="0"/>
        <v>173.29199840000001</v>
      </c>
      <c r="E31">
        <f t="shared" si="1"/>
        <v>172.55699940000002</v>
      </c>
      <c r="H31">
        <v>168.759995</v>
      </c>
      <c r="I31">
        <v>166.99399999999997</v>
      </c>
      <c r="J31">
        <v>169.64800110000002</v>
      </c>
    </row>
    <row r="32" spans="3:11" x14ac:dyDescent="0.35">
      <c r="C32">
        <v>167.36999499999999</v>
      </c>
      <c r="D32">
        <f t="shared" si="0"/>
        <v>173.42200020000001</v>
      </c>
      <c r="E32">
        <f t="shared" si="1"/>
        <v>173.2189989</v>
      </c>
    </row>
    <row r="33" spans="3:5" x14ac:dyDescent="0.35">
      <c r="C33">
        <v>170.970001</v>
      </c>
      <c r="D33">
        <f t="shared" si="0"/>
        <v>172.32399900000001</v>
      </c>
      <c r="E33">
        <f t="shared" si="1"/>
        <v>172.939998</v>
      </c>
    </row>
    <row r="34" spans="3:5" x14ac:dyDescent="0.35">
      <c r="C34">
        <v>171.85000600000001</v>
      </c>
      <c r="D34">
        <f t="shared" si="0"/>
        <v>172.172</v>
      </c>
      <c r="E34">
        <f t="shared" si="1"/>
        <v>172.63599859999999</v>
      </c>
    </row>
    <row r="35" spans="3:5" x14ac:dyDescent="0.35">
      <c r="C35">
        <v>171.029999</v>
      </c>
      <c r="D35">
        <f t="shared" si="0"/>
        <v>171.33200060000001</v>
      </c>
      <c r="E35">
        <f t="shared" si="1"/>
        <v>172.34599919999999</v>
      </c>
    </row>
    <row r="36" spans="3:5" x14ac:dyDescent="0.35">
      <c r="C36">
        <v>169.820007</v>
      </c>
      <c r="D36">
        <f t="shared" si="0"/>
        <v>170.7100006</v>
      </c>
      <c r="E36">
        <f t="shared" si="1"/>
        <v>172.00099950000001</v>
      </c>
    </row>
    <row r="37" spans="3:5" x14ac:dyDescent="0.35">
      <c r="C37">
        <v>164.979996</v>
      </c>
      <c r="D37">
        <f t="shared" si="0"/>
        <v>170.20800160000002</v>
      </c>
      <c r="E37">
        <f t="shared" si="1"/>
        <v>171.8150009</v>
      </c>
    </row>
    <row r="38" spans="3:5" x14ac:dyDescent="0.35">
      <c r="C38">
        <v>165.53999300000001</v>
      </c>
      <c r="D38">
        <f t="shared" si="0"/>
        <v>169.73000180000003</v>
      </c>
      <c r="E38">
        <f t="shared" si="1"/>
        <v>171.02700039999999</v>
      </c>
    </row>
    <row r="39" spans="3:5" x14ac:dyDescent="0.35">
      <c r="C39">
        <v>152.58000200000001</v>
      </c>
      <c r="D39">
        <f t="shared" si="0"/>
        <v>168.64400019999999</v>
      </c>
      <c r="E39">
        <f t="shared" si="1"/>
        <v>170.40800010000004</v>
      </c>
    </row>
    <row r="40" spans="3:5" x14ac:dyDescent="0.35">
      <c r="C40">
        <v>163.83999600000001</v>
      </c>
      <c r="D40">
        <f t="shared" si="0"/>
        <v>164.7899994</v>
      </c>
      <c r="E40">
        <f t="shared" si="1"/>
        <v>168.06100000000001</v>
      </c>
    </row>
    <row r="41" spans="3:5" x14ac:dyDescent="0.35">
      <c r="C41">
        <v>163.05999800000001</v>
      </c>
      <c r="D41">
        <f t="shared" si="0"/>
        <v>163.35199880000002</v>
      </c>
      <c r="E41">
        <f t="shared" si="1"/>
        <v>167.0309997</v>
      </c>
    </row>
    <row r="42" spans="3:5" x14ac:dyDescent="0.35">
      <c r="C42">
        <v>164.699997</v>
      </c>
      <c r="D42">
        <f t="shared" si="0"/>
        <v>161.99999700000004</v>
      </c>
      <c r="E42">
        <f t="shared" si="1"/>
        <v>166.1039993</v>
      </c>
    </row>
    <row r="43" spans="3:5" x14ac:dyDescent="0.35">
      <c r="C43">
        <v>164.38999899999999</v>
      </c>
      <c r="D43">
        <f t="shared" si="0"/>
        <v>161.94399720000001</v>
      </c>
      <c r="E43">
        <f t="shared" si="1"/>
        <v>165.83699949999999</v>
      </c>
    </row>
    <row r="44" spans="3:5" x14ac:dyDescent="0.35">
      <c r="C44">
        <v>168.470001</v>
      </c>
      <c r="D44">
        <f t="shared" si="0"/>
        <v>161.71399839999998</v>
      </c>
      <c r="E44">
        <f t="shared" si="1"/>
        <v>165.17899929999999</v>
      </c>
    </row>
    <row r="45" spans="3:5" x14ac:dyDescent="0.35">
      <c r="C45">
        <v>164.490005</v>
      </c>
      <c r="D45">
        <f t="shared" si="0"/>
        <v>164.89199820000002</v>
      </c>
      <c r="E45">
        <f t="shared" si="1"/>
        <v>164.84099879999999</v>
      </c>
    </row>
    <row r="46" spans="3:5" x14ac:dyDescent="0.35">
      <c r="C46">
        <v>163.36000100000001</v>
      </c>
      <c r="D46">
        <f t="shared" si="0"/>
        <v>165.02199999999999</v>
      </c>
      <c r="E46">
        <f t="shared" si="1"/>
        <v>164.18699940000002</v>
      </c>
    </row>
    <row r="47" spans="3:5" x14ac:dyDescent="0.35">
      <c r="C47">
        <v>158.820007</v>
      </c>
      <c r="D47">
        <f t="shared" si="0"/>
        <v>165.08200059999999</v>
      </c>
      <c r="E47">
        <f t="shared" si="1"/>
        <v>163.54099879999998</v>
      </c>
    </row>
    <row r="48" spans="3:5" x14ac:dyDescent="0.35">
      <c r="C48">
        <v>161.479996</v>
      </c>
      <c r="D48">
        <f t="shared" si="0"/>
        <v>163.90600260000002</v>
      </c>
      <c r="E48">
        <f t="shared" si="1"/>
        <v>162.92499989999999</v>
      </c>
    </row>
    <row r="49" spans="3:5" x14ac:dyDescent="0.35">
      <c r="C49">
        <v>160.199997</v>
      </c>
      <c r="D49">
        <f t="shared" si="0"/>
        <v>163.32400200000001</v>
      </c>
      <c r="E49">
        <f t="shared" si="1"/>
        <v>162.51900019999999</v>
      </c>
    </row>
    <row r="50" spans="3:5" x14ac:dyDescent="0.35">
      <c r="C50">
        <v>158.929993</v>
      </c>
      <c r="D50">
        <f t="shared" si="0"/>
        <v>161.67000120000003</v>
      </c>
      <c r="E50">
        <f t="shared" si="1"/>
        <v>163.2809997</v>
      </c>
    </row>
    <row r="51" spans="3:5" x14ac:dyDescent="0.35">
      <c r="C51">
        <v>151.449997</v>
      </c>
      <c r="D51">
        <f t="shared" si="0"/>
        <v>160.55799880000001</v>
      </c>
      <c r="E51">
        <f t="shared" si="1"/>
        <v>162.7899994</v>
      </c>
    </row>
    <row r="52" spans="3:5" x14ac:dyDescent="0.35">
      <c r="C52">
        <v>150.89999399999999</v>
      </c>
      <c r="D52">
        <f t="shared" si="0"/>
        <v>158.17599799999999</v>
      </c>
      <c r="E52">
        <f t="shared" si="1"/>
        <v>161.62899929999998</v>
      </c>
    </row>
    <row r="53" spans="3:5" x14ac:dyDescent="0.35">
      <c r="C53">
        <v>157.050003</v>
      </c>
      <c r="D53">
        <f t="shared" si="0"/>
        <v>156.59199539999997</v>
      </c>
      <c r="E53">
        <f t="shared" si="1"/>
        <v>160.248999</v>
      </c>
    </row>
    <row r="54" spans="3:5" x14ac:dyDescent="0.35">
      <c r="C54">
        <v>158.61000100000001</v>
      </c>
      <c r="D54">
        <f t="shared" si="0"/>
        <v>155.70599680000001</v>
      </c>
      <c r="E54">
        <f t="shared" si="1"/>
        <v>159.51499940000002</v>
      </c>
    </row>
    <row r="55" spans="3:5" x14ac:dyDescent="0.35">
      <c r="C55">
        <v>160.509995</v>
      </c>
      <c r="D55">
        <f t="shared" si="0"/>
        <v>155.38799760000001</v>
      </c>
      <c r="E55">
        <f t="shared" si="1"/>
        <v>158.5289994</v>
      </c>
    </row>
    <row r="56" spans="3:5" x14ac:dyDescent="0.35">
      <c r="C56">
        <v>163.509995</v>
      </c>
      <c r="D56">
        <f t="shared" si="0"/>
        <v>155.70399800000001</v>
      </c>
      <c r="E56">
        <f t="shared" si="1"/>
        <v>158.13099840000001</v>
      </c>
    </row>
    <row r="57" spans="3:5" x14ac:dyDescent="0.35">
      <c r="C57">
        <v>165.509995</v>
      </c>
      <c r="D57">
        <f t="shared" si="0"/>
        <v>158.11599760000001</v>
      </c>
      <c r="E57">
        <f t="shared" si="1"/>
        <v>158.14599779999998</v>
      </c>
    </row>
    <row r="58" spans="3:5" x14ac:dyDescent="0.35">
      <c r="C58">
        <v>167.990005</v>
      </c>
      <c r="D58">
        <f t="shared" si="0"/>
        <v>161.03799780000003</v>
      </c>
      <c r="E58">
        <f t="shared" si="1"/>
        <v>158.81499659999994</v>
      </c>
    </row>
    <row r="59" spans="3:5" x14ac:dyDescent="0.35">
      <c r="C59">
        <v>171.05999800000001</v>
      </c>
      <c r="D59">
        <f t="shared" si="0"/>
        <v>163.22599819999999</v>
      </c>
      <c r="E59">
        <f t="shared" si="1"/>
        <v>159.46599750000001</v>
      </c>
    </row>
    <row r="60" spans="3:5" x14ac:dyDescent="0.35">
      <c r="C60">
        <v>173.88000500000001</v>
      </c>
      <c r="D60">
        <f t="shared" si="0"/>
        <v>165.71599759999998</v>
      </c>
      <c r="E60">
        <f t="shared" si="1"/>
        <v>160.55199760000002</v>
      </c>
    </row>
    <row r="61" spans="3:5" x14ac:dyDescent="0.35">
      <c r="C61">
        <v>172.16999799999999</v>
      </c>
      <c r="D61">
        <f t="shared" si="0"/>
        <v>168.38999960000001</v>
      </c>
      <c r="E61">
        <f t="shared" si="1"/>
        <v>162.04699880000001</v>
      </c>
    </row>
    <row r="62" spans="3:5" x14ac:dyDescent="0.35">
      <c r="C62">
        <v>176.69000199999999</v>
      </c>
      <c r="D62">
        <f t="shared" si="0"/>
        <v>170.1220002</v>
      </c>
      <c r="E62">
        <f t="shared" si="1"/>
        <v>164.11899890000001</v>
      </c>
    </row>
    <row r="63" spans="3:5" x14ac:dyDescent="0.35">
      <c r="C63">
        <v>178.550003</v>
      </c>
      <c r="D63">
        <f t="shared" si="0"/>
        <v>172.35800159999999</v>
      </c>
      <c r="E63">
        <f t="shared" si="1"/>
        <v>166.69799970000003</v>
      </c>
    </row>
    <row r="64" spans="3:5" x14ac:dyDescent="0.35">
      <c r="C64">
        <v>177.83999600000001</v>
      </c>
      <c r="D64">
        <f t="shared" si="0"/>
        <v>174.47000120000001</v>
      </c>
      <c r="E64">
        <f t="shared" si="1"/>
        <v>168.8479997</v>
      </c>
    </row>
    <row r="65" spans="3:5" x14ac:dyDescent="0.35">
      <c r="C65">
        <v>174.029999</v>
      </c>
      <c r="D65">
        <f t="shared" si="0"/>
        <v>175.8260008</v>
      </c>
      <c r="E65">
        <f t="shared" si="1"/>
        <v>170.77099920000001</v>
      </c>
    </row>
    <row r="66" spans="3:5" x14ac:dyDescent="0.35">
      <c r="C66">
        <v>174.570007</v>
      </c>
      <c r="D66">
        <f t="shared" si="0"/>
        <v>175.85599959999999</v>
      </c>
      <c r="E66">
        <f t="shared" si="1"/>
        <v>172.12299960000001</v>
      </c>
    </row>
    <row r="67" spans="3:5" x14ac:dyDescent="0.35">
      <c r="C67">
        <v>177.5</v>
      </c>
      <c r="D67">
        <f t="shared" si="0"/>
        <v>176.33600140000001</v>
      </c>
      <c r="E67">
        <f t="shared" si="1"/>
        <v>173.22900080000002</v>
      </c>
    </row>
    <row r="68" spans="3:5" x14ac:dyDescent="0.35">
      <c r="C68">
        <v>172.36000100000001</v>
      </c>
      <c r="D68">
        <f t="shared" si="0"/>
        <v>176.49800099999999</v>
      </c>
      <c r="E68">
        <f t="shared" si="1"/>
        <v>174.42800130000001</v>
      </c>
    </row>
    <row r="69" spans="3:5" x14ac:dyDescent="0.35">
      <c r="C69">
        <v>171.16000399999999</v>
      </c>
      <c r="D69">
        <f t="shared" si="0"/>
        <v>175.26000060000001</v>
      </c>
      <c r="E69">
        <f t="shared" si="1"/>
        <v>174.86500090000001</v>
      </c>
    </row>
    <row r="70" spans="3:5" x14ac:dyDescent="0.35">
      <c r="C70">
        <v>171.779999</v>
      </c>
      <c r="D70">
        <f t="shared" si="0"/>
        <v>173.92400219999999</v>
      </c>
      <c r="E70">
        <f t="shared" si="1"/>
        <v>174.8750015</v>
      </c>
    </row>
    <row r="71" spans="3:5" x14ac:dyDescent="0.35">
      <c r="C71">
        <v>168.71000699999999</v>
      </c>
      <c r="D71">
        <f t="shared" si="0"/>
        <v>173.4740022</v>
      </c>
      <c r="E71">
        <f t="shared" si="1"/>
        <v>174.66500090000002</v>
      </c>
    </row>
    <row r="72" spans="3:5" x14ac:dyDescent="0.35">
      <c r="C72">
        <v>168.020004</v>
      </c>
      <c r="D72">
        <f t="shared" si="0"/>
        <v>172.3020022</v>
      </c>
      <c r="E72">
        <f t="shared" si="1"/>
        <v>174.3190018</v>
      </c>
    </row>
    <row r="73" spans="3:5" x14ac:dyDescent="0.35">
      <c r="C73">
        <v>167.38999899999999</v>
      </c>
      <c r="D73">
        <f t="shared" ref="D73:D77" si="2">AVERAGE(C68:C72)</f>
        <v>170.406003</v>
      </c>
      <c r="E73">
        <f t="shared" si="1"/>
        <v>173.45200200000002</v>
      </c>
    </row>
    <row r="74" spans="3:5" x14ac:dyDescent="0.35">
      <c r="C74">
        <v>170.61999499999999</v>
      </c>
      <c r="D74">
        <f t="shared" si="2"/>
        <v>169.41200259999999</v>
      </c>
      <c r="E74">
        <f t="shared" si="1"/>
        <v>172.3360016</v>
      </c>
    </row>
    <row r="75" spans="3:5" x14ac:dyDescent="0.35">
      <c r="C75">
        <v>163.91999799999999</v>
      </c>
      <c r="D75">
        <f t="shared" si="2"/>
        <v>169.30400079999998</v>
      </c>
      <c r="E75">
        <f t="shared" si="1"/>
        <v>171.6140015</v>
      </c>
    </row>
    <row r="76" spans="3:5" x14ac:dyDescent="0.35">
      <c r="C76">
        <v>165.020004</v>
      </c>
      <c r="D76">
        <f t="shared" si="2"/>
        <v>167.73200059999999</v>
      </c>
      <c r="E76">
        <f t="shared" si="1"/>
        <v>170.60300139999998</v>
      </c>
    </row>
    <row r="77" spans="3:5" x14ac:dyDescent="0.35">
      <c r="C77">
        <v>168.759995</v>
      </c>
      <c r="D77">
        <f t="shared" si="2"/>
        <v>166.99399999999997</v>
      </c>
      <c r="E77">
        <f t="shared" si="1"/>
        <v>169.64800110000002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5884-88A6-430F-9989-E31867C88D1C}">
  <dimension ref="B2:R14"/>
  <sheetViews>
    <sheetView workbookViewId="0">
      <selection activeCell="B4" sqref="B4:G4"/>
    </sheetView>
  </sheetViews>
  <sheetFormatPr defaultRowHeight="17" x14ac:dyDescent="0.35"/>
  <cols>
    <col min="1" max="1" width="8.6640625" style="36"/>
    <col min="2" max="13" width="7.5" style="36" bestFit="1" customWidth="1"/>
    <col min="14" max="16384" width="8.6640625" style="36"/>
  </cols>
  <sheetData>
    <row r="2" spans="2:18" ht="23" x14ac:dyDescent="0.35">
      <c r="B2" s="51" t="s">
        <v>47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2:18" ht="46" x14ac:dyDescent="0.35"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  <c r="H3" s="24" t="s">
        <v>73</v>
      </c>
      <c r="I3" s="37" t="s">
        <v>74</v>
      </c>
      <c r="J3" s="37" t="s">
        <v>75</v>
      </c>
      <c r="K3" s="24" t="s">
        <v>76</v>
      </c>
      <c r="L3" s="24" t="s">
        <v>77</v>
      </c>
      <c r="M3" s="24" t="s">
        <v>78</v>
      </c>
    </row>
    <row r="4" spans="2:18" ht="26" customHeight="1" x14ac:dyDescent="0.35">
      <c r="B4" s="55" t="s">
        <v>60</v>
      </c>
      <c r="C4" s="55"/>
      <c r="D4" s="55"/>
      <c r="E4" s="55"/>
      <c r="F4" s="55"/>
      <c r="G4" s="55"/>
      <c r="H4" s="56" t="s">
        <v>61</v>
      </c>
      <c r="I4" s="57"/>
      <c r="J4" s="58"/>
      <c r="K4" s="26"/>
      <c r="L4" s="26"/>
      <c r="M4" s="26"/>
    </row>
    <row r="5" spans="2:18" ht="26" customHeight="1" x14ac:dyDescent="0.35">
      <c r="B5" s="27"/>
      <c r="C5" s="28"/>
      <c r="D5" s="28"/>
      <c r="E5" s="59" t="s">
        <v>62</v>
      </c>
      <c r="F5" s="55"/>
      <c r="G5" s="55"/>
      <c r="H5" s="60"/>
      <c r="I5" s="55"/>
      <c r="J5" s="55"/>
      <c r="K5" s="56" t="s">
        <v>63</v>
      </c>
      <c r="L5" s="57"/>
      <c r="M5" s="58"/>
    </row>
    <row r="6" spans="2:18" ht="26" customHeight="1" x14ac:dyDescent="0.35"/>
    <row r="7" spans="2:18" ht="26" customHeight="1" x14ac:dyDescent="0.35"/>
    <row r="10" spans="2:18" x14ac:dyDescent="0.35">
      <c r="O10" s="49" t="s">
        <v>64</v>
      </c>
      <c r="P10" s="49"/>
      <c r="Q10" s="49"/>
      <c r="R10" s="49"/>
    </row>
    <row r="11" spans="2:18" x14ac:dyDescent="0.35">
      <c r="O11" s="38" t="s">
        <v>79</v>
      </c>
      <c r="P11" s="38" t="s">
        <v>73</v>
      </c>
      <c r="Q11" s="38" t="s">
        <v>74</v>
      </c>
      <c r="R11" s="39" t="s">
        <v>75</v>
      </c>
    </row>
    <row r="12" spans="2:18" x14ac:dyDescent="0.35">
      <c r="O12" s="32" t="s">
        <v>60</v>
      </c>
      <c r="P12" s="33" t="s">
        <v>61</v>
      </c>
      <c r="Q12" s="34"/>
      <c r="R12" s="34"/>
    </row>
    <row r="13" spans="2:18" x14ac:dyDescent="0.35">
      <c r="O13" s="34"/>
      <c r="P13" s="32" t="s">
        <v>62</v>
      </c>
      <c r="Q13" s="33" t="s">
        <v>63</v>
      </c>
      <c r="R13" s="34"/>
    </row>
    <row r="14" spans="2:18" x14ac:dyDescent="0.35">
      <c r="O14" s="34"/>
      <c r="P14" s="34"/>
      <c r="Q14" s="35" t="s">
        <v>65</v>
      </c>
      <c r="R14" s="33" t="s">
        <v>66</v>
      </c>
    </row>
  </sheetData>
  <mergeCells count="6">
    <mergeCell ref="O10:R10"/>
    <mergeCell ref="B2:M2"/>
    <mergeCell ref="B4:G4"/>
    <mergeCell ref="H4:J4"/>
    <mergeCell ref="E5:J5"/>
    <mergeCell ref="K5:M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E4C8-41DD-446B-9628-23092B02479D}">
  <dimension ref="B3:R18"/>
  <sheetViews>
    <sheetView workbookViewId="0">
      <selection activeCell="B4" sqref="B4:G4"/>
    </sheetView>
  </sheetViews>
  <sheetFormatPr defaultRowHeight="17" x14ac:dyDescent="0.35"/>
  <cols>
    <col min="1" max="16384" width="8.6640625" style="40"/>
  </cols>
  <sheetData>
    <row r="3" spans="2:18" x14ac:dyDescent="0.35">
      <c r="B3" s="32" t="s">
        <v>60</v>
      </c>
      <c r="C3" s="33" t="s">
        <v>61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x14ac:dyDescent="0.35">
      <c r="B4" s="34"/>
      <c r="C4" s="32" t="s">
        <v>62</v>
      </c>
      <c r="D4" s="33" t="s">
        <v>63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x14ac:dyDescent="0.35">
      <c r="B5" s="34"/>
      <c r="C5" s="34"/>
      <c r="D5" s="35" t="s">
        <v>65</v>
      </c>
      <c r="E5" s="33" t="s">
        <v>66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x14ac:dyDescent="0.35">
      <c r="B6" s="38" t="s">
        <v>79</v>
      </c>
      <c r="C6" s="38" t="s">
        <v>73</v>
      </c>
      <c r="D6" s="38" t="s">
        <v>74</v>
      </c>
      <c r="E6" s="39" t="s">
        <v>75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x14ac:dyDescent="0.35">
      <c r="B7" s="49" t="s">
        <v>64</v>
      </c>
      <c r="C7" s="49"/>
      <c r="D7" s="49"/>
      <c r="E7" s="4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2:18" x14ac:dyDescent="0.3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x14ac:dyDescent="0.35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2:18" x14ac:dyDescent="0.35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2:18" x14ac:dyDescent="0.35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2:18" x14ac:dyDescent="0.3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2:18" x14ac:dyDescent="0.3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2:18" x14ac:dyDescent="0.3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2:18" x14ac:dyDescent="0.35">
      <c r="B15" s="34"/>
      <c r="C15" s="34"/>
      <c r="D15" s="34"/>
      <c r="E15" s="34"/>
      <c r="F15" s="34"/>
      <c r="G15" s="61" t="s">
        <v>60</v>
      </c>
      <c r="H15" s="61"/>
      <c r="I15" s="61"/>
      <c r="J15" s="61"/>
      <c r="K15" s="61"/>
      <c r="L15" s="61"/>
      <c r="M15" s="62" t="s">
        <v>61</v>
      </c>
      <c r="N15" s="63"/>
      <c r="O15" s="64"/>
      <c r="P15" s="34"/>
      <c r="Q15" s="34"/>
      <c r="R15" s="34"/>
    </row>
    <row r="16" spans="2:18" x14ac:dyDescent="0.35">
      <c r="B16" s="34"/>
      <c r="C16" s="34"/>
      <c r="D16" s="34"/>
      <c r="E16" s="34"/>
      <c r="F16" s="34"/>
      <c r="G16" s="41"/>
      <c r="H16" s="42"/>
      <c r="I16" s="42"/>
      <c r="J16" s="65" t="s">
        <v>62</v>
      </c>
      <c r="K16" s="61"/>
      <c r="L16" s="61"/>
      <c r="M16" s="66"/>
      <c r="N16" s="67"/>
      <c r="O16" s="67"/>
      <c r="P16" s="62" t="s">
        <v>63</v>
      </c>
      <c r="Q16" s="63"/>
      <c r="R16" s="64"/>
    </row>
    <row r="17" spans="2:18" x14ac:dyDescent="0.35">
      <c r="B17" s="34"/>
      <c r="C17" s="34"/>
      <c r="D17" s="34"/>
      <c r="E17" s="34"/>
      <c r="F17" s="34"/>
      <c r="G17" s="38" t="s">
        <v>67</v>
      </c>
      <c r="H17" s="38" t="s">
        <v>68</v>
      </c>
      <c r="I17" s="38" t="s">
        <v>69</v>
      </c>
      <c r="J17" s="38" t="s">
        <v>70</v>
      </c>
      <c r="K17" s="38" t="s">
        <v>71</v>
      </c>
      <c r="L17" s="38" t="s">
        <v>72</v>
      </c>
      <c r="M17" s="39" t="s">
        <v>73</v>
      </c>
      <c r="N17" s="38" t="s">
        <v>74</v>
      </c>
      <c r="O17" s="38" t="s">
        <v>75</v>
      </c>
      <c r="P17" s="39" t="s">
        <v>76</v>
      </c>
      <c r="Q17" s="39" t="s">
        <v>77</v>
      </c>
      <c r="R17" s="39" t="s">
        <v>78</v>
      </c>
    </row>
    <row r="18" spans="2:18" x14ac:dyDescent="0.35">
      <c r="B18" s="34"/>
      <c r="C18" s="34"/>
      <c r="D18" s="34"/>
      <c r="E18" s="34"/>
      <c r="F18" s="34"/>
      <c r="G18" s="68" t="s">
        <v>47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70"/>
    </row>
  </sheetData>
  <mergeCells count="6">
    <mergeCell ref="G18:R18"/>
    <mergeCell ref="B7:E7"/>
    <mergeCell ref="G15:L15"/>
    <mergeCell ref="M15:O15"/>
    <mergeCell ref="J16:O16"/>
    <mergeCell ref="P16:R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717B-B531-4DBE-A1F3-1D8371EEDE38}">
  <dimension ref="B2:AH20"/>
  <sheetViews>
    <sheetView topLeftCell="C1" zoomScale="70" zoomScaleNormal="70" zoomScaleSheetLayoutView="90" workbookViewId="0">
      <selection activeCell="Y18" sqref="Y18:AH20"/>
    </sheetView>
  </sheetViews>
  <sheetFormatPr defaultRowHeight="25.5" x14ac:dyDescent="0.35"/>
  <cols>
    <col min="1" max="1" width="8.6640625" style="4"/>
    <col min="2" max="2" width="16.08203125" style="4" customWidth="1"/>
    <col min="3" max="10" width="8.6640625" style="4"/>
    <col min="11" max="11" width="3.58203125" style="4" customWidth="1"/>
    <col min="12" max="12" width="5" style="4" bestFit="1" customWidth="1"/>
    <col min="13" max="19" width="8.6640625" style="4"/>
    <col min="20" max="20" width="8" style="4" customWidth="1"/>
    <col min="21" max="21" width="16.1640625" style="4" customWidth="1"/>
    <col min="22" max="23" width="8.6640625" style="4"/>
    <col min="24" max="24" width="18.75" style="4" customWidth="1"/>
    <col min="25" max="25" width="5.9140625" style="4" customWidth="1"/>
    <col min="26" max="33" width="8.6640625" style="4"/>
    <col min="34" max="34" width="18.75" style="4" bestFit="1" customWidth="1"/>
    <col min="35" max="16384" width="8.6640625" style="4"/>
  </cols>
  <sheetData>
    <row r="2" spans="2:21" x14ac:dyDescent="0.35">
      <c r="B2" s="1" t="s">
        <v>5</v>
      </c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>
        <v>0</v>
      </c>
      <c r="K2" s="3"/>
    </row>
    <row r="3" spans="2:21" ht="20" customHeight="1" x14ac:dyDescent="0.35">
      <c r="B3" s="5"/>
      <c r="C3" s="6"/>
      <c r="D3" s="6"/>
      <c r="E3" s="6"/>
      <c r="F3" s="6"/>
      <c r="G3" s="6"/>
      <c r="H3" s="6"/>
      <c r="I3" s="6"/>
      <c r="J3" s="6"/>
      <c r="K3" s="6"/>
    </row>
    <row r="4" spans="2:21" x14ac:dyDescent="0.35">
      <c r="B4" s="1" t="s">
        <v>6</v>
      </c>
      <c r="C4" s="7">
        <v>0.5</v>
      </c>
      <c r="D4" s="7">
        <v>0.5</v>
      </c>
      <c r="E4" s="7">
        <v>0.5</v>
      </c>
      <c r="F4" s="7">
        <v>0.5</v>
      </c>
      <c r="G4" s="7">
        <v>0.5</v>
      </c>
      <c r="H4" s="7">
        <v>0.5</v>
      </c>
      <c r="I4" s="7">
        <v>0.5</v>
      </c>
      <c r="J4" s="7">
        <v>0.5</v>
      </c>
      <c r="K4" s="3"/>
    </row>
    <row r="11" spans="2:21" x14ac:dyDescent="0.35">
      <c r="L11" s="3" t="s">
        <v>7</v>
      </c>
      <c r="M11" s="2">
        <v>7</v>
      </c>
      <c r="N11" s="2">
        <v>6</v>
      </c>
      <c r="O11" s="2">
        <v>5</v>
      </c>
      <c r="P11" s="2">
        <v>4</v>
      </c>
      <c r="Q11" s="2">
        <v>3</v>
      </c>
      <c r="R11" s="2">
        <v>2</v>
      </c>
      <c r="S11" s="2">
        <v>1</v>
      </c>
      <c r="T11" s="2">
        <v>0</v>
      </c>
      <c r="U11" s="1" t="s">
        <v>5</v>
      </c>
    </row>
    <row r="12" spans="2:21" ht="20" customHeight="1" x14ac:dyDescent="0.35">
      <c r="L12" s="6"/>
      <c r="M12" s="6"/>
      <c r="N12" s="6"/>
      <c r="O12" s="6"/>
      <c r="P12" s="6"/>
      <c r="Q12" s="6"/>
      <c r="R12" s="6"/>
      <c r="S12" s="6"/>
      <c r="T12" s="6"/>
      <c r="U12" s="5"/>
    </row>
    <row r="13" spans="2:21" x14ac:dyDescent="0.35">
      <c r="L13" s="3" t="s">
        <v>7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1" t="s">
        <v>6</v>
      </c>
    </row>
    <row r="18" spans="24:34" x14ac:dyDescent="0.35">
      <c r="X18" s="1" t="s">
        <v>5</v>
      </c>
      <c r="Y18" s="43" t="s">
        <v>80</v>
      </c>
      <c r="Z18" s="2">
        <v>7</v>
      </c>
      <c r="AA18" s="2">
        <v>6</v>
      </c>
      <c r="AB18" s="2">
        <v>5</v>
      </c>
      <c r="AC18" s="2">
        <v>4</v>
      </c>
      <c r="AD18" s="2">
        <v>3</v>
      </c>
      <c r="AE18" s="2">
        <v>2</v>
      </c>
      <c r="AF18" s="2">
        <v>1</v>
      </c>
      <c r="AG18" s="2">
        <v>0</v>
      </c>
      <c r="AH18" s="1" t="s">
        <v>5</v>
      </c>
    </row>
    <row r="19" spans="24:34" x14ac:dyDescent="0.35"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5"/>
    </row>
    <row r="20" spans="24:34" x14ac:dyDescent="0.35">
      <c r="X20" s="1" t="s">
        <v>6</v>
      </c>
      <c r="Y20" s="43" t="s">
        <v>80</v>
      </c>
      <c r="Z20" s="7">
        <v>0.5</v>
      </c>
      <c r="AA20" s="7">
        <v>0.5</v>
      </c>
      <c r="AB20" s="7">
        <v>0.5</v>
      </c>
      <c r="AC20" s="7">
        <v>0.5</v>
      </c>
      <c r="AD20" s="7">
        <v>0.5</v>
      </c>
      <c r="AE20" s="7">
        <v>0.5</v>
      </c>
      <c r="AF20" s="7">
        <v>0.5</v>
      </c>
      <c r="AG20" s="7">
        <v>0.5</v>
      </c>
      <c r="AH20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CCE-4F01-46F3-B36B-EEB279795450}">
  <dimension ref="B1:AG27"/>
  <sheetViews>
    <sheetView topLeftCell="G1" zoomScale="70" zoomScaleNormal="70" workbookViewId="0">
      <selection activeCell="X21" sqref="X21:X27"/>
    </sheetView>
  </sheetViews>
  <sheetFormatPr defaultRowHeight="25.5" x14ac:dyDescent="0.35"/>
  <cols>
    <col min="1" max="1" width="8.6640625" style="3"/>
    <col min="2" max="2" width="22.08203125" style="3" customWidth="1"/>
    <col min="3" max="10" width="10.08203125" style="3" customWidth="1"/>
    <col min="11" max="11" width="3.58203125" style="4" customWidth="1"/>
    <col min="12" max="12" width="3.58203125" style="3" customWidth="1"/>
    <col min="13" max="20" width="8" style="3" customWidth="1"/>
    <col min="21" max="21" width="22.1640625" style="3" customWidth="1"/>
    <col min="22" max="22" width="8.6640625" style="3"/>
    <col min="23" max="23" width="18.75" style="3" bestFit="1" customWidth="1"/>
    <col min="24" max="24" width="5.9140625" style="3" customWidth="1"/>
    <col min="25" max="32" width="10.08203125" style="3" customWidth="1"/>
    <col min="33" max="33" width="18.75" style="3" bestFit="1" customWidth="1"/>
    <col min="34" max="16384" width="8.6640625" style="3"/>
  </cols>
  <sheetData>
    <row r="1" spans="2:21" x14ac:dyDescent="0.35">
      <c r="L1" s="8" t="s">
        <v>8</v>
      </c>
    </row>
    <row r="2" spans="2:21" ht="25.5" customHeight="1" x14ac:dyDescent="0.35">
      <c r="B2" s="1" t="s">
        <v>5</v>
      </c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>
        <v>0</v>
      </c>
      <c r="K2" s="3"/>
    </row>
    <row r="3" spans="2:21" ht="20" customHeight="1" x14ac:dyDescent="0.35">
      <c r="B3" s="5"/>
      <c r="C3" s="6"/>
      <c r="D3" s="6"/>
      <c r="E3" s="6"/>
      <c r="F3" s="6"/>
      <c r="G3" s="6"/>
      <c r="H3" s="6"/>
      <c r="I3" s="6"/>
      <c r="J3" s="6"/>
      <c r="K3" s="6"/>
    </row>
    <row r="4" spans="2:21" x14ac:dyDescent="0.35">
      <c r="B4" s="1" t="s">
        <v>6</v>
      </c>
      <c r="C4" s="7">
        <v>0.5</v>
      </c>
      <c r="D4" s="7">
        <v>0.5</v>
      </c>
      <c r="E4" s="7">
        <v>0.5</v>
      </c>
      <c r="F4" s="7">
        <v>0.5</v>
      </c>
      <c r="G4" s="7">
        <v>0.5</v>
      </c>
      <c r="H4" s="7">
        <v>0.5</v>
      </c>
      <c r="I4" s="7">
        <v>0.5</v>
      </c>
      <c r="J4" s="7">
        <v>0.5</v>
      </c>
      <c r="K4" s="3"/>
    </row>
    <row r="5" spans="2:21" ht="20" customHeight="1" x14ac:dyDescent="0.35">
      <c r="B5" s="1"/>
    </row>
    <row r="6" spans="2:21" x14ac:dyDescent="0.35">
      <c r="B6" s="1" t="s">
        <v>9</v>
      </c>
      <c r="C6" s="9">
        <v>0.65</v>
      </c>
      <c r="D6" s="9">
        <v>0.79</v>
      </c>
      <c r="E6" s="9">
        <v>0.63</v>
      </c>
      <c r="F6" s="9">
        <v>0.98</v>
      </c>
      <c r="G6" s="9">
        <v>0.22</v>
      </c>
      <c r="H6" s="9">
        <v>0.46</v>
      </c>
      <c r="I6" s="10">
        <v>0.55000000000000004</v>
      </c>
      <c r="J6" s="10">
        <v>0.37</v>
      </c>
      <c r="K6" s="3"/>
    </row>
    <row r="7" spans="2:21" ht="20" customHeight="1" x14ac:dyDescent="0.35">
      <c r="B7" s="1"/>
      <c r="K7" s="6"/>
    </row>
    <row r="8" spans="2:21" x14ac:dyDescent="0.35">
      <c r="B8" s="1" t="s">
        <v>10</v>
      </c>
      <c r="C8" s="11">
        <v>0</v>
      </c>
      <c r="D8" s="11">
        <v>0</v>
      </c>
      <c r="E8" s="11">
        <v>0</v>
      </c>
      <c r="F8" s="11">
        <v>0</v>
      </c>
      <c r="G8" s="12">
        <v>1</v>
      </c>
      <c r="H8" s="11">
        <v>1</v>
      </c>
      <c r="I8" s="12">
        <v>0</v>
      </c>
      <c r="J8" s="12">
        <v>1</v>
      </c>
      <c r="K8" s="3"/>
    </row>
    <row r="10" spans="2:21" x14ac:dyDescent="0.35">
      <c r="L10" s="3" t="s">
        <v>7</v>
      </c>
      <c r="M10" s="2">
        <v>7</v>
      </c>
      <c r="N10" s="2">
        <v>6</v>
      </c>
      <c r="O10" s="2">
        <v>5</v>
      </c>
      <c r="P10" s="2">
        <v>4</v>
      </c>
      <c r="Q10" s="2">
        <v>3</v>
      </c>
      <c r="R10" s="2">
        <v>2</v>
      </c>
      <c r="S10" s="2">
        <v>1</v>
      </c>
      <c r="T10" s="2">
        <v>0</v>
      </c>
      <c r="U10" s="1" t="s">
        <v>5</v>
      </c>
    </row>
    <row r="11" spans="2:21" ht="20" customHeight="1" x14ac:dyDescent="0.35">
      <c r="L11" s="6"/>
      <c r="M11" s="6"/>
      <c r="N11" s="6"/>
      <c r="O11" s="6"/>
      <c r="P11" s="6"/>
      <c r="Q11" s="6"/>
      <c r="R11" s="6"/>
      <c r="S11" s="6"/>
      <c r="T11" s="6"/>
      <c r="U11" s="5"/>
    </row>
    <row r="12" spans="2:21" x14ac:dyDescent="0.35">
      <c r="L12" s="3" t="s">
        <v>7</v>
      </c>
      <c r="M12" s="7">
        <v>0.5</v>
      </c>
      <c r="N12" s="7">
        <v>0.5</v>
      </c>
      <c r="O12" s="7">
        <v>0.5</v>
      </c>
      <c r="P12" s="7">
        <v>0.5</v>
      </c>
      <c r="Q12" s="7">
        <v>0.5</v>
      </c>
      <c r="R12" s="7">
        <v>0.5</v>
      </c>
      <c r="S12" s="7">
        <v>0.5</v>
      </c>
      <c r="T12" s="7">
        <v>0.5</v>
      </c>
      <c r="U12" s="1" t="s">
        <v>6</v>
      </c>
    </row>
    <row r="13" spans="2:21" ht="20" customHeight="1" x14ac:dyDescent="0.35">
      <c r="B13" s="1"/>
      <c r="L13" s="4"/>
      <c r="U13" s="1"/>
    </row>
    <row r="14" spans="2:21" x14ac:dyDescent="0.35">
      <c r="B14" s="5"/>
      <c r="C14" s="6"/>
      <c r="D14" s="6"/>
      <c r="E14" s="6"/>
      <c r="F14" s="6"/>
      <c r="G14" s="6"/>
      <c r="H14" s="6"/>
      <c r="I14" s="6"/>
      <c r="J14" s="6"/>
      <c r="L14" s="3" t="s">
        <v>7</v>
      </c>
      <c r="M14" s="9">
        <v>0.65</v>
      </c>
      <c r="N14" s="9">
        <v>0.79</v>
      </c>
      <c r="O14" s="9">
        <v>0.63</v>
      </c>
      <c r="P14" s="9">
        <v>0.98</v>
      </c>
      <c r="Q14" s="9">
        <v>0.22</v>
      </c>
      <c r="R14" s="9">
        <v>0.46</v>
      </c>
      <c r="S14" s="10">
        <v>0.55000000000000004</v>
      </c>
      <c r="T14" s="10">
        <v>0.37</v>
      </c>
      <c r="U14" s="1" t="s">
        <v>9</v>
      </c>
    </row>
    <row r="15" spans="2:21" ht="20" customHeight="1" x14ac:dyDescent="0.35">
      <c r="B15" s="1"/>
      <c r="L15" s="6"/>
      <c r="U15" s="1"/>
    </row>
    <row r="16" spans="2:21" ht="25.5" customHeight="1" x14ac:dyDescent="0.35">
      <c r="B16" s="1"/>
      <c r="L16" s="3" t="s">
        <v>7</v>
      </c>
      <c r="M16" s="11">
        <v>0</v>
      </c>
      <c r="N16" s="11">
        <v>0</v>
      </c>
      <c r="O16" s="11">
        <v>0</v>
      </c>
      <c r="P16" s="11">
        <v>0</v>
      </c>
      <c r="Q16" s="11">
        <v>1</v>
      </c>
      <c r="R16" s="11">
        <v>1</v>
      </c>
      <c r="S16" s="12">
        <v>0</v>
      </c>
      <c r="T16" s="12">
        <v>1</v>
      </c>
      <c r="U16" s="1" t="s">
        <v>10</v>
      </c>
    </row>
    <row r="17" spans="2:33" x14ac:dyDescent="0.35">
      <c r="B17" s="1"/>
    </row>
    <row r="18" spans="2:33" x14ac:dyDescent="0.35">
      <c r="B18" s="1"/>
    </row>
    <row r="19" spans="2:33" x14ac:dyDescent="0.35">
      <c r="B19" s="1"/>
    </row>
    <row r="21" spans="2:33" x14ac:dyDescent="0.35">
      <c r="W21" s="1" t="s">
        <v>5</v>
      </c>
      <c r="X21" s="43" t="s">
        <v>80</v>
      </c>
      <c r="Y21" s="2">
        <v>7</v>
      </c>
      <c r="Z21" s="2">
        <v>6</v>
      </c>
      <c r="AA21" s="2">
        <v>5</v>
      </c>
      <c r="AB21" s="2">
        <v>4</v>
      </c>
      <c r="AC21" s="2">
        <v>3</v>
      </c>
      <c r="AD21" s="2">
        <v>2</v>
      </c>
      <c r="AE21" s="2">
        <v>1</v>
      </c>
      <c r="AF21" s="2">
        <v>0</v>
      </c>
      <c r="AG21" s="1" t="s">
        <v>5</v>
      </c>
    </row>
    <row r="22" spans="2:33" x14ac:dyDescent="0.35">
      <c r="V22" s="43" t="s">
        <v>80</v>
      </c>
      <c r="W22" s="5"/>
      <c r="Y22" s="6"/>
      <c r="Z22" s="6"/>
      <c r="AA22" s="6"/>
      <c r="AB22" s="6"/>
      <c r="AC22" s="6"/>
      <c r="AD22" s="6"/>
      <c r="AE22" s="6"/>
      <c r="AF22" s="6"/>
      <c r="AG22" s="5"/>
    </row>
    <row r="23" spans="2:33" x14ac:dyDescent="0.35">
      <c r="V23" s="6"/>
      <c r="W23" s="1" t="s">
        <v>6</v>
      </c>
      <c r="X23" s="43" t="s">
        <v>80</v>
      </c>
      <c r="Y23" s="7">
        <v>0.5</v>
      </c>
      <c r="Z23" s="7">
        <v>0.5</v>
      </c>
      <c r="AA23" s="7">
        <v>0.5</v>
      </c>
      <c r="AB23" s="7">
        <v>0.5</v>
      </c>
      <c r="AC23" s="7">
        <v>0.5</v>
      </c>
      <c r="AD23" s="7">
        <v>0.5</v>
      </c>
      <c r="AE23" s="7">
        <v>0.5</v>
      </c>
      <c r="AF23" s="7">
        <v>0.5</v>
      </c>
      <c r="AG23" s="1" t="s">
        <v>6</v>
      </c>
    </row>
    <row r="24" spans="2:33" x14ac:dyDescent="0.35">
      <c r="V24" s="43" t="s">
        <v>80</v>
      </c>
      <c r="W24" s="1"/>
      <c r="AG24" s="1"/>
    </row>
    <row r="25" spans="2:33" x14ac:dyDescent="0.35">
      <c r="W25" s="1" t="s">
        <v>81</v>
      </c>
      <c r="X25" s="43" t="s">
        <v>80</v>
      </c>
      <c r="Y25" s="44">
        <v>0.65</v>
      </c>
      <c r="Z25" s="44">
        <v>0.79</v>
      </c>
      <c r="AA25" s="44">
        <v>0.63</v>
      </c>
      <c r="AB25" s="44">
        <v>0.98</v>
      </c>
      <c r="AC25" s="44">
        <v>0.22</v>
      </c>
      <c r="AD25" s="44">
        <v>0.46</v>
      </c>
      <c r="AE25" s="44">
        <v>0.55000000000000004</v>
      </c>
      <c r="AF25" s="44">
        <v>0.37</v>
      </c>
      <c r="AG25" s="1" t="s">
        <v>81</v>
      </c>
    </row>
    <row r="26" spans="2:33" x14ac:dyDescent="0.35">
      <c r="W26" s="1"/>
      <c r="AG26" s="1"/>
    </row>
    <row r="27" spans="2:33" x14ac:dyDescent="0.35">
      <c r="W27" s="1" t="s">
        <v>10</v>
      </c>
      <c r="X27" s="43" t="s">
        <v>80</v>
      </c>
      <c r="Y27" s="11">
        <v>0</v>
      </c>
      <c r="Z27" s="11">
        <v>0</v>
      </c>
      <c r="AA27" s="11">
        <v>0</v>
      </c>
      <c r="AB27" s="11">
        <v>0</v>
      </c>
      <c r="AC27" s="12">
        <v>1</v>
      </c>
      <c r="AD27" s="11">
        <v>1</v>
      </c>
      <c r="AE27" s="12">
        <v>0</v>
      </c>
      <c r="AF27" s="12">
        <v>1</v>
      </c>
      <c r="AG27" s="1" t="s">
        <v>10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A820-1C5A-4CF8-A6F9-7755D3B09D90}">
  <dimension ref="B2:AI20"/>
  <sheetViews>
    <sheetView topLeftCell="L1" zoomScale="70" zoomScaleNormal="70" workbookViewId="0">
      <selection activeCell="Q30" sqref="Q30"/>
    </sheetView>
  </sheetViews>
  <sheetFormatPr defaultRowHeight="25.5" x14ac:dyDescent="0.35"/>
  <cols>
    <col min="1" max="1" width="8.6640625" style="15"/>
    <col min="2" max="2" width="33.5" style="15" bestFit="1" customWidth="1"/>
    <col min="3" max="10" width="10.08203125" style="15" customWidth="1"/>
    <col min="11" max="11" width="4.83203125" style="15" bestFit="1" customWidth="1"/>
    <col min="12" max="12" width="8.6640625" style="15"/>
    <col min="13" max="13" width="4.9140625" style="15" customWidth="1"/>
    <col min="14" max="21" width="8.6640625" style="15"/>
    <col min="22" max="22" width="29.58203125" style="15" customWidth="1"/>
    <col min="23" max="24" width="8.6640625" style="15"/>
    <col min="25" max="25" width="33.5" style="15" bestFit="1" customWidth="1"/>
    <col min="26" max="34" width="10.08203125" style="15" customWidth="1"/>
    <col min="35" max="35" width="32.83203125" style="15" bestFit="1" customWidth="1"/>
    <col min="36" max="16384" width="8.6640625" style="15"/>
  </cols>
  <sheetData>
    <row r="2" spans="2:35" ht="30.5" x14ac:dyDescent="0.35">
      <c r="B2" s="45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46">
        <v>14</v>
      </c>
    </row>
    <row r="3" spans="2:35" x14ac:dyDescent="0.35">
      <c r="B3" s="45"/>
      <c r="C3" s="16">
        <v>0</v>
      </c>
      <c r="D3" s="16">
        <v>0</v>
      </c>
      <c r="E3" s="16">
        <v>0</v>
      </c>
      <c r="F3" s="16">
        <v>0</v>
      </c>
      <c r="G3" s="16">
        <v>1</v>
      </c>
      <c r="H3" s="16">
        <v>1</v>
      </c>
      <c r="I3" s="2">
        <v>0</v>
      </c>
      <c r="J3" s="2">
        <v>1</v>
      </c>
      <c r="K3" s="47"/>
    </row>
    <row r="4" spans="2:35" ht="30.5" x14ac:dyDescent="0.35">
      <c r="B4" s="45" t="s">
        <v>20</v>
      </c>
      <c r="C4" s="3"/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47">
        <v>20</v>
      </c>
    </row>
    <row r="5" spans="2:35" x14ac:dyDescent="0.35">
      <c r="B5" s="45"/>
      <c r="C5" s="3"/>
      <c r="D5" s="7">
        <v>0</v>
      </c>
      <c r="E5" s="7">
        <v>0</v>
      </c>
      <c r="F5" s="7">
        <v>1</v>
      </c>
      <c r="G5" s="7">
        <v>0</v>
      </c>
      <c r="H5" s="7">
        <v>1</v>
      </c>
      <c r="I5" s="7">
        <v>0</v>
      </c>
      <c r="J5" s="7">
        <v>0</v>
      </c>
      <c r="K5" s="47"/>
    </row>
    <row r="6" spans="2:35" ht="30.5" x14ac:dyDescent="0.35">
      <c r="B6" s="45" t="s">
        <v>28</v>
      </c>
      <c r="C6" s="3"/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47">
        <v>80</v>
      </c>
    </row>
    <row r="7" spans="2:35" x14ac:dyDescent="0.35">
      <c r="B7" s="45"/>
      <c r="C7" s="3"/>
      <c r="D7" s="9">
        <v>1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47"/>
    </row>
    <row r="9" spans="2:35" ht="30.5" x14ac:dyDescent="0.35">
      <c r="M9" s="46">
        <v>14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45" t="s">
        <v>11</v>
      </c>
    </row>
    <row r="10" spans="2:35" x14ac:dyDescent="0.35">
      <c r="M10" s="47"/>
      <c r="N10" s="16">
        <v>0</v>
      </c>
      <c r="O10" s="16">
        <v>0</v>
      </c>
      <c r="P10" s="16">
        <v>0</v>
      </c>
      <c r="Q10" s="16">
        <v>0</v>
      </c>
      <c r="R10" s="16">
        <v>1</v>
      </c>
      <c r="S10" s="16">
        <v>1</v>
      </c>
      <c r="T10" s="2">
        <v>0</v>
      </c>
      <c r="U10" s="2">
        <v>1</v>
      </c>
      <c r="V10" s="45"/>
    </row>
    <row r="11" spans="2:35" ht="30.5" x14ac:dyDescent="0.35">
      <c r="M11" s="47">
        <v>20</v>
      </c>
      <c r="N11" s="3"/>
      <c r="O11" s="1" t="s">
        <v>21</v>
      </c>
      <c r="P11" s="1" t="s">
        <v>22</v>
      </c>
      <c r="Q11" s="1" t="s">
        <v>23</v>
      </c>
      <c r="R11" s="1" t="s">
        <v>24</v>
      </c>
      <c r="S11" s="1" t="s">
        <v>25</v>
      </c>
      <c r="T11" s="1" t="s">
        <v>26</v>
      </c>
      <c r="U11" s="1" t="s">
        <v>27</v>
      </c>
      <c r="V11" s="45" t="s">
        <v>20</v>
      </c>
    </row>
    <row r="12" spans="2:35" x14ac:dyDescent="0.35">
      <c r="M12" s="47"/>
      <c r="N12" s="3"/>
      <c r="O12" s="7">
        <v>0</v>
      </c>
      <c r="P12" s="7">
        <v>0</v>
      </c>
      <c r="Q12" s="7">
        <v>1</v>
      </c>
      <c r="R12" s="7">
        <v>0</v>
      </c>
      <c r="S12" s="7">
        <v>1</v>
      </c>
      <c r="T12" s="7">
        <v>0</v>
      </c>
      <c r="U12" s="7">
        <v>0</v>
      </c>
      <c r="V12" s="45"/>
    </row>
    <row r="13" spans="2:35" ht="30.5" x14ac:dyDescent="0.35">
      <c r="M13" s="47">
        <v>80</v>
      </c>
      <c r="N13" s="3"/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34</v>
      </c>
      <c r="U13" s="1" t="s">
        <v>35</v>
      </c>
      <c r="V13" s="45" t="s">
        <v>28</v>
      </c>
    </row>
    <row r="14" spans="2:35" x14ac:dyDescent="0.35">
      <c r="M14" s="47"/>
      <c r="N14" s="3"/>
      <c r="O14" s="9">
        <v>1</v>
      </c>
      <c r="P14" s="9">
        <v>0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45"/>
    </row>
    <row r="15" spans="2:35" ht="30.5" x14ac:dyDescent="0.35">
      <c r="Y15" s="45" t="s">
        <v>11</v>
      </c>
      <c r="Z15" s="1" t="s">
        <v>12</v>
      </c>
      <c r="AA15" s="1" t="s">
        <v>13</v>
      </c>
      <c r="AB15" s="1" t="s">
        <v>14</v>
      </c>
      <c r="AC15" s="1" t="s">
        <v>15</v>
      </c>
      <c r="AD15" s="1" t="s">
        <v>16</v>
      </c>
      <c r="AE15" s="1" t="s">
        <v>17</v>
      </c>
      <c r="AF15" s="1" t="s">
        <v>18</v>
      </c>
      <c r="AG15" s="1" t="s">
        <v>19</v>
      </c>
      <c r="AH15" s="46">
        <v>14</v>
      </c>
      <c r="AI15" s="45" t="s">
        <v>11</v>
      </c>
    </row>
    <row r="16" spans="2:35" x14ac:dyDescent="0.35">
      <c r="Y16" s="45"/>
      <c r="Z16" s="16">
        <v>0</v>
      </c>
      <c r="AA16" s="16">
        <v>0</v>
      </c>
      <c r="AB16" s="16">
        <v>0</v>
      </c>
      <c r="AC16" s="16">
        <v>0</v>
      </c>
      <c r="AD16" s="16">
        <v>1</v>
      </c>
      <c r="AE16" s="16">
        <v>1</v>
      </c>
      <c r="AF16" s="2">
        <v>0</v>
      </c>
      <c r="AG16" s="2">
        <v>1</v>
      </c>
      <c r="AH16" s="47"/>
      <c r="AI16" s="45"/>
    </row>
    <row r="17" spans="25:35" ht="30.5" x14ac:dyDescent="0.35">
      <c r="Y17" s="45" t="s">
        <v>82</v>
      </c>
      <c r="Z17" s="3"/>
      <c r="AA17" s="1" t="s">
        <v>21</v>
      </c>
      <c r="AB17" s="1" t="s">
        <v>22</v>
      </c>
      <c r="AC17" s="1" t="s">
        <v>23</v>
      </c>
      <c r="AD17" s="1" t="s">
        <v>24</v>
      </c>
      <c r="AE17" s="1" t="s">
        <v>25</v>
      </c>
      <c r="AF17" s="1" t="s">
        <v>26</v>
      </c>
      <c r="AG17" s="1" t="s">
        <v>27</v>
      </c>
      <c r="AH17" s="47">
        <v>20</v>
      </c>
      <c r="AI17" s="45" t="s">
        <v>82</v>
      </c>
    </row>
    <row r="18" spans="25:35" x14ac:dyDescent="0.35">
      <c r="Y18" s="45"/>
      <c r="Z18" s="3"/>
      <c r="AA18" s="7">
        <v>0</v>
      </c>
      <c r="AB18" s="7">
        <v>0</v>
      </c>
      <c r="AC18" s="7">
        <v>1</v>
      </c>
      <c r="AD18" s="7">
        <v>0</v>
      </c>
      <c r="AE18" s="7">
        <v>1</v>
      </c>
      <c r="AF18" s="7">
        <v>0</v>
      </c>
      <c r="AG18" s="7">
        <v>0</v>
      </c>
      <c r="AH18" s="47"/>
      <c r="AI18" s="45"/>
    </row>
    <row r="19" spans="25:35" ht="30.5" x14ac:dyDescent="0.35">
      <c r="Y19" s="45" t="s">
        <v>83</v>
      </c>
      <c r="Z19" s="3"/>
      <c r="AA19" s="1" t="s">
        <v>29</v>
      </c>
      <c r="AB19" s="1" t="s">
        <v>30</v>
      </c>
      <c r="AC19" s="1" t="s">
        <v>31</v>
      </c>
      <c r="AD19" s="1" t="s">
        <v>32</v>
      </c>
      <c r="AE19" s="1" t="s">
        <v>33</v>
      </c>
      <c r="AF19" s="1" t="s">
        <v>34</v>
      </c>
      <c r="AG19" s="1" t="s">
        <v>35</v>
      </c>
      <c r="AH19" s="47">
        <v>80</v>
      </c>
      <c r="AI19" s="45" t="s">
        <v>83</v>
      </c>
    </row>
    <row r="20" spans="25:35" x14ac:dyDescent="0.35">
      <c r="Y20" s="45"/>
      <c r="Z20" s="3"/>
      <c r="AA20" s="9">
        <v>1</v>
      </c>
      <c r="AB20" s="9">
        <v>0</v>
      </c>
      <c r="AC20" s="9">
        <v>1</v>
      </c>
      <c r="AD20" s="9">
        <v>0</v>
      </c>
      <c r="AE20" s="9">
        <v>0</v>
      </c>
      <c r="AF20" s="9">
        <v>0</v>
      </c>
      <c r="AG20" s="9">
        <v>0</v>
      </c>
      <c r="AH20" s="47"/>
      <c r="AI20" s="45"/>
    </row>
  </sheetData>
  <mergeCells count="21">
    <mergeCell ref="B2:B3"/>
    <mergeCell ref="K2:K3"/>
    <mergeCell ref="B4:B5"/>
    <mergeCell ref="K4:K5"/>
    <mergeCell ref="B6:B7"/>
    <mergeCell ref="K6:K7"/>
    <mergeCell ref="M9:M10"/>
    <mergeCell ref="V9:V10"/>
    <mergeCell ref="M11:M12"/>
    <mergeCell ref="V11:V12"/>
    <mergeCell ref="M13:M14"/>
    <mergeCell ref="V13:V14"/>
    <mergeCell ref="AI15:AI16"/>
    <mergeCell ref="AI17:AI18"/>
    <mergeCell ref="AI19:AI20"/>
    <mergeCell ref="Y15:Y16"/>
    <mergeCell ref="AH15:AH16"/>
    <mergeCell ref="Y17:Y18"/>
    <mergeCell ref="AH17:AH18"/>
    <mergeCell ref="Y19:Y20"/>
    <mergeCell ref="AH19:AH2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5A41-0732-4FD9-BB8B-78692DB33A80}">
  <dimension ref="B2:AG33"/>
  <sheetViews>
    <sheetView topLeftCell="F6" zoomScale="70" zoomScaleNormal="70" workbookViewId="0">
      <selection activeCell="W25" sqref="W25"/>
    </sheetView>
  </sheetViews>
  <sheetFormatPr defaultRowHeight="25.5" x14ac:dyDescent="0.35"/>
  <cols>
    <col min="1" max="1" width="9.25" style="17" customWidth="1"/>
    <col min="2" max="2" width="16.9140625" style="17" customWidth="1"/>
    <col min="3" max="10" width="8.6640625" style="17"/>
    <col min="11" max="11" width="3.58203125" style="4" customWidth="1"/>
    <col min="12" max="19" width="8.6640625" style="17"/>
    <col min="20" max="20" width="16.9140625" style="17" customWidth="1"/>
    <col min="21" max="23" width="8.6640625" style="17"/>
    <col min="24" max="24" width="32.6640625" style="17" bestFit="1" customWidth="1"/>
    <col min="25" max="32" width="10.08203125" style="17" customWidth="1"/>
    <col min="33" max="33" width="32.6640625" style="17" bestFit="1" customWidth="1"/>
    <col min="34" max="16384" width="8.6640625" style="17"/>
  </cols>
  <sheetData>
    <row r="2" spans="2:20" x14ac:dyDescent="0.35">
      <c r="B2" s="1" t="s">
        <v>6</v>
      </c>
      <c r="C2" s="16">
        <v>0.65</v>
      </c>
      <c r="D2" s="16">
        <v>0.77</v>
      </c>
      <c r="E2" s="16">
        <v>0.44</v>
      </c>
      <c r="F2" s="16">
        <v>0.5</v>
      </c>
      <c r="G2" s="16">
        <v>0.65</v>
      </c>
      <c r="H2" s="16">
        <v>0.5</v>
      </c>
      <c r="I2" s="16">
        <v>0.51</v>
      </c>
      <c r="J2" s="16" t="s">
        <v>36</v>
      </c>
      <c r="K2" s="3" t="s">
        <v>7</v>
      </c>
    </row>
    <row r="3" spans="2:20" ht="20" customHeight="1" x14ac:dyDescent="0.35">
      <c r="B3" s="5"/>
      <c r="C3" s="6"/>
      <c r="D3" s="6"/>
      <c r="E3" s="6"/>
      <c r="F3" s="6"/>
      <c r="G3" s="6"/>
      <c r="H3" s="6"/>
      <c r="I3" s="6"/>
      <c r="J3" s="6"/>
    </row>
    <row r="4" spans="2:20" x14ac:dyDescent="0.35">
      <c r="B4" s="1" t="s">
        <v>37</v>
      </c>
      <c r="C4" s="7">
        <v>0</v>
      </c>
      <c r="D4" s="7">
        <v>1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 s="7">
        <v>1</v>
      </c>
      <c r="K4" s="3" t="s">
        <v>7</v>
      </c>
    </row>
    <row r="5" spans="2:20" ht="20" customHeight="1" x14ac:dyDescent="0.35">
      <c r="B5" s="1"/>
      <c r="C5" s="3"/>
      <c r="D5" s="3"/>
      <c r="E5" s="3"/>
      <c r="F5" s="3"/>
      <c r="G5" s="3"/>
      <c r="H5" s="3"/>
      <c r="I5" s="3"/>
      <c r="J5" s="3"/>
      <c r="K5" s="6"/>
    </row>
    <row r="6" spans="2:20" x14ac:dyDescent="0.35">
      <c r="B6" s="1" t="s">
        <v>38</v>
      </c>
      <c r="C6" s="9">
        <v>1</v>
      </c>
      <c r="D6" s="9">
        <v>1</v>
      </c>
      <c r="E6" s="9">
        <v>0</v>
      </c>
      <c r="F6" s="9">
        <v>1</v>
      </c>
      <c r="G6" s="9">
        <v>0</v>
      </c>
      <c r="H6" s="9">
        <v>0</v>
      </c>
      <c r="I6" s="9">
        <v>1</v>
      </c>
      <c r="J6" s="9">
        <v>0</v>
      </c>
      <c r="K6" s="3" t="s">
        <v>7</v>
      </c>
    </row>
    <row r="7" spans="2:20" ht="20" customHeight="1" x14ac:dyDescent="0.35">
      <c r="B7" s="1"/>
      <c r="C7" s="3"/>
      <c r="D7" s="3"/>
      <c r="E7" s="3"/>
      <c r="F7" s="3"/>
      <c r="G7" s="3"/>
      <c r="H7" s="3"/>
      <c r="I7" s="3"/>
      <c r="J7" s="3"/>
      <c r="K7" s="3"/>
    </row>
    <row r="8" spans="2:20" x14ac:dyDescent="0.35">
      <c r="B8" s="18" t="s">
        <v>39</v>
      </c>
      <c r="C8" s="19" t="s">
        <v>40</v>
      </c>
      <c r="D8" s="19"/>
      <c r="E8" s="19" t="s">
        <v>40</v>
      </c>
      <c r="F8" s="19"/>
      <c r="G8" s="19"/>
      <c r="H8" s="19"/>
      <c r="I8" s="19" t="s">
        <v>40</v>
      </c>
      <c r="J8" s="19"/>
      <c r="K8" s="3" t="s">
        <v>7</v>
      </c>
    </row>
    <row r="9" spans="2:20" ht="20" customHeight="1" x14ac:dyDescent="0.35">
      <c r="B9" s="48" t="s">
        <v>41</v>
      </c>
      <c r="C9" s="3"/>
      <c r="D9" s="3"/>
      <c r="E9" s="3"/>
      <c r="F9" s="3"/>
      <c r="G9" s="3"/>
      <c r="H9" s="3"/>
      <c r="I9" s="3"/>
      <c r="J9" s="3"/>
    </row>
    <row r="10" spans="2:20" x14ac:dyDescent="0.35">
      <c r="B10" s="48"/>
      <c r="C10" s="11">
        <v>0.35</v>
      </c>
      <c r="D10" s="11">
        <v>0.77</v>
      </c>
      <c r="E10" s="11">
        <v>0.56000000000000005</v>
      </c>
      <c r="F10" s="11">
        <v>0.5</v>
      </c>
      <c r="G10" s="11">
        <v>0.65</v>
      </c>
      <c r="H10" s="11">
        <v>0.5</v>
      </c>
      <c r="I10" s="11">
        <v>0.49</v>
      </c>
      <c r="J10" s="11" t="s">
        <v>36</v>
      </c>
      <c r="K10" s="3" t="s">
        <v>7</v>
      </c>
    </row>
    <row r="11" spans="2:20" x14ac:dyDescent="0.35">
      <c r="B11" s="48"/>
    </row>
    <row r="13" spans="2:20" x14ac:dyDescent="0.35">
      <c r="K13" s="3" t="s">
        <v>7</v>
      </c>
      <c r="L13" s="16">
        <v>0.65</v>
      </c>
      <c r="M13" s="16">
        <v>0.77</v>
      </c>
      <c r="N13" s="16">
        <v>0.44</v>
      </c>
      <c r="O13" s="16">
        <v>0.5</v>
      </c>
      <c r="P13" s="16">
        <v>0.65</v>
      </c>
      <c r="Q13" s="16">
        <v>0.5</v>
      </c>
      <c r="R13" s="16">
        <v>0.51</v>
      </c>
      <c r="S13" s="2">
        <v>0.59</v>
      </c>
      <c r="T13" s="1" t="s">
        <v>6</v>
      </c>
    </row>
    <row r="14" spans="2:20" ht="20" customHeight="1" x14ac:dyDescent="0.35">
      <c r="L14" s="6"/>
      <c r="M14" s="6"/>
      <c r="N14" s="6"/>
      <c r="O14" s="6"/>
      <c r="P14" s="6"/>
      <c r="Q14" s="6"/>
      <c r="R14" s="6"/>
      <c r="S14" s="6"/>
      <c r="T14" s="5"/>
    </row>
    <row r="15" spans="2:20" x14ac:dyDescent="0.35">
      <c r="K15" s="3" t="s">
        <v>7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0</v>
      </c>
      <c r="R15" s="7">
        <v>0</v>
      </c>
      <c r="S15" s="7">
        <v>1</v>
      </c>
      <c r="T15" s="1" t="s">
        <v>37</v>
      </c>
    </row>
    <row r="16" spans="2:20" ht="20" customHeight="1" x14ac:dyDescent="0.35">
      <c r="K16" s="6"/>
      <c r="L16" s="3"/>
      <c r="M16" s="3"/>
      <c r="N16" s="3"/>
      <c r="O16" s="3"/>
      <c r="P16" s="3"/>
      <c r="Q16" s="3"/>
      <c r="R16" s="3"/>
      <c r="S16" s="3"/>
      <c r="T16" s="1"/>
    </row>
    <row r="17" spans="11:33" x14ac:dyDescent="0.35">
      <c r="K17" s="3" t="s">
        <v>7</v>
      </c>
      <c r="L17" s="9">
        <v>1</v>
      </c>
      <c r="M17" s="9">
        <v>1</v>
      </c>
      <c r="N17" s="9">
        <v>0</v>
      </c>
      <c r="O17" s="9">
        <v>1</v>
      </c>
      <c r="P17" s="9">
        <v>0</v>
      </c>
      <c r="Q17" s="9">
        <v>0</v>
      </c>
      <c r="R17" s="9">
        <v>1</v>
      </c>
      <c r="S17" s="9">
        <v>0</v>
      </c>
      <c r="T17" s="1" t="s">
        <v>38</v>
      </c>
    </row>
    <row r="18" spans="11:33" ht="20" customHeight="1" x14ac:dyDescent="0.35">
      <c r="K18" s="3"/>
      <c r="L18" s="3"/>
      <c r="M18" s="3"/>
      <c r="N18" s="3"/>
      <c r="O18" s="3"/>
      <c r="P18" s="3"/>
      <c r="Q18" s="3"/>
      <c r="R18" s="3"/>
      <c r="S18" s="3"/>
      <c r="T18" s="1"/>
    </row>
    <row r="19" spans="11:33" x14ac:dyDescent="0.35">
      <c r="K19" s="3" t="s">
        <v>7</v>
      </c>
      <c r="L19" s="19" t="s">
        <v>40</v>
      </c>
      <c r="M19" s="19"/>
      <c r="N19" s="19" t="s">
        <v>40</v>
      </c>
      <c r="O19" s="19"/>
      <c r="P19" s="19"/>
      <c r="Q19" s="19"/>
      <c r="R19" s="19" t="s">
        <v>40</v>
      </c>
      <c r="S19" s="19"/>
      <c r="T19" s="18" t="s">
        <v>39</v>
      </c>
    </row>
    <row r="20" spans="11:33" ht="20" customHeight="1" x14ac:dyDescent="0.35">
      <c r="L20" s="3"/>
      <c r="M20" s="3"/>
      <c r="N20" s="3"/>
      <c r="O20" s="3"/>
      <c r="P20" s="3"/>
      <c r="Q20" s="3"/>
      <c r="R20" s="3"/>
      <c r="S20" s="3"/>
      <c r="T20" s="48" t="s">
        <v>41</v>
      </c>
    </row>
    <row r="21" spans="11:33" x14ac:dyDescent="0.35">
      <c r="K21" s="3" t="s">
        <v>7</v>
      </c>
      <c r="L21" s="11">
        <v>0.35</v>
      </c>
      <c r="M21" s="11">
        <v>0.77</v>
      </c>
      <c r="N21" s="11">
        <v>0.56000000000000005</v>
      </c>
      <c r="O21" s="11">
        <v>0.5</v>
      </c>
      <c r="P21" s="11">
        <v>0.65</v>
      </c>
      <c r="Q21" s="11">
        <v>0.5</v>
      </c>
      <c r="R21" s="11">
        <v>0.49</v>
      </c>
      <c r="S21" s="12">
        <v>0.59</v>
      </c>
      <c r="T21" s="48"/>
    </row>
    <row r="22" spans="11:33" x14ac:dyDescent="0.35">
      <c r="T22" s="48"/>
    </row>
    <row r="24" spans="11:33" x14ac:dyDescent="0.35">
      <c r="X24" s="1" t="s">
        <v>6</v>
      </c>
      <c r="Y24" s="16">
        <v>0.65</v>
      </c>
      <c r="Z24" s="16">
        <v>0.77</v>
      </c>
      <c r="AA24" s="16">
        <v>0.44</v>
      </c>
      <c r="AB24" s="16">
        <v>0.5</v>
      </c>
      <c r="AC24" s="16">
        <v>0.65</v>
      </c>
      <c r="AD24" s="16">
        <v>0.5</v>
      </c>
      <c r="AE24" s="16">
        <v>0.51</v>
      </c>
      <c r="AF24" s="2">
        <v>0.59</v>
      </c>
      <c r="AG24" s="1" t="s">
        <v>6</v>
      </c>
    </row>
    <row r="25" spans="11:33" x14ac:dyDescent="0.35"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1:33" x14ac:dyDescent="0.35">
      <c r="X26" s="1" t="s">
        <v>37</v>
      </c>
      <c r="Y26" s="7">
        <v>0</v>
      </c>
      <c r="Z26" s="7">
        <v>1</v>
      </c>
      <c r="AA26" s="7">
        <v>1</v>
      </c>
      <c r="AB26" s="7">
        <v>1</v>
      </c>
      <c r="AC26" s="7">
        <v>1</v>
      </c>
      <c r="AD26" s="7">
        <v>0</v>
      </c>
      <c r="AE26" s="7">
        <v>0</v>
      </c>
      <c r="AF26" s="7">
        <v>1</v>
      </c>
      <c r="AG26" s="1" t="s">
        <v>37</v>
      </c>
    </row>
    <row r="27" spans="11:33" x14ac:dyDescent="0.35">
      <c r="X27" s="1"/>
      <c r="Y27" s="3"/>
      <c r="Z27" s="3"/>
      <c r="AA27" s="3"/>
      <c r="AB27" s="3"/>
      <c r="AC27" s="3"/>
      <c r="AD27" s="3"/>
      <c r="AE27" s="3"/>
      <c r="AF27" s="3"/>
      <c r="AG27" s="1"/>
    </row>
    <row r="28" spans="11:33" x14ac:dyDescent="0.35">
      <c r="X28" s="1" t="s">
        <v>38</v>
      </c>
      <c r="Y28" s="9">
        <v>1</v>
      </c>
      <c r="Z28" s="9">
        <v>1</v>
      </c>
      <c r="AA28" s="9">
        <v>0</v>
      </c>
      <c r="AB28" s="9">
        <v>1</v>
      </c>
      <c r="AC28" s="9">
        <v>0</v>
      </c>
      <c r="AD28" s="9">
        <v>0</v>
      </c>
      <c r="AE28" s="9">
        <v>1</v>
      </c>
      <c r="AF28" s="9">
        <v>0</v>
      </c>
      <c r="AG28" s="1" t="s">
        <v>38</v>
      </c>
    </row>
    <row r="29" spans="11:33" x14ac:dyDescent="0.35">
      <c r="X29" s="1"/>
      <c r="Y29" s="3"/>
      <c r="Z29" s="3"/>
      <c r="AA29" s="3"/>
      <c r="AB29" s="3"/>
      <c r="AC29" s="3"/>
      <c r="AD29" s="3"/>
      <c r="AE29" s="3"/>
      <c r="AF29" s="3"/>
      <c r="AG29" s="1"/>
    </row>
    <row r="30" spans="11:33" x14ac:dyDescent="0.35">
      <c r="X30" s="18" t="s">
        <v>39</v>
      </c>
      <c r="Y30" s="19" t="s">
        <v>40</v>
      </c>
      <c r="Z30" s="19"/>
      <c r="AA30" s="19" t="s">
        <v>40</v>
      </c>
      <c r="AB30" s="19"/>
      <c r="AC30" s="19"/>
      <c r="AD30" s="19"/>
      <c r="AE30" s="19" t="s">
        <v>40</v>
      </c>
      <c r="AF30" s="19"/>
      <c r="AG30" s="18" t="s">
        <v>39</v>
      </c>
    </row>
    <row r="31" spans="11:33" x14ac:dyDescent="0.35">
      <c r="X31" s="48" t="s">
        <v>41</v>
      </c>
      <c r="Y31" s="3"/>
      <c r="Z31" s="3"/>
      <c r="AA31" s="3"/>
      <c r="AB31" s="3"/>
      <c r="AC31" s="3"/>
      <c r="AD31" s="3"/>
      <c r="AE31" s="3"/>
      <c r="AF31" s="3"/>
      <c r="AG31" s="48" t="s">
        <v>41</v>
      </c>
    </row>
    <row r="32" spans="11:33" x14ac:dyDescent="0.35">
      <c r="X32" s="48"/>
      <c r="Y32" s="11">
        <v>0.35</v>
      </c>
      <c r="Z32" s="11">
        <v>0.77</v>
      </c>
      <c r="AA32" s="11">
        <v>0.56000000000000005</v>
      </c>
      <c r="AB32" s="11">
        <v>0.5</v>
      </c>
      <c r="AC32" s="11">
        <v>0.65</v>
      </c>
      <c r="AD32" s="11">
        <v>0.5</v>
      </c>
      <c r="AE32" s="11">
        <v>0.49</v>
      </c>
      <c r="AF32" s="12">
        <v>0.59</v>
      </c>
      <c r="AG32" s="48"/>
    </row>
    <row r="33" spans="24:33" x14ac:dyDescent="0.35">
      <c r="X33" s="48"/>
      <c r="AG33" s="48"/>
    </row>
  </sheetData>
  <mergeCells count="4">
    <mergeCell ref="B9:B11"/>
    <mergeCell ref="T20:T22"/>
    <mergeCell ref="X31:X33"/>
    <mergeCell ref="AG31:AG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409C-6CD5-4B4E-B77C-E21D8298D374}">
  <dimension ref="B2:V18"/>
  <sheetViews>
    <sheetView topLeftCell="B1" zoomScale="70" zoomScaleNormal="70" workbookViewId="0">
      <selection activeCell="M11" sqref="M11:M17"/>
    </sheetView>
  </sheetViews>
  <sheetFormatPr defaultRowHeight="25.5" x14ac:dyDescent="0.35"/>
  <cols>
    <col min="1" max="1" width="8.6640625" style="4"/>
    <col min="2" max="2" width="17" style="4" customWidth="1"/>
    <col min="3" max="3" width="12.4140625" style="4" customWidth="1"/>
    <col min="4" max="4" width="8.4140625" style="4" customWidth="1"/>
    <col min="5" max="5" width="12.4140625" style="4" customWidth="1"/>
    <col min="6" max="6" width="8.4140625" style="4" customWidth="1"/>
    <col min="7" max="7" width="12.4140625" style="4" customWidth="1"/>
    <col min="8" max="8" width="8.4140625" style="4" customWidth="1"/>
    <col min="9" max="10" width="12.4140625" style="4" customWidth="1"/>
    <col min="11" max="11" width="3.58203125" style="4" customWidth="1"/>
    <col min="12" max="12" width="13.83203125" style="4" customWidth="1"/>
    <col min="13" max="13" width="5.9140625" style="4" customWidth="1"/>
    <col min="14" max="21" width="13.83203125" style="4" customWidth="1"/>
    <col min="22" max="22" width="32.6640625" style="4" bestFit="1" customWidth="1"/>
    <col min="23" max="16384" width="8.6640625" style="4"/>
  </cols>
  <sheetData>
    <row r="2" spans="2:22" x14ac:dyDescent="0.35">
      <c r="B2" s="1" t="s">
        <v>6</v>
      </c>
      <c r="C2" s="16">
        <v>0.35</v>
      </c>
      <c r="D2" s="16">
        <v>0.77</v>
      </c>
      <c r="E2" s="16">
        <v>0.56000000000000005</v>
      </c>
      <c r="F2" s="16">
        <v>0.5</v>
      </c>
      <c r="G2" s="16">
        <v>0.65</v>
      </c>
      <c r="H2" s="16">
        <v>0.5</v>
      </c>
      <c r="I2" s="16">
        <v>0.49</v>
      </c>
      <c r="J2" s="16" t="s">
        <v>36</v>
      </c>
      <c r="K2" s="3" t="s">
        <v>7</v>
      </c>
    </row>
    <row r="3" spans="2:22" ht="20" customHeight="1" x14ac:dyDescent="0.35">
      <c r="B3" s="5"/>
      <c r="C3" s="6"/>
      <c r="D3" s="6"/>
      <c r="E3" s="6"/>
      <c r="F3" s="6"/>
      <c r="G3" s="6"/>
      <c r="H3" s="6"/>
      <c r="I3" s="6"/>
      <c r="J3" s="6"/>
      <c r="K3" s="6"/>
    </row>
    <row r="4" spans="2:22" x14ac:dyDescent="0.35">
      <c r="B4" s="1" t="s">
        <v>37</v>
      </c>
      <c r="C4" s="7">
        <v>0</v>
      </c>
      <c r="D4" s="7">
        <v>1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 s="7">
        <v>1</v>
      </c>
      <c r="K4" s="3" t="s">
        <v>7</v>
      </c>
    </row>
    <row r="5" spans="2:22" ht="20" customHeight="1" x14ac:dyDescent="0.35">
      <c r="B5" s="1"/>
      <c r="C5" s="3"/>
      <c r="D5" s="3"/>
      <c r="E5" s="3"/>
      <c r="F5" s="3"/>
      <c r="G5" s="3"/>
      <c r="H5" s="3"/>
      <c r="I5" s="3"/>
      <c r="J5" s="3"/>
    </row>
    <row r="6" spans="2:22" x14ac:dyDescent="0.35">
      <c r="B6" s="1" t="s">
        <v>38</v>
      </c>
      <c r="C6" s="9">
        <v>1</v>
      </c>
      <c r="D6" s="9">
        <v>1</v>
      </c>
      <c r="E6" s="9">
        <v>0</v>
      </c>
      <c r="F6" s="9">
        <v>1</v>
      </c>
      <c r="G6" s="9">
        <v>0</v>
      </c>
      <c r="H6" s="9">
        <v>0</v>
      </c>
      <c r="I6" s="9">
        <v>1</v>
      </c>
      <c r="J6" s="9">
        <v>0</v>
      </c>
      <c r="K6" s="3" t="s">
        <v>7</v>
      </c>
    </row>
    <row r="7" spans="2:22" ht="20" customHeight="1" x14ac:dyDescent="0.35">
      <c r="B7" s="48" t="s">
        <v>41</v>
      </c>
      <c r="C7" s="3"/>
      <c r="D7" s="3"/>
      <c r="E7" s="3"/>
      <c r="F7" s="3"/>
      <c r="G7" s="3"/>
      <c r="H7" s="3"/>
      <c r="I7" s="3"/>
      <c r="J7" s="3"/>
      <c r="K7" s="6"/>
    </row>
    <row r="8" spans="2:22" ht="27.5" x14ac:dyDescent="0.35">
      <c r="B8" s="48"/>
      <c r="C8" s="20" t="s">
        <v>42</v>
      </c>
      <c r="D8" s="12">
        <v>0.77</v>
      </c>
      <c r="E8" s="11" t="s">
        <v>43</v>
      </c>
      <c r="F8" s="11">
        <v>0.5</v>
      </c>
      <c r="G8" s="11" t="s">
        <v>44</v>
      </c>
      <c r="H8" s="11">
        <v>0.5</v>
      </c>
      <c r="I8" s="20" t="s">
        <v>45</v>
      </c>
      <c r="J8" s="11" t="s">
        <v>46</v>
      </c>
      <c r="K8" s="3" t="s">
        <v>7</v>
      </c>
    </row>
    <row r="9" spans="2:22" x14ac:dyDescent="0.35">
      <c r="B9" s="48"/>
    </row>
    <row r="10" spans="2:22" ht="30.5" x14ac:dyDescent="0.35">
      <c r="C10" s="21"/>
      <c r="M10" s="3"/>
      <c r="N10" s="13" t="s">
        <v>12</v>
      </c>
      <c r="O10" s="13" t="s">
        <v>13</v>
      </c>
      <c r="P10" s="13" t="s">
        <v>14</v>
      </c>
      <c r="Q10" s="13" t="s">
        <v>15</v>
      </c>
      <c r="R10" s="13" t="s">
        <v>16</v>
      </c>
      <c r="S10" s="13" t="s">
        <v>17</v>
      </c>
      <c r="T10" s="13" t="s">
        <v>18</v>
      </c>
      <c r="U10" s="13" t="s">
        <v>19</v>
      </c>
    </row>
    <row r="11" spans="2:22" x14ac:dyDescent="0.35">
      <c r="C11" s="15"/>
      <c r="D11" s="3"/>
      <c r="E11" s="3"/>
      <c r="F11" s="3"/>
      <c r="G11" s="3"/>
      <c r="H11" s="3"/>
      <c r="I11" s="3"/>
      <c r="J11" s="3"/>
      <c r="M11" s="43" t="s">
        <v>80</v>
      </c>
      <c r="N11" s="16">
        <v>0.35</v>
      </c>
      <c r="O11" s="16">
        <v>0.77</v>
      </c>
      <c r="P11" s="16">
        <v>0.56000000000000005</v>
      </c>
      <c r="Q11" s="16">
        <v>0.5</v>
      </c>
      <c r="R11" s="16">
        <v>0.65</v>
      </c>
      <c r="S11" s="16">
        <v>0.5</v>
      </c>
      <c r="T11" s="16">
        <v>0.49</v>
      </c>
      <c r="U11" s="2">
        <v>0.59</v>
      </c>
      <c r="V11" s="1" t="s">
        <v>6</v>
      </c>
    </row>
    <row r="12" spans="2:22" ht="20" customHeight="1" x14ac:dyDescent="0.35">
      <c r="C12" s="15"/>
      <c r="M12" s="14"/>
      <c r="N12" s="6"/>
      <c r="O12" s="6"/>
      <c r="P12" s="6"/>
      <c r="Q12" s="6"/>
      <c r="R12" s="6"/>
      <c r="S12" s="6"/>
      <c r="T12" s="6"/>
      <c r="U12" s="6"/>
      <c r="V12" s="5"/>
    </row>
    <row r="13" spans="2:22" x14ac:dyDescent="0.35">
      <c r="M13" s="43" t="s">
        <v>80</v>
      </c>
      <c r="N13" s="7">
        <v>0</v>
      </c>
      <c r="O13" s="7">
        <v>1</v>
      </c>
      <c r="P13" s="7">
        <v>1</v>
      </c>
      <c r="Q13" s="7">
        <v>1</v>
      </c>
      <c r="R13" s="7">
        <v>1</v>
      </c>
      <c r="S13" s="7">
        <v>0</v>
      </c>
      <c r="T13" s="7">
        <v>0</v>
      </c>
      <c r="U13" s="7">
        <v>1</v>
      </c>
      <c r="V13" s="1" t="s">
        <v>37</v>
      </c>
    </row>
    <row r="14" spans="2:22" ht="20" customHeight="1" x14ac:dyDescent="0.35">
      <c r="M14" s="14"/>
      <c r="N14" s="3"/>
      <c r="O14" s="3"/>
      <c r="P14" s="3"/>
      <c r="Q14" s="3"/>
      <c r="R14" s="3"/>
      <c r="S14" s="3"/>
      <c r="T14" s="3"/>
      <c r="U14" s="3"/>
      <c r="V14" s="1"/>
    </row>
    <row r="15" spans="2:22" x14ac:dyDescent="0.35">
      <c r="M15" s="43" t="s">
        <v>80</v>
      </c>
      <c r="N15" s="9">
        <v>1</v>
      </c>
      <c r="O15" s="9">
        <v>1</v>
      </c>
      <c r="P15" s="9">
        <v>0</v>
      </c>
      <c r="Q15" s="9">
        <v>1</v>
      </c>
      <c r="R15" s="9">
        <v>0</v>
      </c>
      <c r="S15" s="9">
        <v>0</v>
      </c>
      <c r="T15" s="9">
        <v>1</v>
      </c>
      <c r="U15" s="9">
        <v>0</v>
      </c>
      <c r="V15" s="1" t="s">
        <v>38</v>
      </c>
    </row>
    <row r="16" spans="2:22" ht="20" customHeight="1" x14ac:dyDescent="0.35">
      <c r="M16" s="14"/>
      <c r="N16" s="3"/>
      <c r="O16" s="3"/>
      <c r="P16" s="3"/>
      <c r="Q16" s="3"/>
      <c r="R16" s="3"/>
      <c r="S16" s="3"/>
      <c r="T16" s="3"/>
      <c r="U16" s="3"/>
    </row>
    <row r="17" spans="13:22" ht="27.5" x14ac:dyDescent="0.35">
      <c r="M17" s="43" t="s">
        <v>80</v>
      </c>
      <c r="N17" s="20" t="s">
        <v>42</v>
      </c>
      <c r="O17" s="12">
        <v>0.77</v>
      </c>
      <c r="P17" s="11" t="s">
        <v>43</v>
      </c>
      <c r="Q17" s="11">
        <v>0.5</v>
      </c>
      <c r="R17" s="11" t="s">
        <v>44</v>
      </c>
      <c r="S17" s="11">
        <v>0.5</v>
      </c>
      <c r="T17" s="20" t="s">
        <v>45</v>
      </c>
      <c r="U17" s="11" t="s">
        <v>46</v>
      </c>
      <c r="V17" s="71" t="s">
        <v>41</v>
      </c>
    </row>
    <row r="18" spans="13:22" x14ac:dyDescent="0.35">
      <c r="T18" s="71"/>
    </row>
  </sheetData>
  <mergeCells count="1"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CA82-DAE9-484A-993E-7F29EB94C429}">
  <dimension ref="B3:BD39"/>
  <sheetViews>
    <sheetView topLeftCell="AM21" workbookViewId="0">
      <selection activeCell="AS35" sqref="AS35:BD39"/>
    </sheetView>
  </sheetViews>
  <sheetFormatPr defaultRowHeight="15.5" x14ac:dyDescent="0.35"/>
  <cols>
    <col min="1" max="1" width="8.6640625" style="22"/>
    <col min="2" max="2" width="4.9140625" style="22" bestFit="1" customWidth="1"/>
    <col min="3" max="3" width="6.5" style="22" bestFit="1" customWidth="1"/>
    <col min="4" max="4" width="6" style="22" bestFit="1" customWidth="1"/>
    <col min="5" max="5" width="5.83203125" style="22" bestFit="1" customWidth="1"/>
    <col min="6" max="6" width="6.58203125" style="22" bestFit="1" customWidth="1"/>
    <col min="7" max="7" width="6.33203125" style="22" bestFit="1" customWidth="1"/>
    <col min="8" max="8" width="5.4140625" style="22" bestFit="1" customWidth="1"/>
    <col min="9" max="9" width="5.83203125" style="22" bestFit="1" customWidth="1"/>
    <col min="10" max="10" width="6.5" style="22" bestFit="1" customWidth="1"/>
    <col min="11" max="11" width="6.08203125" style="22" bestFit="1" customWidth="1"/>
    <col min="12" max="12" width="6.9140625" style="22" bestFit="1" customWidth="1"/>
    <col min="13" max="13" width="5.5" style="22" bestFit="1" customWidth="1"/>
    <col min="14" max="14" width="3.58203125" style="22" customWidth="1"/>
    <col min="15" max="17" width="7.75" style="22" bestFit="1" customWidth="1"/>
    <col min="18" max="18" width="6.9140625" style="22" bestFit="1" customWidth="1"/>
    <col min="19" max="19" width="8.6640625" style="22"/>
    <col min="20" max="20" width="3.58203125" style="22" customWidth="1"/>
    <col min="21" max="37" width="8.6640625" style="22"/>
    <col min="38" max="38" width="8.6640625" style="22" customWidth="1"/>
    <col min="39" max="42" width="14.75" style="22" customWidth="1"/>
    <col min="43" max="16384" width="8.6640625" style="22"/>
  </cols>
  <sheetData>
    <row r="3" spans="2:20" ht="23" customHeight="1" x14ac:dyDescent="0.35">
      <c r="B3" s="51" t="s">
        <v>47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2:20" ht="23" customHeight="1" x14ac:dyDescent="0.35">
      <c r="B4" s="54">
        <v>2010</v>
      </c>
      <c r="C4" s="54"/>
      <c r="D4" s="54"/>
      <c r="E4" s="54"/>
      <c r="F4" s="54"/>
      <c r="G4" s="54"/>
      <c r="H4" s="54">
        <v>2011</v>
      </c>
      <c r="I4" s="54"/>
      <c r="J4" s="54"/>
      <c r="K4" s="54"/>
      <c r="L4" s="54"/>
      <c r="M4" s="54"/>
      <c r="N4" s="3" t="s">
        <v>7</v>
      </c>
    </row>
    <row r="5" spans="2:20" ht="23" customHeight="1" x14ac:dyDescent="0.35">
      <c r="B5" s="24" t="s">
        <v>48</v>
      </c>
      <c r="C5" s="24" t="s">
        <v>49</v>
      </c>
      <c r="D5" s="24" t="s">
        <v>50</v>
      </c>
      <c r="E5" s="24" t="s">
        <v>51</v>
      </c>
      <c r="F5" s="24" t="s">
        <v>52</v>
      </c>
      <c r="G5" s="24" t="s">
        <v>53</v>
      </c>
      <c r="H5" s="24" t="s">
        <v>54</v>
      </c>
      <c r="I5" s="24" t="s">
        <v>55</v>
      </c>
      <c r="J5" s="24" t="s">
        <v>56</v>
      </c>
      <c r="K5" s="24" t="s">
        <v>57</v>
      </c>
      <c r="L5" s="24" t="s">
        <v>58</v>
      </c>
      <c r="M5" s="24" t="s">
        <v>59</v>
      </c>
      <c r="N5" s="3" t="s">
        <v>7</v>
      </c>
    </row>
    <row r="6" spans="2:20" ht="23" customHeight="1" x14ac:dyDescent="0.35">
      <c r="B6" s="55" t="s">
        <v>60</v>
      </c>
      <c r="C6" s="55"/>
      <c r="D6" s="55"/>
      <c r="E6" s="55"/>
      <c r="F6" s="55"/>
      <c r="G6" s="55"/>
      <c r="H6" s="56" t="s">
        <v>61</v>
      </c>
      <c r="I6" s="57"/>
      <c r="J6" s="58"/>
      <c r="K6" s="26"/>
      <c r="L6" s="26"/>
      <c r="M6" s="26"/>
      <c r="N6" s="3"/>
    </row>
    <row r="7" spans="2:20" ht="23" customHeight="1" x14ac:dyDescent="0.35">
      <c r="B7" s="27"/>
      <c r="C7" s="28"/>
      <c r="D7" s="28"/>
      <c r="E7" s="59" t="s">
        <v>62</v>
      </c>
      <c r="F7" s="55"/>
      <c r="G7" s="55"/>
      <c r="H7" s="60"/>
      <c r="I7" s="55"/>
      <c r="J7" s="55"/>
      <c r="K7" s="56" t="s">
        <v>63</v>
      </c>
      <c r="L7" s="57"/>
      <c r="M7" s="58"/>
      <c r="N7" s="3"/>
    </row>
    <row r="8" spans="2:20" ht="25.5" x14ac:dyDescent="0.35">
      <c r="N8" s="3"/>
    </row>
    <row r="9" spans="2:20" ht="15.5" customHeight="1" x14ac:dyDescent="0.35">
      <c r="N9" s="6"/>
      <c r="P9" s="49" t="s">
        <v>64</v>
      </c>
      <c r="Q9" s="49"/>
      <c r="R9" s="49"/>
      <c r="S9" s="49"/>
    </row>
    <row r="10" spans="2:20" ht="15.5" customHeight="1" x14ac:dyDescent="0.35">
      <c r="N10" s="3"/>
      <c r="P10" s="30">
        <v>2010</v>
      </c>
      <c r="Q10" s="50">
        <v>2011</v>
      </c>
      <c r="R10" s="50"/>
      <c r="S10" s="50"/>
      <c r="T10" s="3" t="s">
        <v>7</v>
      </c>
    </row>
    <row r="11" spans="2:20" ht="15.5" customHeight="1" x14ac:dyDescent="0.35">
      <c r="P11" s="31" t="s">
        <v>53</v>
      </c>
      <c r="Q11" s="31" t="s">
        <v>54</v>
      </c>
      <c r="R11" s="31" t="s">
        <v>55</v>
      </c>
      <c r="S11" s="31" t="s">
        <v>56</v>
      </c>
      <c r="T11" s="3" t="s">
        <v>7</v>
      </c>
    </row>
    <row r="12" spans="2:20" x14ac:dyDescent="0.35">
      <c r="P12" s="32" t="s">
        <v>60</v>
      </c>
      <c r="Q12" s="33" t="s">
        <v>61</v>
      </c>
      <c r="R12" s="34"/>
      <c r="S12" s="34"/>
    </row>
    <row r="13" spans="2:20" x14ac:dyDescent="0.35">
      <c r="P13" s="34"/>
      <c r="Q13" s="32" t="s">
        <v>62</v>
      </c>
      <c r="R13" s="33" t="s">
        <v>63</v>
      </c>
      <c r="S13" s="34"/>
    </row>
    <row r="14" spans="2:20" x14ac:dyDescent="0.35">
      <c r="P14" s="34"/>
      <c r="Q14" s="34"/>
      <c r="R14" s="35" t="s">
        <v>65</v>
      </c>
      <c r="S14" s="33" t="s">
        <v>66</v>
      </c>
    </row>
    <row r="18" spans="24:42" ht="23" x14ac:dyDescent="0.35">
      <c r="X18" s="51" t="s">
        <v>47</v>
      </c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3"/>
    </row>
    <row r="19" spans="24:42" ht="24.5" x14ac:dyDescent="0.35">
      <c r="X19" s="54">
        <v>2010</v>
      </c>
      <c r="Y19" s="54"/>
      <c r="Z19" s="54"/>
      <c r="AA19" s="54"/>
      <c r="AB19" s="54"/>
      <c r="AC19" s="54"/>
      <c r="AD19" s="54">
        <v>2011</v>
      </c>
      <c r="AE19" s="54"/>
      <c r="AF19" s="54"/>
      <c r="AG19" s="54"/>
      <c r="AH19" s="54"/>
      <c r="AI19" s="54"/>
      <c r="AJ19" s="43"/>
    </row>
    <row r="20" spans="24:42" ht="24.5" x14ac:dyDescent="0.35">
      <c r="X20" s="24" t="s">
        <v>48</v>
      </c>
      <c r="Y20" s="24" t="s">
        <v>49</v>
      </c>
      <c r="Z20" s="24" t="s">
        <v>50</v>
      </c>
      <c r="AA20" s="24" t="s">
        <v>51</v>
      </c>
      <c r="AB20" s="24" t="s">
        <v>52</v>
      </c>
      <c r="AC20" s="24" t="s">
        <v>53</v>
      </c>
      <c r="AD20" s="24" t="s">
        <v>54</v>
      </c>
      <c r="AE20" s="24" t="s">
        <v>55</v>
      </c>
      <c r="AF20" s="24" t="s">
        <v>56</v>
      </c>
      <c r="AG20" s="24" t="s">
        <v>57</v>
      </c>
      <c r="AH20" s="24" t="s">
        <v>58</v>
      </c>
      <c r="AI20" s="24" t="s">
        <v>59</v>
      </c>
      <c r="AJ20" s="43"/>
    </row>
    <row r="21" spans="24:42" ht="24.5" x14ac:dyDescent="0.35">
      <c r="X21" s="55" t="s">
        <v>60</v>
      </c>
      <c r="Y21" s="55"/>
      <c r="Z21" s="55"/>
      <c r="AA21" s="55"/>
      <c r="AB21" s="55"/>
      <c r="AC21" s="55"/>
      <c r="AD21" s="56" t="s">
        <v>61</v>
      </c>
      <c r="AE21" s="57"/>
      <c r="AF21" s="58"/>
      <c r="AG21" s="26"/>
      <c r="AH21" s="26"/>
      <c r="AI21" s="26"/>
      <c r="AJ21" s="43"/>
    </row>
    <row r="22" spans="24:42" ht="24.5" x14ac:dyDescent="0.35">
      <c r="X22" s="27"/>
      <c r="Y22" s="28"/>
      <c r="Z22" s="28"/>
      <c r="AA22" s="59" t="s">
        <v>62</v>
      </c>
      <c r="AB22" s="55"/>
      <c r="AC22" s="55"/>
      <c r="AD22" s="60"/>
      <c r="AE22" s="55"/>
      <c r="AF22" s="55"/>
      <c r="AG22" s="56" t="s">
        <v>63</v>
      </c>
      <c r="AH22" s="57"/>
      <c r="AI22" s="58"/>
      <c r="AJ22" s="43"/>
    </row>
    <row r="25" spans="24:42" ht="23" x14ac:dyDescent="0.35">
      <c r="AM25" s="72" t="s">
        <v>64</v>
      </c>
      <c r="AN25" s="72"/>
      <c r="AO25" s="72"/>
      <c r="AP25" s="72"/>
    </row>
    <row r="26" spans="24:42" ht="23" x14ac:dyDescent="0.35">
      <c r="AM26" s="23">
        <v>2010</v>
      </c>
      <c r="AN26" s="54">
        <v>2011</v>
      </c>
      <c r="AO26" s="54"/>
      <c r="AP26" s="54"/>
    </row>
    <row r="27" spans="24:42" ht="23" x14ac:dyDescent="0.35">
      <c r="AM27" s="24" t="s">
        <v>53</v>
      </c>
      <c r="AN27" s="24" t="s">
        <v>54</v>
      </c>
      <c r="AO27" s="24" t="s">
        <v>55</v>
      </c>
      <c r="AP27" s="24" t="s">
        <v>56</v>
      </c>
    </row>
    <row r="28" spans="24:42" ht="23" x14ac:dyDescent="0.35">
      <c r="AM28" s="29" t="s">
        <v>60</v>
      </c>
      <c r="AN28" s="73" t="s">
        <v>61</v>
      </c>
      <c r="AO28" s="74"/>
      <c r="AP28" s="74"/>
    </row>
    <row r="29" spans="24:42" ht="23" x14ac:dyDescent="0.35">
      <c r="AM29" s="74"/>
      <c r="AN29" s="29" t="s">
        <v>62</v>
      </c>
      <c r="AO29" s="73" t="s">
        <v>63</v>
      </c>
      <c r="AP29" s="74"/>
    </row>
    <row r="30" spans="24:42" ht="23" x14ac:dyDescent="0.35">
      <c r="AM30" s="74"/>
      <c r="AN30" s="74"/>
      <c r="AO30" s="25" t="s">
        <v>65</v>
      </c>
      <c r="AP30" s="73" t="s">
        <v>66</v>
      </c>
    </row>
    <row r="35" spans="45:56" ht="23" x14ac:dyDescent="0.35">
      <c r="AS35" s="51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3"/>
    </row>
    <row r="36" spans="45:56" ht="23" x14ac:dyDescent="0.35">
      <c r="AS36" s="54">
        <v>2010</v>
      </c>
      <c r="AT36" s="54"/>
      <c r="AU36" s="54"/>
      <c r="AV36" s="54"/>
      <c r="AW36" s="54"/>
      <c r="AX36" s="54"/>
      <c r="AY36" s="54">
        <v>2011</v>
      </c>
      <c r="AZ36" s="54"/>
      <c r="BA36" s="54"/>
      <c r="BB36" s="54"/>
      <c r="BC36" s="54"/>
      <c r="BD36" s="54"/>
    </row>
    <row r="37" spans="45:56" ht="23" x14ac:dyDescent="0.35">
      <c r="AS37" s="24" t="s">
        <v>48</v>
      </c>
      <c r="AT37" s="24" t="s">
        <v>49</v>
      </c>
      <c r="AU37" s="24" t="s">
        <v>50</v>
      </c>
      <c r="AV37" s="24" t="s">
        <v>51</v>
      </c>
      <c r="AW37" s="24" t="s">
        <v>52</v>
      </c>
      <c r="AX37" s="24" t="s">
        <v>53</v>
      </c>
      <c r="AY37" s="24" t="s">
        <v>54</v>
      </c>
      <c r="AZ37" s="24" t="s">
        <v>55</v>
      </c>
      <c r="BA37" s="24" t="s">
        <v>56</v>
      </c>
      <c r="BB37" s="24" t="s">
        <v>57</v>
      </c>
      <c r="BC37" s="24" t="s">
        <v>58</v>
      </c>
      <c r="BD37" s="24" t="s">
        <v>59</v>
      </c>
    </row>
    <row r="38" spans="45:56" ht="23" x14ac:dyDescent="0.35">
      <c r="AS38" s="55" t="s">
        <v>60</v>
      </c>
      <c r="AT38" s="55"/>
      <c r="AU38" s="55"/>
      <c r="AV38" s="55"/>
      <c r="AW38" s="55"/>
      <c r="AX38" s="55"/>
      <c r="AY38" s="56" t="s">
        <v>61</v>
      </c>
      <c r="AZ38" s="57"/>
      <c r="BA38" s="58"/>
      <c r="BB38" s="26"/>
      <c r="BC38" s="26"/>
      <c r="BD38" s="26"/>
    </row>
    <row r="39" spans="45:56" ht="23" x14ac:dyDescent="0.35">
      <c r="AS39" s="27"/>
      <c r="AT39" s="28"/>
      <c r="AU39" s="28"/>
      <c r="AV39" s="59" t="s">
        <v>62</v>
      </c>
      <c r="AW39" s="55"/>
      <c r="AX39" s="55"/>
      <c r="AY39" s="60"/>
      <c r="AZ39" s="55"/>
      <c r="BA39" s="55"/>
      <c r="BB39" s="56" t="s">
        <v>63</v>
      </c>
      <c r="BC39" s="57"/>
      <c r="BD39" s="58"/>
    </row>
  </sheetData>
  <mergeCells count="25">
    <mergeCell ref="AS36:AX36"/>
    <mergeCell ref="AY36:BD36"/>
    <mergeCell ref="AS38:AX38"/>
    <mergeCell ref="AY38:BA38"/>
    <mergeCell ref="AV39:BA39"/>
    <mergeCell ref="BB39:BD39"/>
    <mergeCell ref="AA22:AF22"/>
    <mergeCell ref="AG22:AI22"/>
    <mergeCell ref="AM25:AP25"/>
    <mergeCell ref="AN26:AP26"/>
    <mergeCell ref="AS35:BD35"/>
    <mergeCell ref="X18:AI18"/>
    <mergeCell ref="X19:AC19"/>
    <mergeCell ref="AD19:AI19"/>
    <mergeCell ref="X21:AC21"/>
    <mergeCell ref="AD21:AF21"/>
    <mergeCell ref="P9:S9"/>
    <mergeCell ref="Q10:S10"/>
    <mergeCell ref="B3:M3"/>
    <mergeCell ref="B4:G4"/>
    <mergeCell ref="H4:M4"/>
    <mergeCell ref="B6:G6"/>
    <mergeCell ref="H6:J6"/>
    <mergeCell ref="E7:J7"/>
    <mergeCell ref="K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A9FB-F247-4A30-BD72-B93854D806B7}">
  <dimension ref="H13:AE17"/>
  <sheetViews>
    <sheetView topLeftCell="I1" workbookViewId="0">
      <selection activeCell="H13" sqref="H13:AE17"/>
    </sheetView>
  </sheetViews>
  <sheetFormatPr defaultRowHeight="15.5" x14ac:dyDescent="0.35"/>
  <cols>
    <col min="1" max="16384" width="8.6640625" style="22"/>
  </cols>
  <sheetData>
    <row r="13" spans="8:31" ht="23" x14ac:dyDescent="0.35">
      <c r="H13" s="72" t="s">
        <v>84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</row>
    <row r="14" spans="8:31" ht="23" x14ac:dyDescent="0.35">
      <c r="H14" s="75">
        <v>2010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7"/>
      <c r="T14" s="54">
        <v>2011</v>
      </c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8:31" ht="23" x14ac:dyDescent="0.35">
      <c r="H15" s="24" t="s">
        <v>54</v>
      </c>
      <c r="I15" s="24" t="s">
        <v>55</v>
      </c>
      <c r="J15" s="24" t="s">
        <v>56</v>
      </c>
      <c r="K15" s="24" t="s">
        <v>57</v>
      </c>
      <c r="L15" s="24" t="s">
        <v>58</v>
      </c>
      <c r="M15" s="24" t="s">
        <v>59</v>
      </c>
      <c r="N15" s="24" t="s">
        <v>48</v>
      </c>
      <c r="O15" s="24" t="s">
        <v>49</v>
      </c>
      <c r="P15" s="24" t="s">
        <v>50</v>
      </c>
      <c r="Q15" s="24" t="s">
        <v>51</v>
      </c>
      <c r="R15" s="24" t="s">
        <v>52</v>
      </c>
      <c r="S15" s="24" t="s">
        <v>53</v>
      </c>
      <c r="T15" s="24" t="s">
        <v>54</v>
      </c>
      <c r="U15" s="24" t="s">
        <v>55</v>
      </c>
      <c r="V15" s="24" t="s">
        <v>56</v>
      </c>
      <c r="W15" s="24" t="s">
        <v>57</v>
      </c>
      <c r="X15" s="24" t="s">
        <v>58</v>
      </c>
      <c r="Y15" s="24" t="s">
        <v>59</v>
      </c>
      <c r="Z15" s="24" t="s">
        <v>48</v>
      </c>
      <c r="AA15" s="24" t="s">
        <v>49</v>
      </c>
      <c r="AB15" s="24" t="s">
        <v>50</v>
      </c>
      <c r="AC15" s="24" t="s">
        <v>51</v>
      </c>
      <c r="AD15" s="24" t="s">
        <v>52</v>
      </c>
      <c r="AE15" s="24" t="s">
        <v>53</v>
      </c>
    </row>
    <row r="16" spans="8:31" ht="23" x14ac:dyDescent="0.35">
      <c r="H16" s="55" t="s">
        <v>60</v>
      </c>
      <c r="I16" s="55"/>
      <c r="J16" s="55"/>
      <c r="K16" s="55"/>
      <c r="L16" s="55"/>
      <c r="M16" s="55"/>
      <c r="N16" s="79"/>
      <c r="O16" s="79"/>
      <c r="P16" s="79"/>
      <c r="Q16" s="79"/>
      <c r="R16" s="79"/>
      <c r="S16" s="79"/>
      <c r="T16" s="56" t="s">
        <v>61</v>
      </c>
      <c r="U16" s="57"/>
      <c r="V16" s="57"/>
      <c r="W16" s="57"/>
      <c r="X16" s="57"/>
      <c r="Y16" s="58"/>
      <c r="Z16" s="79"/>
      <c r="AA16" s="79"/>
      <c r="AB16" s="79"/>
      <c r="AC16" s="79"/>
      <c r="AD16" s="79"/>
      <c r="AE16" s="79"/>
    </row>
    <row r="17" spans="8:31" ht="23" x14ac:dyDescent="0.35">
      <c r="H17" s="81"/>
      <c r="I17" s="81"/>
      <c r="J17" s="81"/>
      <c r="K17" s="81"/>
      <c r="L17" s="81"/>
      <c r="M17" s="82"/>
      <c r="N17" s="59" t="s">
        <v>62</v>
      </c>
      <c r="O17" s="78"/>
      <c r="P17" s="78"/>
      <c r="Q17" s="78"/>
      <c r="R17" s="78"/>
      <c r="S17" s="60"/>
      <c r="T17" s="80"/>
      <c r="U17" s="81"/>
      <c r="V17" s="81"/>
      <c r="W17" s="81"/>
      <c r="X17" s="81"/>
      <c r="Y17" s="82"/>
      <c r="Z17" s="83" t="s">
        <v>63</v>
      </c>
      <c r="AA17" s="83"/>
      <c r="AB17" s="83"/>
      <c r="AC17" s="83"/>
      <c r="AD17" s="83"/>
      <c r="AE17" s="83"/>
    </row>
  </sheetData>
  <mergeCells count="7">
    <mergeCell ref="H16:M16"/>
    <mergeCell ref="H14:S14"/>
    <mergeCell ref="T16:Y16"/>
    <mergeCell ref="N17:S17"/>
    <mergeCell ref="Z17:AE17"/>
    <mergeCell ref="T14:AE14"/>
    <mergeCell ref="H13:AE1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E01A-473B-4305-97A9-B7DFBBAC90E0}">
  <dimension ref="A4:J46"/>
  <sheetViews>
    <sheetView tabSelected="1" workbookViewId="0">
      <selection sqref="A1:XFD1"/>
    </sheetView>
  </sheetViews>
  <sheetFormatPr defaultRowHeight="15.5" x14ac:dyDescent="0.35"/>
  <cols>
    <col min="7" max="8" width="9.1640625" bestFit="1" customWidth="1"/>
    <col min="9" max="9" width="11.25" bestFit="1" customWidth="1"/>
  </cols>
  <sheetData>
    <row r="4" spans="1:9" ht="16" thickBot="1" x14ac:dyDescent="0.4">
      <c r="G4">
        <v>10000000</v>
      </c>
    </row>
    <row r="5" spans="1:9" ht="16" thickBot="1" x14ac:dyDescent="0.4">
      <c r="F5" s="84">
        <v>0</v>
      </c>
      <c r="G5" s="84">
        <v>-123400</v>
      </c>
      <c r="H5">
        <f>($G$4+G5)/$G$4</f>
        <v>0.98765999999999998</v>
      </c>
    </row>
    <row r="6" spans="1:9" ht="16" thickBot="1" x14ac:dyDescent="0.4">
      <c r="F6" s="84">
        <v>1</v>
      </c>
      <c r="G6" s="84">
        <v>36200</v>
      </c>
      <c r="H6">
        <f t="shared" ref="H6:H8" si="0">($G$4+G6)/$G$4</f>
        <v>1.00362</v>
      </c>
    </row>
    <row r="7" spans="1:9" ht="16" thickBot="1" x14ac:dyDescent="0.4">
      <c r="F7" s="84">
        <v>2</v>
      </c>
      <c r="G7" s="84">
        <v>54800</v>
      </c>
      <c r="H7">
        <f t="shared" si="0"/>
        <v>1.0054799999999999</v>
      </c>
    </row>
    <row r="8" spans="1:9" ht="16" thickBot="1" x14ac:dyDescent="0.4">
      <c r="F8" s="84">
        <v>3</v>
      </c>
      <c r="G8" s="84">
        <v>48100</v>
      </c>
      <c r="H8">
        <f t="shared" si="0"/>
        <v>1.00481</v>
      </c>
    </row>
    <row r="9" spans="1:9" x14ac:dyDescent="0.35">
      <c r="G9">
        <f>SUM(G5:G8)</f>
        <v>15700</v>
      </c>
      <c r="H9">
        <f>PRODUCT(H5:H8)</f>
        <v>1.0014612685112632</v>
      </c>
    </row>
    <row r="10" spans="1:9" x14ac:dyDescent="0.35">
      <c r="E10" s="85">
        <f>IRR(G5:G8)</f>
        <v>5.9616378567045158E-2</v>
      </c>
      <c r="G10">
        <f>G9/G4+1</f>
        <v>1.0015700000000001</v>
      </c>
      <c r="H10">
        <f>POWER(H9,1/4)-1</f>
        <v>3.6511711337761099E-4</v>
      </c>
    </row>
    <row r="11" spans="1:9" x14ac:dyDescent="0.35">
      <c r="E11">
        <v>5.9616378567045158E-2</v>
      </c>
      <c r="G11">
        <f>POWER(G10,1/4)-1</f>
        <v>3.9226912703171912E-4</v>
      </c>
    </row>
    <row r="15" spans="1:9" x14ac:dyDescent="0.35">
      <c r="A15" t="s">
        <v>85</v>
      </c>
      <c r="B15" t="s">
        <v>86</v>
      </c>
      <c r="C15">
        <v>69</v>
      </c>
      <c r="D15">
        <v>74</v>
      </c>
      <c r="E15">
        <v>39</v>
      </c>
      <c r="F15">
        <v>22</v>
      </c>
      <c r="G15" s="86">
        <v>-9.9171678419000001E-2</v>
      </c>
      <c r="H15">
        <f>G15*$G$4</f>
        <v>-991716.78419000003</v>
      </c>
      <c r="I15">
        <f>SUM(H15:H21)</f>
        <v>16559834.880619999</v>
      </c>
    </row>
    <row r="16" spans="1:9" x14ac:dyDescent="0.35">
      <c r="B16" t="s">
        <v>87</v>
      </c>
      <c r="C16">
        <v>93</v>
      </c>
      <c r="D16">
        <v>83</v>
      </c>
      <c r="E16">
        <v>117</v>
      </c>
      <c r="F16">
        <v>127</v>
      </c>
      <c r="G16" s="86">
        <v>0.38055214421200001</v>
      </c>
      <c r="H16">
        <f>G16*$G$4</f>
        <v>3805521.4421200003</v>
      </c>
      <c r="I16">
        <f>I15/G4</f>
        <v>1.6559834880619999</v>
      </c>
    </row>
    <row r="17" spans="1:10" x14ac:dyDescent="0.35">
      <c r="B17" t="s">
        <v>88</v>
      </c>
      <c r="C17">
        <v>74</v>
      </c>
      <c r="D17">
        <v>87</v>
      </c>
      <c r="E17">
        <v>91</v>
      </c>
      <c r="F17">
        <v>127</v>
      </c>
      <c r="G17" s="86">
        <v>-0.23625389695599999</v>
      </c>
      <c r="H17">
        <f>G17*$G$4</f>
        <v>-2362538.9695600001</v>
      </c>
      <c r="I17">
        <f>POWER(I16,1/10)-1</f>
        <v>5.1733240502684685E-2</v>
      </c>
    </row>
    <row r="18" spans="1:10" x14ac:dyDescent="0.35">
      <c r="B18" t="s">
        <v>89</v>
      </c>
      <c r="C18">
        <v>104</v>
      </c>
      <c r="D18">
        <v>94</v>
      </c>
      <c r="E18">
        <v>65</v>
      </c>
      <c r="F18">
        <v>48</v>
      </c>
      <c r="G18" s="86">
        <v>0.37137176452300003</v>
      </c>
      <c r="H18">
        <f>G18*$G$4</f>
        <v>3713717.6452300004</v>
      </c>
    </row>
    <row r="19" spans="1:10" x14ac:dyDescent="0.35">
      <c r="B19" t="s">
        <v>90</v>
      </c>
      <c r="C19">
        <v>13</v>
      </c>
      <c r="D19">
        <v>14</v>
      </c>
      <c r="E19">
        <v>123</v>
      </c>
      <c r="F19">
        <v>11</v>
      </c>
      <c r="G19" s="86">
        <v>0.142957504421</v>
      </c>
      <c r="H19">
        <f>G19*$G$4</f>
        <v>1429575.04421</v>
      </c>
    </row>
    <row r="20" spans="1:10" x14ac:dyDescent="0.35">
      <c r="B20" t="s">
        <v>91</v>
      </c>
      <c r="C20">
        <v>16</v>
      </c>
      <c r="D20">
        <v>2</v>
      </c>
      <c r="E20">
        <v>18</v>
      </c>
      <c r="F20">
        <v>15</v>
      </c>
      <c r="G20" s="86">
        <v>0.62840829536599996</v>
      </c>
      <c r="H20">
        <f>G20*$G$4</f>
        <v>6284082.9536599992</v>
      </c>
    </row>
    <row r="21" spans="1:10" x14ac:dyDescent="0.35">
      <c r="B21" t="s">
        <v>92</v>
      </c>
      <c r="C21">
        <v>14</v>
      </c>
      <c r="D21">
        <v>3</v>
      </c>
      <c r="E21">
        <v>24</v>
      </c>
      <c r="F21">
        <v>28</v>
      </c>
      <c r="G21" s="86">
        <v>0.46811935491500001</v>
      </c>
      <c r="H21">
        <f>G21*$G$4</f>
        <v>4681193.5491500003</v>
      </c>
    </row>
    <row r="22" spans="1:10" x14ac:dyDescent="0.35">
      <c r="H22" t="s">
        <v>85</v>
      </c>
      <c r="I22">
        <v>2.5592116235</v>
      </c>
      <c r="J22">
        <v>0.1353646838</v>
      </c>
    </row>
    <row r="23" spans="1:10" x14ac:dyDescent="0.35">
      <c r="H23" s="86"/>
      <c r="I23" s="86"/>
    </row>
    <row r="24" spans="1:10" x14ac:dyDescent="0.35">
      <c r="H24" s="86"/>
      <c r="I24" s="86"/>
    </row>
    <row r="25" spans="1:10" x14ac:dyDescent="0.35">
      <c r="H25" s="86"/>
      <c r="I25" s="86"/>
    </row>
    <row r="26" spans="1:10" x14ac:dyDescent="0.35">
      <c r="H26" s="86"/>
      <c r="I26" s="86"/>
    </row>
    <row r="27" spans="1:10" x14ac:dyDescent="0.35">
      <c r="A27">
        <v>1</v>
      </c>
      <c r="B27" t="s">
        <v>86</v>
      </c>
      <c r="C27">
        <v>69</v>
      </c>
      <c r="D27">
        <v>74</v>
      </c>
      <c r="E27">
        <v>39</v>
      </c>
      <c r="F27">
        <v>22</v>
      </c>
      <c r="G27" s="86">
        <v>-9.9171678419000001E-2</v>
      </c>
      <c r="H27" s="86">
        <f>G27+1</f>
        <v>0.90082832158100001</v>
      </c>
      <c r="I27">
        <f>PRODUCT(H27:H33)</f>
        <v>3.5592116234972573</v>
      </c>
    </row>
    <row r="28" spans="1:10" x14ac:dyDescent="0.35">
      <c r="B28" t="s">
        <v>87</v>
      </c>
      <c r="C28">
        <v>93</v>
      </c>
      <c r="D28">
        <v>83</v>
      </c>
      <c r="E28">
        <v>117</v>
      </c>
      <c r="F28">
        <v>127</v>
      </c>
      <c r="G28" s="86">
        <v>0.38055214421200001</v>
      </c>
      <c r="H28" s="86">
        <f t="shared" ref="H28:H33" si="1">G28+1</f>
        <v>1.3805521442119999</v>
      </c>
      <c r="I28">
        <f>POWER(I27,1/10)-1</f>
        <v>0.13536468378700572</v>
      </c>
    </row>
    <row r="29" spans="1:10" x14ac:dyDescent="0.35">
      <c r="B29" t="s">
        <v>88</v>
      </c>
      <c r="C29">
        <v>74</v>
      </c>
      <c r="D29">
        <v>87</v>
      </c>
      <c r="E29">
        <v>91</v>
      </c>
      <c r="F29">
        <v>127</v>
      </c>
      <c r="G29" s="86">
        <v>-0.23625389695599999</v>
      </c>
      <c r="H29" s="86">
        <f t="shared" si="1"/>
        <v>0.76374610304400004</v>
      </c>
    </row>
    <row r="30" spans="1:10" x14ac:dyDescent="0.35">
      <c r="B30" t="s">
        <v>89</v>
      </c>
      <c r="C30">
        <v>104</v>
      </c>
      <c r="D30">
        <v>94</v>
      </c>
      <c r="E30">
        <v>65</v>
      </c>
      <c r="F30">
        <v>48</v>
      </c>
      <c r="G30" s="86">
        <v>0.37137176452300003</v>
      </c>
      <c r="H30" s="86">
        <f t="shared" si="1"/>
        <v>1.3713717645229999</v>
      </c>
      <c r="I30" s="86"/>
    </row>
    <row r="31" spans="1:10" x14ac:dyDescent="0.35">
      <c r="B31" t="s">
        <v>90</v>
      </c>
      <c r="C31">
        <v>13</v>
      </c>
      <c r="D31">
        <v>14</v>
      </c>
      <c r="E31">
        <v>123</v>
      </c>
      <c r="F31">
        <v>11</v>
      </c>
      <c r="G31" s="86">
        <v>0.142957504421</v>
      </c>
      <c r="H31" s="86">
        <f t="shared" si="1"/>
        <v>1.1429575044210001</v>
      </c>
    </row>
    <row r="32" spans="1:10" x14ac:dyDescent="0.35">
      <c r="B32" t="s">
        <v>91</v>
      </c>
      <c r="C32">
        <v>16</v>
      </c>
      <c r="D32">
        <v>2</v>
      </c>
      <c r="E32">
        <v>18</v>
      </c>
      <c r="F32">
        <v>15</v>
      </c>
      <c r="G32" s="86">
        <v>0.62840829536599996</v>
      </c>
      <c r="H32" s="86">
        <f t="shared" si="1"/>
        <v>1.628408295366</v>
      </c>
    </row>
    <row r="33" spans="1:10" x14ac:dyDescent="0.35">
      <c r="B33" t="s">
        <v>92</v>
      </c>
      <c r="C33">
        <v>14</v>
      </c>
      <c r="D33">
        <v>3</v>
      </c>
      <c r="E33">
        <v>24</v>
      </c>
      <c r="F33">
        <v>28</v>
      </c>
      <c r="G33" s="86">
        <v>0.46811935491500001</v>
      </c>
      <c r="H33" s="86">
        <f t="shared" si="1"/>
        <v>1.468119354915</v>
      </c>
      <c r="J33">
        <v>0.13536468378700572</v>
      </c>
    </row>
    <row r="34" spans="1:10" x14ac:dyDescent="0.35">
      <c r="H34" t="s">
        <v>85</v>
      </c>
      <c r="I34">
        <v>2.5592116235</v>
      </c>
      <c r="J34">
        <v>0.1353646838</v>
      </c>
    </row>
    <row r="38" spans="1:10" x14ac:dyDescent="0.35">
      <c r="I38">
        <f>G4</f>
        <v>10000000</v>
      </c>
    </row>
    <row r="39" spans="1:10" x14ac:dyDescent="0.35">
      <c r="A39" t="s">
        <v>85</v>
      </c>
      <c r="B39" t="s">
        <v>86</v>
      </c>
      <c r="C39">
        <v>69</v>
      </c>
      <c r="D39">
        <v>74</v>
      </c>
      <c r="E39">
        <v>39</v>
      </c>
      <c r="F39">
        <v>22</v>
      </c>
      <c r="G39" s="86">
        <v>-9.9171678419000001E-2</v>
      </c>
      <c r="H39" s="86">
        <f>G39+1</f>
        <v>0.90082832158100001</v>
      </c>
      <c r="I39">
        <f>H39*I38</f>
        <v>9008283.2158100009</v>
      </c>
    </row>
    <row r="40" spans="1:10" x14ac:dyDescent="0.35">
      <c r="B40" t="s">
        <v>87</v>
      </c>
      <c r="C40">
        <v>93</v>
      </c>
      <c r="D40">
        <v>83</v>
      </c>
      <c r="E40">
        <v>117</v>
      </c>
      <c r="F40">
        <v>127</v>
      </c>
      <c r="G40" s="86">
        <v>0.38055214421200001</v>
      </c>
      <c r="H40" s="86">
        <f t="shared" ref="H40:H45" si="2">G40+1</f>
        <v>1.3805521442119999</v>
      </c>
      <c r="I40">
        <f t="shared" ref="I40:I45" si="3">H40*I39</f>
        <v>12436404.709255466</v>
      </c>
    </row>
    <row r="41" spans="1:10" x14ac:dyDescent="0.35">
      <c r="B41" t="s">
        <v>88</v>
      </c>
      <c r="C41">
        <v>74</v>
      </c>
      <c r="D41">
        <v>87</v>
      </c>
      <c r="E41">
        <v>91</v>
      </c>
      <c r="F41">
        <v>127</v>
      </c>
      <c r="G41" s="86">
        <v>-0.23625389695599999</v>
      </c>
      <c r="H41" s="86">
        <f t="shared" si="2"/>
        <v>0.76374610304400004</v>
      </c>
      <c r="I41">
        <f t="shared" si="3"/>
        <v>9498255.6325719133</v>
      </c>
    </row>
    <row r="42" spans="1:10" x14ac:dyDescent="0.35">
      <c r="B42" t="s">
        <v>89</v>
      </c>
      <c r="C42">
        <v>104</v>
      </c>
      <c r="D42">
        <v>94</v>
      </c>
      <c r="E42">
        <v>65</v>
      </c>
      <c r="F42">
        <v>48</v>
      </c>
      <c r="G42" s="86">
        <v>0.37137176452300003</v>
      </c>
      <c r="H42" s="86">
        <f t="shared" si="2"/>
        <v>1.3713717645229999</v>
      </c>
      <c r="I42">
        <f t="shared" si="3"/>
        <v>13025639.586730668</v>
      </c>
    </row>
    <row r="43" spans="1:10" x14ac:dyDescent="0.35">
      <c r="B43" t="s">
        <v>90</v>
      </c>
      <c r="C43">
        <v>13</v>
      </c>
      <c r="D43">
        <v>14</v>
      </c>
      <c r="E43">
        <v>123</v>
      </c>
      <c r="F43">
        <v>11</v>
      </c>
      <c r="G43" s="86">
        <v>0.142957504421</v>
      </c>
      <c r="H43" s="86">
        <f t="shared" si="2"/>
        <v>1.1429575044210001</v>
      </c>
      <c r="I43">
        <f t="shared" si="3"/>
        <v>14887752.515537072</v>
      </c>
    </row>
    <row r="44" spans="1:10" x14ac:dyDescent="0.35">
      <c r="B44" t="s">
        <v>91</v>
      </c>
      <c r="C44">
        <v>16</v>
      </c>
      <c r="D44">
        <v>2</v>
      </c>
      <c r="E44">
        <v>18</v>
      </c>
      <c r="F44">
        <v>15</v>
      </c>
      <c r="G44" s="86">
        <v>0.62840829536599996</v>
      </c>
      <c r="H44" s="86">
        <f t="shared" si="2"/>
        <v>1.628408295366</v>
      </c>
      <c r="I44">
        <f t="shared" si="3"/>
        <v>24243339.695656601</v>
      </c>
    </row>
    <row r="45" spans="1:10" x14ac:dyDescent="0.35">
      <c r="B45" t="s">
        <v>92</v>
      </c>
      <c r="C45">
        <v>14</v>
      </c>
      <c r="D45">
        <v>3</v>
      </c>
      <c r="E45">
        <v>24</v>
      </c>
      <c r="F45">
        <v>28</v>
      </c>
      <c r="G45" s="86">
        <v>0.46811935491500001</v>
      </c>
      <c r="H45" s="86">
        <f t="shared" si="2"/>
        <v>1.468119354915</v>
      </c>
      <c r="I45">
        <f t="shared" si="3"/>
        <v>35592116.234972581</v>
      </c>
    </row>
    <row r="46" spans="1:10" x14ac:dyDescent="0.35">
      <c r="H46" t="s">
        <v>85</v>
      </c>
      <c r="I46">
        <v>2.5592116235</v>
      </c>
      <c r="J46">
        <v>0.1353646838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工作表1</vt:lpstr>
      <vt:lpstr>Initialize</vt:lpstr>
      <vt:lpstr>Measurement</vt:lpstr>
      <vt:lpstr>trading strategy</vt:lpstr>
      <vt:lpstr>QN gate</vt:lpstr>
      <vt:lpstr>delta</vt:lpstr>
      <vt:lpstr>sliding window</vt:lpstr>
      <vt:lpstr>sliding window (2)</vt:lpstr>
      <vt:lpstr>工作表4</vt:lpstr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2022-06-15T07:17:49Z</dcterms:created>
  <dcterms:modified xsi:type="dcterms:W3CDTF">2022-06-18T09:10:55Z</dcterms:modified>
</cp:coreProperties>
</file>