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tables/table1.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tables/table2.xml" ContentType="application/vnd.openxmlformats-officedocument.spreadsheetml.tab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2.xml" ContentType="application/vnd.openxmlformats-officedocument.drawingml.chartshape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5.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6.xml" ContentType="application/vnd.openxmlformats-officedocument.drawingml.chartshape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9.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drawings/drawing20.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d.docs.live.net/19d7657f1cfbfe87/Documents/CPI Inflation Index - MI - Jasmeet/"/>
    </mc:Choice>
  </mc:AlternateContent>
  <xr:revisionPtr revIDLastSave="183" documentId="8_{C6AD4585-8AFA-4F0F-A596-178D95B0E4CC}" xr6:coauthVersionLast="47" xr6:coauthVersionMax="47" xr10:uidLastSave="{D27B5307-54C9-4416-9CB0-47174554E587}"/>
  <bookViews>
    <workbookView showHorizontalScroll="0" showVerticalScroll="0" xWindow="-108" yWindow="-108" windowWidth="23256" windowHeight="13896" tabRatio="874" activeTab="8" xr2:uid="{D2A8897B-0D4C-41FF-ABC8-622E36F510F2}"/>
  </bookViews>
  <sheets>
    <sheet name="Prologue" sheetId="3" r:id="rId1"/>
    <sheet name="Executive Summary" sheetId="11" r:id="rId2"/>
    <sheet name="Results" sheetId="10" r:id="rId3"/>
    <sheet name="Main Data" sheetId="1" r:id="rId4"/>
    <sheet name="Annexure 1" sheetId="4" r:id="rId5"/>
    <sheet name="Annexure 2" sheetId="5" r:id="rId6"/>
    <sheet name="Annexure 3" sheetId="7" r:id="rId7"/>
    <sheet name="Annexure 4" sheetId="8" r:id="rId8"/>
    <sheet name="Annexure 5" sheetId="9" r:id="rId9"/>
    <sheet name="Modified Data" sheetId="6" r:id="rId10"/>
    <sheet name="All_India_Index_Upto_April23 (1" sheetId="2" r:id="rId11"/>
    <sheet name="Appendix" sheetId="12" r:id="rId12"/>
  </sheets>
  <definedNames>
    <definedName name="_xlnm._FilterDatabase" localSheetId="3" hidden="1">'Main Data'!$A$1:$AD$373</definedName>
    <definedName name="_xlnm._FilterDatabase" localSheetId="9" hidden="1">'Modified Data'!$A$1:$AE$376</definedName>
    <definedName name="ExternalData_1" localSheetId="10" hidden="1">'All_India_Index_Upto_April23 (1'!$A$1:$AD$374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5" i="9" l="1"/>
  <c r="G170" i="9"/>
  <c r="H170" i="9"/>
  <c r="I170" i="9"/>
  <c r="J170" i="9"/>
  <c r="K170" i="9"/>
  <c r="L170" i="9"/>
  <c r="M170" i="9"/>
  <c r="N170" i="9"/>
  <c r="O170" i="9"/>
  <c r="P170" i="9"/>
  <c r="Q170" i="9"/>
  <c r="R170" i="9"/>
  <c r="F170" i="9"/>
  <c r="G169" i="9"/>
  <c r="H169" i="9"/>
  <c r="I169" i="9"/>
  <c r="J169" i="9"/>
  <c r="K169" i="9"/>
  <c r="L169" i="9"/>
  <c r="M169" i="9"/>
  <c r="N169" i="9"/>
  <c r="O169" i="9"/>
  <c r="P169" i="9"/>
  <c r="Q169" i="9"/>
  <c r="R169" i="9"/>
  <c r="F169" i="9"/>
  <c r="E145" i="9"/>
  <c r="F118" i="9" a="1"/>
  <c r="F118" i="9" s="1"/>
  <c r="D118" i="9"/>
  <c r="D27" i="9" a="1"/>
  <c r="D27" i="9" s="1"/>
  <c r="D14" i="9"/>
  <c r="D15" i="9" a="1"/>
  <c r="D15" i="9" s="1"/>
  <c r="D41" i="9" s="1"/>
  <c r="K237" i="10"/>
  <c r="J237" i="10"/>
  <c r="I237" i="10"/>
  <c r="H237" i="10"/>
  <c r="G237" i="10"/>
  <c r="F237" i="10"/>
  <c r="E237" i="10"/>
  <c r="K236" i="10"/>
  <c r="J236" i="10"/>
  <c r="I236" i="10"/>
  <c r="H236" i="10"/>
  <c r="G236" i="10"/>
  <c r="F236" i="10"/>
  <c r="E236" i="10"/>
  <c r="K235" i="10"/>
  <c r="J235" i="10"/>
  <c r="I235" i="10"/>
  <c r="H235" i="10"/>
  <c r="G235" i="10"/>
  <c r="F235" i="10"/>
  <c r="E235" i="10"/>
  <c r="K234" i="10"/>
  <c r="J234" i="10"/>
  <c r="I234" i="10"/>
  <c r="H234" i="10"/>
  <c r="G234" i="10"/>
  <c r="F234" i="10"/>
  <c r="E234" i="10"/>
  <c r="K233" i="10"/>
  <c r="J233" i="10"/>
  <c r="I233" i="10"/>
  <c r="H233" i="10"/>
  <c r="G233" i="10"/>
  <c r="F233" i="10"/>
  <c r="E233" i="10"/>
  <c r="E32" i="7" a="1"/>
  <c r="E32" i="7" s="1"/>
  <c r="E19" i="7" a="1"/>
  <c r="E19" i="7" s="1"/>
  <c r="E6" i="7" a="1"/>
  <c r="E6" i="7" s="1"/>
  <c r="K19" i="10"/>
  <c r="O19" i="10" s="1"/>
  <c r="J19" i="10"/>
  <c r="N19" i="10" s="1"/>
  <c r="I19" i="10"/>
  <c r="M19" i="10" s="1"/>
  <c r="F10" i="5"/>
  <c r="G11" i="5" s="1"/>
  <c r="M10" i="5" a="1"/>
  <c r="M10" i="5" s="1"/>
  <c r="D58" i="8"/>
  <c r="M58" i="8" s="1"/>
  <c r="E14" i="9" a="1"/>
  <c r="E14" i="9" s="1"/>
  <c r="C14" i="9"/>
  <c r="N55" i="8"/>
  <c r="O55" i="8"/>
  <c r="P55" i="8"/>
  <c r="Q55" i="8"/>
  <c r="R55" i="8"/>
  <c r="S55" i="8"/>
  <c r="N56" i="8"/>
  <c r="O56" i="8"/>
  <c r="P56" i="8"/>
  <c r="Q56" i="8"/>
  <c r="R56" i="8"/>
  <c r="S56" i="8"/>
  <c r="N57" i="8"/>
  <c r="P57" i="8"/>
  <c r="N60" i="8"/>
  <c r="O60" i="8"/>
  <c r="P60" i="8"/>
  <c r="Q60" i="8"/>
  <c r="R60" i="8"/>
  <c r="S60" i="8"/>
  <c r="N61" i="8"/>
  <c r="O61" i="8"/>
  <c r="P61" i="8"/>
  <c r="Q61" i="8"/>
  <c r="R61" i="8"/>
  <c r="S61" i="8"/>
  <c r="N62" i="8"/>
  <c r="O62" i="8"/>
  <c r="P62" i="8"/>
  <c r="Q62" i="8"/>
  <c r="R62" i="8"/>
  <c r="S62" i="8"/>
  <c r="N63" i="8"/>
  <c r="O63" i="8"/>
  <c r="P63" i="8"/>
  <c r="Q63" i="8"/>
  <c r="R63" i="8"/>
  <c r="S63" i="8"/>
  <c r="N64" i="8"/>
  <c r="O64" i="8"/>
  <c r="P64" i="8"/>
  <c r="Q64" i="8"/>
  <c r="R64" i="8"/>
  <c r="S64" i="8"/>
  <c r="N65" i="8"/>
  <c r="O65" i="8"/>
  <c r="P65" i="8"/>
  <c r="Q65" i="8"/>
  <c r="R65" i="8"/>
  <c r="S65" i="8"/>
  <c r="N66" i="8"/>
  <c r="O66" i="8"/>
  <c r="P66" i="8"/>
  <c r="Q66" i="8"/>
  <c r="R66" i="8"/>
  <c r="S66" i="8"/>
  <c r="N67" i="8"/>
  <c r="O67" i="8"/>
  <c r="P67" i="8"/>
  <c r="Q67" i="8"/>
  <c r="R67" i="8"/>
  <c r="S67" i="8"/>
  <c r="N68" i="8"/>
  <c r="O68" i="8"/>
  <c r="P68" i="8"/>
  <c r="Q68" i="8"/>
  <c r="R68" i="8"/>
  <c r="S68" i="8"/>
  <c r="N69" i="8"/>
  <c r="O69" i="8"/>
  <c r="P69" i="8"/>
  <c r="Q69" i="8"/>
  <c r="R69" i="8"/>
  <c r="S69" i="8"/>
  <c r="N70" i="8"/>
  <c r="O70" i="8"/>
  <c r="P70" i="8"/>
  <c r="Q70" i="8"/>
  <c r="R70" i="8"/>
  <c r="S70" i="8"/>
  <c r="N71" i="8"/>
  <c r="O71" i="8"/>
  <c r="P71" i="8"/>
  <c r="Q71" i="8"/>
  <c r="R71" i="8"/>
  <c r="S71" i="8"/>
  <c r="N72" i="8"/>
  <c r="O72" i="8"/>
  <c r="P72" i="8"/>
  <c r="Q72" i="8"/>
  <c r="R72" i="8"/>
  <c r="S72" i="8"/>
  <c r="N73" i="8"/>
  <c r="O73" i="8"/>
  <c r="P73" i="8"/>
  <c r="Q73" i="8"/>
  <c r="R73" i="8"/>
  <c r="S73" i="8"/>
  <c r="N74" i="8"/>
  <c r="O74" i="8"/>
  <c r="P74" i="8"/>
  <c r="Q74" i="8"/>
  <c r="R74" i="8"/>
  <c r="S74" i="8"/>
  <c r="N75" i="8"/>
  <c r="O75" i="8"/>
  <c r="P75" i="8"/>
  <c r="Q75" i="8"/>
  <c r="R75" i="8"/>
  <c r="S75" i="8"/>
  <c r="N76" i="8"/>
  <c r="O76" i="8"/>
  <c r="P76" i="8"/>
  <c r="Q76" i="8"/>
  <c r="R76" i="8"/>
  <c r="S76" i="8"/>
  <c r="N77" i="8"/>
  <c r="O77" i="8"/>
  <c r="P77" i="8"/>
  <c r="Q77" i="8"/>
  <c r="R77" i="8"/>
  <c r="S77" i="8"/>
  <c r="N78" i="8"/>
  <c r="O78" i="8"/>
  <c r="P78" i="8"/>
  <c r="Q78" i="8"/>
  <c r="R78" i="8"/>
  <c r="S78" i="8"/>
  <c r="N79" i="8"/>
  <c r="O79" i="8"/>
  <c r="P79" i="8"/>
  <c r="Q79" i="8"/>
  <c r="R79" i="8"/>
  <c r="S79" i="8"/>
  <c r="N80" i="8"/>
  <c r="O80" i="8"/>
  <c r="P80" i="8"/>
  <c r="Q80" i="8"/>
  <c r="R80" i="8"/>
  <c r="S80" i="8"/>
  <c r="M55" i="8"/>
  <c r="M56" i="8"/>
  <c r="M57" i="8"/>
  <c r="M60" i="8"/>
  <c r="M61" i="8"/>
  <c r="M62" i="8"/>
  <c r="M63" i="8"/>
  <c r="M64" i="8"/>
  <c r="M65" i="8"/>
  <c r="M66" i="8"/>
  <c r="M67" i="8"/>
  <c r="M68" i="8"/>
  <c r="M69" i="8"/>
  <c r="M70" i="8"/>
  <c r="M71" i="8"/>
  <c r="M72" i="8"/>
  <c r="M73" i="8"/>
  <c r="M74" i="8"/>
  <c r="M75" i="8"/>
  <c r="M76" i="8"/>
  <c r="M77" i="8"/>
  <c r="M78" i="8"/>
  <c r="M79" i="8"/>
  <c r="M80" i="8"/>
  <c r="I57" i="8"/>
  <c r="I58" i="8" s="1"/>
  <c r="R59" i="8" s="1"/>
  <c r="J57" i="8"/>
  <c r="J58" i="8" s="1"/>
  <c r="S59" i="8" s="1"/>
  <c r="H57" i="8"/>
  <c r="H58" i="8" s="1"/>
  <c r="Q58" i="8" s="1"/>
  <c r="F57" i="8"/>
  <c r="F58" i="8" s="1"/>
  <c r="O58" i="8" s="1"/>
  <c r="E58" i="8"/>
  <c r="N58" i="8" s="1"/>
  <c r="G58" i="8"/>
  <c r="P58" i="8" s="1"/>
  <c r="C53" i="8"/>
  <c r="L53" i="8" s="1"/>
  <c r="N16" i="8"/>
  <c r="O16" i="8"/>
  <c r="P16" i="8"/>
  <c r="Q16" i="8"/>
  <c r="N17" i="8"/>
  <c r="O17" i="8"/>
  <c r="P17" i="8"/>
  <c r="Q17" i="8"/>
  <c r="N18" i="8"/>
  <c r="O18" i="8"/>
  <c r="P18" i="8"/>
  <c r="Q18" i="8"/>
  <c r="N19" i="8"/>
  <c r="O19" i="8"/>
  <c r="P19" i="8"/>
  <c r="Q19" i="8"/>
  <c r="N20" i="8"/>
  <c r="O20" i="8"/>
  <c r="P20" i="8"/>
  <c r="Q20" i="8"/>
  <c r="M16" i="8"/>
  <c r="M17" i="8"/>
  <c r="M18" i="8"/>
  <c r="M19" i="8"/>
  <c r="M20" i="8"/>
  <c r="E16" i="8"/>
  <c r="F16" i="8"/>
  <c r="G16" i="8"/>
  <c r="H16" i="8"/>
  <c r="I16" i="8"/>
  <c r="J16" i="8"/>
  <c r="E17" i="8"/>
  <c r="F17" i="8"/>
  <c r="G17" i="8"/>
  <c r="H17" i="8"/>
  <c r="I17" i="8"/>
  <c r="J17" i="8"/>
  <c r="E18" i="8"/>
  <c r="F18" i="8"/>
  <c r="G18" i="8"/>
  <c r="H18" i="8"/>
  <c r="I18" i="8"/>
  <c r="J18" i="8"/>
  <c r="E19" i="8"/>
  <c r="F19" i="8"/>
  <c r="G19" i="8"/>
  <c r="H19" i="8"/>
  <c r="I19" i="8"/>
  <c r="J19" i="8"/>
  <c r="E20" i="8"/>
  <c r="F20" i="8"/>
  <c r="G20" i="8"/>
  <c r="H20" i="8"/>
  <c r="I20" i="8"/>
  <c r="J20" i="8"/>
  <c r="D16" i="8"/>
  <c r="D17" i="8"/>
  <c r="D18" i="8"/>
  <c r="D19" i="8"/>
  <c r="D20" i="8"/>
  <c r="C6" i="8"/>
  <c r="F53" i="7"/>
  <c r="G53" i="7"/>
  <c r="H53" i="7"/>
  <c r="I53" i="7"/>
  <c r="J53" i="7"/>
  <c r="K53" i="7"/>
  <c r="L53" i="7"/>
  <c r="M53" i="7"/>
  <c r="N53" i="7"/>
  <c r="O53" i="7"/>
  <c r="P53" i="7"/>
  <c r="F54" i="7"/>
  <c r="G54" i="7"/>
  <c r="H54" i="7"/>
  <c r="I54" i="7"/>
  <c r="J54" i="7"/>
  <c r="K54" i="7"/>
  <c r="L54" i="7"/>
  <c r="M54" i="7"/>
  <c r="N54" i="7"/>
  <c r="O54" i="7"/>
  <c r="P54" i="7"/>
  <c r="F55" i="7"/>
  <c r="G55" i="7"/>
  <c r="H55" i="7"/>
  <c r="I55" i="7"/>
  <c r="J55" i="7"/>
  <c r="K55" i="7"/>
  <c r="L55" i="7"/>
  <c r="M55" i="7"/>
  <c r="N55" i="7"/>
  <c r="O55" i="7"/>
  <c r="P55" i="7"/>
  <c r="F49" i="7"/>
  <c r="G49" i="7"/>
  <c r="H49" i="7"/>
  <c r="I49" i="7"/>
  <c r="J49" i="7"/>
  <c r="K49" i="7"/>
  <c r="L49" i="7"/>
  <c r="M49" i="7"/>
  <c r="N49" i="7"/>
  <c r="O49" i="7"/>
  <c r="P49" i="7"/>
  <c r="F50" i="7"/>
  <c r="G50" i="7"/>
  <c r="H50" i="7"/>
  <c r="I50" i="7"/>
  <c r="J50" i="7"/>
  <c r="K50" i="7"/>
  <c r="L50" i="7"/>
  <c r="M50" i="7"/>
  <c r="N50" i="7"/>
  <c r="O50" i="7"/>
  <c r="P50" i="7"/>
  <c r="F51" i="7"/>
  <c r="G51" i="7"/>
  <c r="H51" i="7"/>
  <c r="I51" i="7"/>
  <c r="J51" i="7"/>
  <c r="K51" i="7"/>
  <c r="L51" i="7"/>
  <c r="M51" i="7"/>
  <c r="N51" i="7"/>
  <c r="O51" i="7"/>
  <c r="P51" i="7"/>
  <c r="U6" i="7"/>
  <c r="A39" i="7"/>
  <c r="A31" i="7"/>
  <c r="A26" i="7"/>
  <c r="A18" i="7"/>
  <c r="A13" i="7"/>
  <c r="A5" i="7"/>
  <c r="L43" i="5"/>
  <c r="L24" i="5"/>
  <c r="L17" i="5"/>
  <c r="L16" i="5"/>
  <c r="L15" i="5"/>
  <c r="L14" i="5"/>
  <c r="L13" i="5"/>
  <c r="L12" i="5"/>
  <c r="L11" i="5"/>
  <c r="L10" i="5"/>
  <c r="E10" i="5"/>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2" i="6"/>
  <c r="Q227" i="6"/>
  <c r="Q228" i="6"/>
  <c r="Q229" i="6"/>
  <c r="H53" i="4"/>
  <c r="I53" i="4"/>
  <c r="H54" i="4"/>
  <c r="I54" i="4"/>
  <c r="H55" i="4"/>
  <c r="L55" i="4" s="1"/>
  <c r="I55" i="4"/>
  <c r="H56" i="4"/>
  <c r="I56" i="4"/>
  <c r="H57" i="4"/>
  <c r="I57" i="4"/>
  <c r="M57" i="4" s="1"/>
  <c r="H58" i="4"/>
  <c r="I58" i="4"/>
  <c r="H59" i="4"/>
  <c r="I59" i="4"/>
  <c r="G53" i="4"/>
  <c r="K53" i="4" s="1"/>
  <c r="G54" i="4"/>
  <c r="G55" i="4"/>
  <c r="G57" i="4"/>
  <c r="G58" i="4"/>
  <c r="G59" i="4"/>
  <c r="K59" i="4" s="1"/>
  <c r="E227" i="6"/>
  <c r="F227" i="6"/>
  <c r="G227" i="6"/>
  <c r="H227" i="6"/>
  <c r="I227" i="6"/>
  <c r="J227" i="6"/>
  <c r="K227" i="6"/>
  <c r="L227" i="6"/>
  <c r="M227" i="6"/>
  <c r="N227" i="6"/>
  <c r="O227" i="6"/>
  <c r="P227" i="6"/>
  <c r="R227" i="6"/>
  <c r="S227" i="6"/>
  <c r="T227" i="6"/>
  <c r="U227" i="6"/>
  <c r="W227" i="6"/>
  <c r="X227" i="6"/>
  <c r="Y227" i="6"/>
  <c r="Z227" i="6"/>
  <c r="AA227" i="6"/>
  <c r="AB227" i="6"/>
  <c r="AC227" i="6"/>
  <c r="AD227" i="6"/>
  <c r="AE227" i="6"/>
  <c r="E228" i="6"/>
  <c r="F228" i="6"/>
  <c r="G228" i="6"/>
  <c r="H228" i="6"/>
  <c r="I228" i="6"/>
  <c r="J228" i="6"/>
  <c r="K228" i="6"/>
  <c r="L228" i="6"/>
  <c r="M228" i="6"/>
  <c r="N228" i="6"/>
  <c r="O228" i="6"/>
  <c r="P228" i="6"/>
  <c r="R228" i="6"/>
  <c r="S228" i="6"/>
  <c r="T228" i="6"/>
  <c r="U228" i="6"/>
  <c r="V228" i="6"/>
  <c r="W228" i="6"/>
  <c r="X228" i="6"/>
  <c r="Y228" i="6"/>
  <c r="Z228" i="6"/>
  <c r="AA228" i="6"/>
  <c r="AB228" i="6"/>
  <c r="AC228" i="6"/>
  <c r="AD228" i="6"/>
  <c r="AE228" i="6"/>
  <c r="E229" i="6"/>
  <c r="F229" i="6"/>
  <c r="G229" i="6"/>
  <c r="H229" i="6"/>
  <c r="I229" i="6"/>
  <c r="J229" i="6"/>
  <c r="K229" i="6"/>
  <c r="L229" i="6"/>
  <c r="M229" i="6"/>
  <c r="N229" i="6"/>
  <c r="O229" i="6"/>
  <c r="P229" i="6"/>
  <c r="R229" i="6"/>
  <c r="S229" i="6"/>
  <c r="T229" i="6"/>
  <c r="U229" i="6"/>
  <c r="V229" i="6"/>
  <c r="W229" i="6"/>
  <c r="X229" i="6"/>
  <c r="Y229" i="6"/>
  <c r="Z229" i="6"/>
  <c r="AA229" i="6"/>
  <c r="AB229" i="6"/>
  <c r="AC229" i="6"/>
  <c r="AD229" i="6"/>
  <c r="AE229" i="6"/>
  <c r="AK230" i="1"/>
  <c r="AL230" i="1" s="1"/>
  <c r="AG3" i="1"/>
  <c r="AH3" i="1" s="1"/>
  <c r="AG4" i="1"/>
  <c r="AH4" i="1" s="1"/>
  <c r="AG5" i="1"/>
  <c r="AH5" i="1" s="1"/>
  <c r="AG6" i="1"/>
  <c r="AH6" i="1" s="1"/>
  <c r="AG7" i="1"/>
  <c r="AH7" i="1" s="1"/>
  <c r="AG8" i="1"/>
  <c r="AH8" i="1" s="1"/>
  <c r="AG9" i="1"/>
  <c r="AH9" i="1" s="1"/>
  <c r="AG10" i="1"/>
  <c r="AH10" i="1" s="1"/>
  <c r="AG11" i="1"/>
  <c r="AH11" i="1" s="1"/>
  <c r="AG12" i="1"/>
  <c r="AH12" i="1" s="1"/>
  <c r="AG13" i="1"/>
  <c r="AH13" i="1" s="1"/>
  <c r="AG14" i="1"/>
  <c r="AH14" i="1" s="1"/>
  <c r="AG15" i="1"/>
  <c r="AH15" i="1" s="1"/>
  <c r="AG16" i="1"/>
  <c r="AH16" i="1"/>
  <c r="AG17" i="1"/>
  <c r="AH17" i="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c r="AG37" i="1"/>
  <c r="AH37" i="1"/>
  <c r="AG38" i="1"/>
  <c r="AH38" i="1" s="1"/>
  <c r="AG39" i="1"/>
  <c r="AH39" i="1" s="1"/>
  <c r="AG40" i="1"/>
  <c r="AH40" i="1"/>
  <c r="AG41" i="1"/>
  <c r="AH41" i="1" s="1"/>
  <c r="AG42" i="1"/>
  <c r="AH42" i="1" s="1"/>
  <c r="AG43" i="1"/>
  <c r="AH43" i="1" s="1"/>
  <c r="AG44" i="1"/>
  <c r="AH44" i="1" s="1"/>
  <c r="AG45" i="1"/>
  <c r="AH45" i="1" s="1"/>
  <c r="AG46" i="1"/>
  <c r="AH46" i="1" s="1"/>
  <c r="AG47" i="1"/>
  <c r="AH47" i="1" s="1"/>
  <c r="AG48" i="1"/>
  <c r="AH48" i="1"/>
  <c r="AG49" i="1"/>
  <c r="AH49" i="1" s="1"/>
  <c r="AG50" i="1"/>
  <c r="AH50" i="1" s="1"/>
  <c r="AG51" i="1"/>
  <c r="AH51" i="1" s="1"/>
  <c r="AG52" i="1"/>
  <c r="AH52" i="1" s="1"/>
  <c r="AG53" i="1"/>
  <c r="AH53" i="1"/>
  <c r="AG54" i="1"/>
  <c r="AH54" i="1" s="1"/>
  <c r="AG55" i="1"/>
  <c r="AH55" i="1" s="1"/>
  <c r="AG56" i="1"/>
  <c r="AH56" i="1" s="1"/>
  <c r="AG57" i="1"/>
  <c r="AH57" i="1" s="1"/>
  <c r="AG58" i="1"/>
  <c r="AH58" i="1" s="1"/>
  <c r="AG59" i="1"/>
  <c r="AH59" i="1" s="1"/>
  <c r="AG60" i="1"/>
  <c r="AH60" i="1" s="1"/>
  <c r="AG61" i="1"/>
  <c r="AH61" i="1" s="1"/>
  <c r="AG62" i="1"/>
  <c r="AH62" i="1" s="1"/>
  <c r="AG63" i="1"/>
  <c r="AH63" i="1" s="1"/>
  <c r="AG64" i="1"/>
  <c r="AH64" i="1"/>
  <c r="AG65" i="1"/>
  <c r="AH65" i="1" s="1"/>
  <c r="AG66" i="1"/>
  <c r="AH66" i="1" s="1"/>
  <c r="AG67" i="1"/>
  <c r="AH67" i="1" s="1"/>
  <c r="AG68" i="1"/>
  <c r="AH68" i="1"/>
  <c r="AG69" i="1"/>
  <c r="AH69" i="1" s="1"/>
  <c r="AG70" i="1"/>
  <c r="AH70" i="1" s="1"/>
  <c r="AG71" i="1"/>
  <c r="AH71" i="1" s="1"/>
  <c r="AG72" i="1"/>
  <c r="AH72" i="1"/>
  <c r="AG73" i="1"/>
  <c r="AH73" i="1"/>
  <c r="AG74" i="1"/>
  <c r="AH74" i="1" s="1"/>
  <c r="AG75" i="1"/>
  <c r="AH75" i="1" s="1"/>
  <c r="AG76" i="1"/>
  <c r="AH76" i="1" s="1"/>
  <c r="AG77" i="1"/>
  <c r="AH77" i="1" s="1"/>
  <c r="AG78" i="1"/>
  <c r="AH78" i="1" s="1"/>
  <c r="AG79" i="1"/>
  <c r="AH79" i="1" s="1"/>
  <c r="AG80" i="1"/>
  <c r="AH80" i="1" s="1"/>
  <c r="AG81" i="1"/>
  <c r="AH81" i="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c r="AG94" i="1"/>
  <c r="AH94" i="1" s="1"/>
  <c r="AG95" i="1"/>
  <c r="AH95" i="1" s="1"/>
  <c r="AG96" i="1"/>
  <c r="AH96" i="1" s="1"/>
  <c r="AG97" i="1"/>
  <c r="AH97" i="1" s="1"/>
  <c r="AG98" i="1"/>
  <c r="AH98" i="1"/>
  <c r="AG99" i="1"/>
  <c r="AH99" i="1" s="1"/>
  <c r="AG100" i="1"/>
  <c r="AH100" i="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c r="AG118" i="1"/>
  <c r="AH118" i="1" s="1"/>
  <c r="AG119" i="1"/>
  <c r="AH119" i="1" s="1"/>
  <c r="AG120" i="1"/>
  <c r="AH120" i="1" s="1"/>
  <c r="AG121" i="1"/>
  <c r="AH121" i="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c r="AG133" i="1"/>
  <c r="AH133" i="1"/>
  <c r="AG134" i="1"/>
  <c r="AH134" i="1" s="1"/>
  <c r="AG135" i="1"/>
  <c r="AH135" i="1" s="1"/>
  <c r="AG136" i="1"/>
  <c r="AH136" i="1" s="1"/>
  <c r="AG137" i="1"/>
  <c r="AH137" i="1" s="1"/>
  <c r="AG138" i="1"/>
  <c r="AH138" i="1" s="1"/>
  <c r="AG139" i="1"/>
  <c r="AH139" i="1" s="1"/>
  <c r="AG140" i="1"/>
  <c r="AH140" i="1" s="1"/>
  <c r="AG141" i="1"/>
  <c r="AH141" i="1" s="1"/>
  <c r="AG142" i="1"/>
  <c r="AH142" i="1" s="1"/>
  <c r="AG143" i="1"/>
  <c r="AH143" i="1" s="1"/>
  <c r="AG144" i="1"/>
  <c r="AH144" i="1" s="1"/>
  <c r="AG145" i="1"/>
  <c r="AH145" i="1" s="1"/>
  <c r="AG146" i="1"/>
  <c r="AH146" i="1" s="1"/>
  <c r="AG147" i="1"/>
  <c r="AH147" i="1" s="1"/>
  <c r="AG148" i="1"/>
  <c r="AH148" i="1" s="1"/>
  <c r="AG149" i="1"/>
  <c r="AH149" i="1"/>
  <c r="AG150" i="1"/>
  <c r="AH150" i="1" s="1"/>
  <c r="AG151" i="1"/>
  <c r="AH151" i="1" s="1"/>
  <c r="AG152" i="1"/>
  <c r="AH152" i="1" s="1"/>
  <c r="AG153" i="1"/>
  <c r="AH153" i="1" s="1"/>
  <c r="AG154" i="1"/>
  <c r="AH154" i="1"/>
  <c r="AG155" i="1"/>
  <c r="AH155" i="1" s="1"/>
  <c r="AG156" i="1"/>
  <c r="AH156" i="1" s="1"/>
  <c r="AG157" i="1"/>
  <c r="AH157" i="1"/>
  <c r="AG158" i="1"/>
  <c r="AH158" i="1" s="1"/>
  <c r="AG159" i="1"/>
  <c r="AH159" i="1" s="1"/>
  <c r="AG160" i="1"/>
  <c r="AH160" i="1"/>
  <c r="AG161" i="1"/>
  <c r="AH161" i="1" s="1"/>
  <c r="AG162" i="1"/>
  <c r="AH162" i="1" s="1"/>
  <c r="AG163" i="1"/>
  <c r="AH163" i="1" s="1"/>
  <c r="AG164" i="1"/>
  <c r="AH164" i="1" s="1"/>
  <c r="AG165" i="1"/>
  <c r="AH165" i="1"/>
  <c r="AG166" i="1"/>
  <c r="AH166" i="1" s="1"/>
  <c r="AG167" i="1"/>
  <c r="AH167" i="1" s="1"/>
  <c r="AG168" i="1"/>
  <c r="AH168" i="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H193" i="1"/>
  <c r="AG194" i="1"/>
  <c r="AH194" i="1"/>
  <c r="AG195" i="1"/>
  <c r="AH195" i="1" s="1"/>
  <c r="AG196" i="1"/>
  <c r="AH196" i="1" s="1"/>
  <c r="AG197" i="1"/>
  <c r="AH197" i="1" s="1"/>
  <c r="AG198" i="1"/>
  <c r="AH198" i="1" s="1"/>
  <c r="AG199" i="1"/>
  <c r="AH199" i="1" s="1"/>
  <c r="AG200" i="1"/>
  <c r="AH200" i="1"/>
  <c r="AG201" i="1"/>
  <c r="AH201" i="1" s="1"/>
  <c r="AG202" i="1"/>
  <c r="AH202" i="1" s="1"/>
  <c r="AG203" i="1"/>
  <c r="AH203" i="1" s="1"/>
  <c r="AG204" i="1"/>
  <c r="AH204" i="1"/>
  <c r="AG205" i="1"/>
  <c r="AH205" i="1" s="1"/>
  <c r="AG206" i="1"/>
  <c r="AH206" i="1" s="1"/>
  <c r="AG207" i="1"/>
  <c r="AH207" i="1" s="1"/>
  <c r="AG208" i="1"/>
  <c r="AH208" i="1" s="1"/>
  <c r="AG209" i="1"/>
  <c r="AH209" i="1"/>
  <c r="AG210" i="1"/>
  <c r="AH210" i="1"/>
  <c r="AG211" i="1"/>
  <c r="AH211" i="1" s="1"/>
  <c r="AG212" i="1"/>
  <c r="AH212" i="1" s="1"/>
  <c r="AG213" i="1"/>
  <c r="AH213" i="1"/>
  <c r="AG214" i="1"/>
  <c r="AH214" i="1" s="1"/>
  <c r="AG215" i="1"/>
  <c r="AH215" i="1" s="1"/>
  <c r="AG216" i="1"/>
  <c r="AH216" i="1" s="1"/>
  <c r="AG217" i="1"/>
  <c r="AH217" i="1" s="1"/>
  <c r="AG218" i="1"/>
  <c r="AH218" i="1" s="1"/>
  <c r="AG219" i="1"/>
  <c r="AH219" i="1" s="1"/>
  <c r="AG220" i="1"/>
  <c r="AH220" i="1"/>
  <c r="AG221" i="1"/>
  <c r="AH221" i="1" s="1"/>
  <c r="AG222" i="1"/>
  <c r="AH222" i="1" s="1"/>
  <c r="AG223" i="1"/>
  <c r="AH223" i="1" s="1"/>
  <c r="AG224" i="1"/>
  <c r="AH224" i="1" s="1"/>
  <c r="AG225" i="1"/>
  <c r="AH225" i="1"/>
  <c r="AG226" i="1"/>
  <c r="AH226" i="1" s="1"/>
  <c r="AG227" i="1"/>
  <c r="AH227" i="1" s="1"/>
  <c r="AG228" i="1"/>
  <c r="AH228" i="1" s="1"/>
  <c r="AG229" i="1"/>
  <c r="AH229" i="1" s="1"/>
  <c r="AG230" i="1"/>
  <c r="AH230" i="1" s="1"/>
  <c r="AG231" i="1"/>
  <c r="AH231" i="1" s="1"/>
  <c r="AG232" i="1"/>
  <c r="AH232" i="1"/>
  <c r="AG233" i="1"/>
  <c r="AH233" i="1" s="1"/>
  <c r="AG234" i="1"/>
  <c r="AH234" i="1" s="1"/>
  <c r="AG235" i="1"/>
  <c r="AH235" i="1" s="1"/>
  <c r="AG236" i="1"/>
  <c r="AH236" i="1" s="1"/>
  <c r="AG237" i="1"/>
  <c r="AH237" i="1" s="1"/>
  <c r="AG238" i="1"/>
  <c r="AH238" i="1" s="1"/>
  <c r="AG239" i="1"/>
  <c r="AH239" i="1" s="1"/>
  <c r="AG240" i="1"/>
  <c r="AH240" i="1" s="1"/>
  <c r="AG241" i="1"/>
  <c r="AH241" i="1" s="1"/>
  <c r="AG242" i="1"/>
  <c r="AH242" i="1" s="1"/>
  <c r="AG243" i="1"/>
  <c r="AH243" i="1"/>
  <c r="AG244" i="1"/>
  <c r="AH244" i="1" s="1"/>
  <c r="AG245" i="1"/>
  <c r="AH245" i="1" s="1"/>
  <c r="AG246" i="1"/>
  <c r="AH246" i="1" s="1"/>
  <c r="AG247" i="1"/>
  <c r="AH247" i="1" s="1"/>
  <c r="AG248" i="1"/>
  <c r="AH248" i="1" s="1"/>
  <c r="AG249" i="1"/>
  <c r="AH249" i="1"/>
  <c r="AG250" i="1"/>
  <c r="AH250" i="1"/>
  <c r="AG251" i="1"/>
  <c r="AH251" i="1" s="1"/>
  <c r="AG252" i="1"/>
  <c r="AH252" i="1" s="1"/>
  <c r="AG253" i="1"/>
  <c r="AH253" i="1" s="1"/>
  <c r="AG254" i="1"/>
  <c r="AH254" i="1" s="1"/>
  <c r="AG255" i="1"/>
  <c r="AH255" i="1" s="1"/>
  <c r="AG256" i="1"/>
  <c r="AH256" i="1" s="1"/>
  <c r="AG257" i="1"/>
  <c r="AH257" i="1" s="1"/>
  <c r="AG258" i="1"/>
  <c r="AH258" i="1" s="1"/>
  <c r="AG259" i="1"/>
  <c r="AH259" i="1" s="1"/>
  <c r="AG266" i="1"/>
  <c r="AH266" i="1" s="1"/>
  <c r="AG267" i="1"/>
  <c r="AH267" i="1" s="1"/>
  <c r="AG268" i="1"/>
  <c r="AH268" i="1"/>
  <c r="AG269" i="1"/>
  <c r="AH269" i="1" s="1"/>
  <c r="AG270" i="1"/>
  <c r="AH270" i="1" s="1"/>
  <c r="AG271" i="1"/>
  <c r="AH271" i="1" s="1"/>
  <c r="AG272" i="1"/>
  <c r="AH272" i="1" s="1"/>
  <c r="AG273" i="1"/>
  <c r="AH273" i="1" s="1"/>
  <c r="AG274" i="1"/>
  <c r="AH274" i="1"/>
  <c r="AG275" i="1"/>
  <c r="AH275" i="1"/>
  <c r="AG276" i="1"/>
  <c r="AH276" i="1" s="1"/>
  <c r="AG277" i="1"/>
  <c r="AH277" i="1" s="1"/>
  <c r="AG278" i="1"/>
  <c r="AH278" i="1" s="1"/>
  <c r="AG279" i="1"/>
  <c r="AH279" i="1"/>
  <c r="AG280" i="1"/>
  <c r="AH280" i="1" s="1"/>
  <c r="AG281" i="1"/>
  <c r="AH281" i="1" s="1"/>
  <c r="AG282" i="1"/>
  <c r="AH282" i="1" s="1"/>
  <c r="AG283" i="1"/>
  <c r="AH283" i="1"/>
  <c r="AG284" i="1"/>
  <c r="AH284" i="1" s="1"/>
  <c r="AG285" i="1"/>
  <c r="AH285" i="1" s="1"/>
  <c r="AG286" i="1"/>
  <c r="AH286" i="1" s="1"/>
  <c r="AG287" i="1"/>
  <c r="AH287" i="1" s="1"/>
  <c r="AG288" i="1"/>
  <c r="AH288" i="1"/>
  <c r="AG289" i="1"/>
  <c r="AH289" i="1" s="1"/>
  <c r="AG290" i="1"/>
  <c r="AH290" i="1" s="1"/>
  <c r="AG291" i="1"/>
  <c r="AH291" i="1"/>
  <c r="AG292" i="1"/>
  <c r="AH292" i="1" s="1"/>
  <c r="AG293" i="1"/>
  <c r="AH293" i="1" s="1"/>
  <c r="AG294" i="1"/>
  <c r="AH294" i="1" s="1"/>
  <c r="AG295" i="1"/>
  <c r="AH295" i="1"/>
  <c r="AG296" i="1"/>
  <c r="AH296" i="1" s="1"/>
  <c r="AG297" i="1"/>
  <c r="AH297" i="1" s="1"/>
  <c r="AG298" i="1"/>
  <c r="AH298" i="1" s="1"/>
  <c r="AG299" i="1"/>
  <c r="AH299" i="1" s="1"/>
  <c r="AG300" i="1"/>
  <c r="AH300" i="1" s="1"/>
  <c r="AG301" i="1"/>
  <c r="AH301" i="1" s="1"/>
  <c r="AG302" i="1"/>
  <c r="AH302" i="1" s="1"/>
  <c r="AG303" i="1"/>
  <c r="AH303" i="1" s="1"/>
  <c r="AG304" i="1"/>
  <c r="AH304" i="1"/>
  <c r="AG305" i="1"/>
  <c r="AH305" i="1" s="1"/>
  <c r="AG306" i="1"/>
  <c r="AH306" i="1" s="1"/>
  <c r="AG307" i="1"/>
  <c r="AH307" i="1" s="1"/>
  <c r="AG308" i="1"/>
  <c r="AH308" i="1" s="1"/>
  <c r="AG309" i="1"/>
  <c r="AH309" i="1" s="1"/>
  <c r="AG310" i="1"/>
  <c r="AH310" i="1" s="1"/>
  <c r="AG311" i="1"/>
  <c r="AH311" i="1" s="1"/>
  <c r="AG312" i="1"/>
  <c r="AH312" i="1" s="1"/>
  <c r="AG313" i="1"/>
  <c r="AH313" i="1" s="1"/>
  <c r="AG314" i="1"/>
  <c r="AH314" i="1" s="1"/>
  <c r="AG315" i="1"/>
  <c r="AH315" i="1" s="1"/>
  <c r="AG316" i="1"/>
  <c r="AH316" i="1" s="1"/>
  <c r="AG317" i="1"/>
  <c r="AH317" i="1" s="1"/>
  <c r="AG318" i="1"/>
  <c r="AH318" i="1" s="1"/>
  <c r="AG319" i="1"/>
  <c r="AH319" i="1"/>
  <c r="AG320" i="1"/>
  <c r="AH320" i="1" s="1"/>
  <c r="AG321" i="1"/>
  <c r="AH321" i="1" s="1"/>
  <c r="AG322" i="1"/>
  <c r="AH322" i="1" s="1"/>
  <c r="AG323" i="1"/>
  <c r="AH323" i="1" s="1"/>
  <c r="AG324" i="1"/>
  <c r="AH324" i="1" s="1"/>
  <c r="AG325" i="1"/>
  <c r="AH325" i="1" s="1"/>
  <c r="AG326" i="1"/>
  <c r="AH326" i="1" s="1"/>
  <c r="AG327" i="1"/>
  <c r="AH327" i="1" s="1"/>
  <c r="AG328" i="1"/>
  <c r="AH328" i="1"/>
  <c r="AG329" i="1"/>
  <c r="AH329" i="1" s="1"/>
  <c r="AG330" i="1"/>
  <c r="AH330" i="1" s="1"/>
  <c r="AG331" i="1"/>
  <c r="AH331" i="1" s="1"/>
  <c r="AG332" i="1"/>
  <c r="AH332" i="1" s="1"/>
  <c r="AG333" i="1"/>
  <c r="AH333" i="1" s="1"/>
  <c r="AG334" i="1"/>
  <c r="AH334" i="1" s="1"/>
  <c r="AG335" i="1"/>
  <c r="AH335" i="1" s="1"/>
  <c r="AG336" i="1"/>
  <c r="AH336" i="1" s="1"/>
  <c r="AG337" i="1"/>
  <c r="AH337" i="1"/>
  <c r="AG338" i="1"/>
  <c r="AH338" i="1" s="1"/>
  <c r="AG339" i="1"/>
  <c r="AH339" i="1" s="1"/>
  <c r="AG340" i="1"/>
  <c r="AH340" i="1" s="1"/>
  <c r="AG341" i="1"/>
  <c r="AH341" i="1" s="1"/>
  <c r="AG342" i="1"/>
  <c r="AH342" i="1" s="1"/>
  <c r="AG343" i="1"/>
  <c r="AH343" i="1" s="1"/>
  <c r="AG344" i="1"/>
  <c r="AH344" i="1" s="1"/>
  <c r="AG345" i="1"/>
  <c r="AH345" i="1" s="1"/>
  <c r="AG346" i="1"/>
  <c r="AH346" i="1"/>
  <c r="AG347" i="1"/>
  <c r="AH347" i="1" s="1"/>
  <c r="AG348" i="1"/>
  <c r="AH348" i="1" s="1"/>
  <c r="AG349" i="1"/>
  <c r="AH349" i="1" s="1"/>
  <c r="AG350" i="1"/>
  <c r="AH350" i="1" s="1"/>
  <c r="AG351" i="1"/>
  <c r="AH351" i="1"/>
  <c r="AG352" i="1"/>
  <c r="AH352" i="1" s="1"/>
  <c r="AG353" i="1"/>
  <c r="AH353" i="1" s="1"/>
  <c r="AG354" i="1"/>
  <c r="AH354" i="1" s="1"/>
  <c r="AG355" i="1"/>
  <c r="AH355" i="1" s="1"/>
  <c r="AG356" i="1"/>
  <c r="AH356" i="1" s="1"/>
  <c r="AG357" i="1"/>
  <c r="AH357" i="1" s="1"/>
  <c r="AG358" i="1"/>
  <c r="AH358" i="1" s="1"/>
  <c r="AG359" i="1"/>
  <c r="AH359" i="1" s="1"/>
  <c r="AG360" i="1"/>
  <c r="AH360" i="1"/>
  <c r="AG361" i="1"/>
  <c r="AH361" i="1" s="1"/>
  <c r="AG362" i="1"/>
  <c r="AH362" i="1" s="1"/>
  <c r="AG363" i="1"/>
  <c r="AH363" i="1" s="1"/>
  <c r="AG364" i="1"/>
  <c r="AH364" i="1"/>
  <c r="AG365" i="1"/>
  <c r="AH365" i="1" s="1"/>
  <c r="AG366" i="1"/>
  <c r="AH366" i="1" s="1"/>
  <c r="AG367" i="1"/>
  <c r="AH367" i="1" s="1"/>
  <c r="AG368" i="1"/>
  <c r="AH368" i="1" s="1"/>
  <c r="AG369" i="1"/>
  <c r="AH369" i="1" s="1"/>
  <c r="AG370" i="1"/>
  <c r="AH370" i="1" s="1"/>
  <c r="AG371" i="1"/>
  <c r="AH371" i="1" s="1"/>
  <c r="AG372" i="1"/>
  <c r="AH372" i="1" s="1"/>
  <c r="AG373" i="1"/>
  <c r="AH373" i="1" s="1"/>
  <c r="AG2" i="1"/>
  <c r="AH2" i="1" s="1"/>
  <c r="AF6" i="1"/>
  <c r="AF86" i="1"/>
  <c r="AF118" i="1"/>
  <c r="AE3" i="1"/>
  <c r="AF3" i="1" s="1"/>
  <c r="AE4" i="1"/>
  <c r="AE5" i="1"/>
  <c r="AK5" i="1" s="1"/>
  <c r="AL5" i="1" s="1"/>
  <c r="AE6" i="1"/>
  <c r="AE7" i="1"/>
  <c r="AF7" i="1" s="1"/>
  <c r="AE8" i="1"/>
  <c r="AF8" i="1" s="1"/>
  <c r="AE9" i="1"/>
  <c r="AK9" i="1" s="1"/>
  <c r="AL9" i="1" s="1"/>
  <c r="AE10" i="1"/>
  <c r="AF10" i="1" s="1"/>
  <c r="AE11" i="1"/>
  <c r="AF11" i="1" s="1"/>
  <c r="AE12" i="1"/>
  <c r="AF12" i="1" s="1"/>
  <c r="AE13" i="1"/>
  <c r="AF13" i="1" s="1"/>
  <c r="AE14" i="1"/>
  <c r="AF14" i="1" s="1"/>
  <c r="AE15" i="1"/>
  <c r="AF15" i="1" s="1"/>
  <c r="AE16" i="1"/>
  <c r="AF16" i="1" s="1"/>
  <c r="AE17" i="1"/>
  <c r="AF17" i="1" s="1"/>
  <c r="AE18" i="1"/>
  <c r="AF18" i="1" s="1"/>
  <c r="AE19" i="1"/>
  <c r="AF19" i="1" s="1"/>
  <c r="AE20" i="1"/>
  <c r="AF20" i="1" s="1"/>
  <c r="AE21" i="1"/>
  <c r="AF21" i="1" s="1"/>
  <c r="AE22" i="1"/>
  <c r="AF22" i="1" s="1"/>
  <c r="AE23" i="1"/>
  <c r="AF23" i="1" s="1"/>
  <c r="AE24" i="1"/>
  <c r="AF24" i="1" s="1"/>
  <c r="AE25" i="1"/>
  <c r="AF25" i="1" s="1"/>
  <c r="AE26" i="1"/>
  <c r="AF26" i="1" s="1"/>
  <c r="AE27" i="1"/>
  <c r="AF27" i="1" s="1"/>
  <c r="AE28" i="1"/>
  <c r="AF28" i="1" s="1"/>
  <c r="AE29" i="1"/>
  <c r="AF29" i="1" s="1"/>
  <c r="AE30" i="1"/>
  <c r="AF30" i="1" s="1"/>
  <c r="AE31" i="1"/>
  <c r="AF31" i="1" s="1"/>
  <c r="AE32" i="1"/>
  <c r="AF32" i="1" s="1"/>
  <c r="AE33" i="1"/>
  <c r="AF33" i="1" s="1"/>
  <c r="AE34" i="1"/>
  <c r="AF34" i="1" s="1"/>
  <c r="AE35" i="1"/>
  <c r="AF35" i="1" s="1"/>
  <c r="AE36" i="1"/>
  <c r="AF36" i="1" s="1"/>
  <c r="AE37" i="1"/>
  <c r="AF37" i="1" s="1"/>
  <c r="AE38" i="1"/>
  <c r="AF38" i="1" s="1"/>
  <c r="AE39" i="1"/>
  <c r="AF39" i="1" s="1"/>
  <c r="AE40" i="1"/>
  <c r="AF40" i="1" s="1"/>
  <c r="AE41" i="1"/>
  <c r="AF41" i="1" s="1"/>
  <c r="AE42" i="1"/>
  <c r="AF42" i="1" s="1"/>
  <c r="AE43" i="1"/>
  <c r="AF43" i="1" s="1"/>
  <c r="AE44" i="1"/>
  <c r="AF44" i="1" s="1"/>
  <c r="AE45" i="1"/>
  <c r="AF45" i="1" s="1"/>
  <c r="AE46" i="1"/>
  <c r="AF46" i="1" s="1"/>
  <c r="AE47" i="1"/>
  <c r="AF47" i="1" s="1"/>
  <c r="AE48" i="1"/>
  <c r="AF48" i="1" s="1"/>
  <c r="AE49" i="1"/>
  <c r="AF49" i="1" s="1"/>
  <c r="AE50" i="1"/>
  <c r="AF50" i="1" s="1"/>
  <c r="AE51" i="1"/>
  <c r="AF51" i="1" s="1"/>
  <c r="AE52" i="1"/>
  <c r="AF52" i="1" s="1"/>
  <c r="AE53" i="1"/>
  <c r="AF53" i="1" s="1"/>
  <c r="AE54" i="1"/>
  <c r="AF54" i="1" s="1"/>
  <c r="AE55" i="1"/>
  <c r="AF55" i="1" s="1"/>
  <c r="AE56" i="1"/>
  <c r="AF56" i="1" s="1"/>
  <c r="AE57" i="1"/>
  <c r="AF57" i="1" s="1"/>
  <c r="AE58" i="1"/>
  <c r="AF58" i="1" s="1"/>
  <c r="AE59" i="1"/>
  <c r="AF59" i="1" s="1"/>
  <c r="AE60" i="1"/>
  <c r="AF60" i="1" s="1"/>
  <c r="AE61" i="1"/>
  <c r="AF61" i="1" s="1"/>
  <c r="AE62" i="1"/>
  <c r="AF62" i="1" s="1"/>
  <c r="AE63" i="1"/>
  <c r="AF63" i="1" s="1"/>
  <c r="AE64" i="1"/>
  <c r="AF64" i="1" s="1"/>
  <c r="AE65" i="1"/>
  <c r="AF65" i="1" s="1"/>
  <c r="AE66" i="1"/>
  <c r="AF66" i="1" s="1"/>
  <c r="AE67" i="1"/>
  <c r="AF67" i="1" s="1"/>
  <c r="AE68" i="1"/>
  <c r="AF68" i="1" s="1"/>
  <c r="AE69" i="1"/>
  <c r="AF69" i="1" s="1"/>
  <c r="AE70" i="1"/>
  <c r="AF70" i="1" s="1"/>
  <c r="AE71" i="1"/>
  <c r="AF71" i="1" s="1"/>
  <c r="AE72" i="1"/>
  <c r="AF72" i="1" s="1"/>
  <c r="AE73" i="1"/>
  <c r="AF73" i="1" s="1"/>
  <c r="AE74" i="1"/>
  <c r="AF74" i="1" s="1"/>
  <c r="AE75" i="1"/>
  <c r="AF75" i="1" s="1"/>
  <c r="AE76" i="1"/>
  <c r="AF76" i="1" s="1"/>
  <c r="AE77" i="1"/>
  <c r="AF77" i="1" s="1"/>
  <c r="AE78" i="1"/>
  <c r="AF78" i="1" s="1"/>
  <c r="AE79" i="1"/>
  <c r="AF79" i="1" s="1"/>
  <c r="AE80" i="1"/>
  <c r="AF80" i="1" s="1"/>
  <c r="AE81" i="1"/>
  <c r="AF81" i="1" s="1"/>
  <c r="AE82" i="1"/>
  <c r="AF82" i="1" s="1"/>
  <c r="AE83" i="1"/>
  <c r="AF83" i="1" s="1"/>
  <c r="AE84" i="1"/>
  <c r="AF84" i="1" s="1"/>
  <c r="AE85" i="1"/>
  <c r="AF85" i="1" s="1"/>
  <c r="AE86" i="1"/>
  <c r="AE87" i="1"/>
  <c r="AF87" i="1" s="1"/>
  <c r="AE88" i="1"/>
  <c r="AF88" i="1" s="1"/>
  <c r="AE89" i="1"/>
  <c r="AF89" i="1" s="1"/>
  <c r="AE90" i="1"/>
  <c r="AF90" i="1" s="1"/>
  <c r="AE91" i="1"/>
  <c r="AF91" i="1" s="1"/>
  <c r="AE92" i="1"/>
  <c r="AF92" i="1" s="1"/>
  <c r="AE93" i="1"/>
  <c r="AF93" i="1" s="1"/>
  <c r="AE94" i="1"/>
  <c r="AF94" i="1" s="1"/>
  <c r="AE95" i="1"/>
  <c r="AF95" i="1" s="1"/>
  <c r="AE96" i="1"/>
  <c r="AF96" i="1" s="1"/>
  <c r="AE97" i="1"/>
  <c r="AF97" i="1" s="1"/>
  <c r="AE98" i="1"/>
  <c r="AF98" i="1" s="1"/>
  <c r="AE99" i="1"/>
  <c r="AF99" i="1" s="1"/>
  <c r="AE100" i="1"/>
  <c r="AF100" i="1" s="1"/>
  <c r="AE101" i="1"/>
  <c r="AF101" i="1" s="1"/>
  <c r="AE102" i="1"/>
  <c r="AF102" i="1" s="1"/>
  <c r="AE103" i="1"/>
  <c r="AF103" i="1" s="1"/>
  <c r="AE104" i="1"/>
  <c r="AF104" i="1" s="1"/>
  <c r="AE105" i="1"/>
  <c r="AF105" i="1" s="1"/>
  <c r="AE106" i="1"/>
  <c r="AF106" i="1" s="1"/>
  <c r="AE107" i="1"/>
  <c r="AF107" i="1" s="1"/>
  <c r="AE108" i="1"/>
  <c r="AF108" i="1" s="1"/>
  <c r="AE109" i="1"/>
  <c r="AF109" i="1" s="1"/>
  <c r="AE110" i="1"/>
  <c r="AF110" i="1" s="1"/>
  <c r="AE111" i="1"/>
  <c r="AF111" i="1" s="1"/>
  <c r="AE112" i="1"/>
  <c r="AF112" i="1" s="1"/>
  <c r="AE113" i="1"/>
  <c r="AF113" i="1" s="1"/>
  <c r="AE114" i="1"/>
  <c r="AF114" i="1" s="1"/>
  <c r="AE115" i="1"/>
  <c r="AF115" i="1" s="1"/>
  <c r="AE116" i="1"/>
  <c r="AE117" i="1"/>
  <c r="AK117" i="1" s="1"/>
  <c r="AL117" i="1" s="1"/>
  <c r="AE118" i="1"/>
  <c r="AE119" i="1"/>
  <c r="AF119" i="1" s="1"/>
  <c r="AE120" i="1"/>
  <c r="AF120" i="1" s="1"/>
  <c r="AE121" i="1"/>
  <c r="AK121" i="1" s="1"/>
  <c r="AL121" i="1" s="1"/>
  <c r="AE122" i="1"/>
  <c r="AF122" i="1" s="1"/>
  <c r="AE123" i="1"/>
  <c r="AF123" i="1" s="1"/>
  <c r="AE124" i="1"/>
  <c r="AF124" i="1" s="1"/>
  <c r="AE125" i="1"/>
  <c r="AF125" i="1" s="1"/>
  <c r="AE126" i="1"/>
  <c r="AF126" i="1" s="1"/>
  <c r="AE127" i="1"/>
  <c r="AF127" i="1" s="1"/>
  <c r="AE128" i="1"/>
  <c r="AF128" i="1" s="1"/>
  <c r="AE129" i="1"/>
  <c r="AF129" i="1" s="1"/>
  <c r="AE130" i="1"/>
  <c r="AF130" i="1" s="1"/>
  <c r="AE131" i="1"/>
  <c r="AF131" i="1" s="1"/>
  <c r="AE132" i="1"/>
  <c r="AE133" i="1"/>
  <c r="AF133" i="1" s="1"/>
  <c r="AE134" i="1"/>
  <c r="AF134" i="1" s="1"/>
  <c r="AE135" i="1"/>
  <c r="AF135" i="1" s="1"/>
  <c r="AE136" i="1"/>
  <c r="AF136" i="1" s="1"/>
  <c r="AE137" i="1"/>
  <c r="AK137" i="1" s="1"/>
  <c r="AL137" i="1" s="1"/>
  <c r="AE138" i="1"/>
  <c r="AF138" i="1" s="1"/>
  <c r="AE139" i="1"/>
  <c r="AF139" i="1" s="1"/>
  <c r="AE140" i="1"/>
  <c r="AF140" i="1" s="1"/>
  <c r="AE141" i="1"/>
  <c r="AF141" i="1" s="1"/>
  <c r="AE142" i="1"/>
  <c r="AF142" i="1" s="1"/>
  <c r="AE143" i="1"/>
  <c r="AF143" i="1" s="1"/>
  <c r="AE144" i="1"/>
  <c r="AF144" i="1" s="1"/>
  <c r="AE145" i="1"/>
  <c r="AF145" i="1" s="1"/>
  <c r="AE146" i="1"/>
  <c r="AF146" i="1" s="1"/>
  <c r="AE147" i="1"/>
  <c r="AF147" i="1" s="1"/>
  <c r="AE148" i="1"/>
  <c r="AF148" i="1" s="1"/>
  <c r="AE149" i="1"/>
  <c r="AF149" i="1" s="1"/>
  <c r="AE150" i="1"/>
  <c r="AF150" i="1" s="1"/>
  <c r="AE151" i="1"/>
  <c r="AF151" i="1" s="1"/>
  <c r="AE152" i="1"/>
  <c r="AF152" i="1" s="1"/>
  <c r="AE153" i="1"/>
  <c r="AF153" i="1" s="1"/>
  <c r="AE154" i="1"/>
  <c r="AF154" i="1" s="1"/>
  <c r="AE155" i="1"/>
  <c r="AF155" i="1" s="1"/>
  <c r="AE156" i="1"/>
  <c r="AF156" i="1" s="1"/>
  <c r="AE157" i="1"/>
  <c r="AF157" i="1" s="1"/>
  <c r="AE158" i="1"/>
  <c r="AF158" i="1" s="1"/>
  <c r="AE159" i="1"/>
  <c r="AF159" i="1" s="1"/>
  <c r="AE160" i="1"/>
  <c r="AF160" i="1" s="1"/>
  <c r="AE161" i="1"/>
  <c r="AF161" i="1" s="1"/>
  <c r="AE162" i="1"/>
  <c r="AF162" i="1" s="1"/>
  <c r="AE163" i="1"/>
  <c r="AF163" i="1" s="1"/>
  <c r="AE164" i="1"/>
  <c r="AE165" i="1"/>
  <c r="AF165" i="1" s="1"/>
  <c r="AE166" i="1"/>
  <c r="AF166" i="1" s="1"/>
  <c r="AE167" i="1"/>
  <c r="AF167" i="1" s="1"/>
  <c r="AE168" i="1"/>
  <c r="AF168" i="1" s="1"/>
  <c r="AE169" i="1"/>
  <c r="AF169" i="1" s="1"/>
  <c r="AE170" i="1"/>
  <c r="AF170" i="1" s="1"/>
  <c r="AE171" i="1"/>
  <c r="AF171" i="1" s="1"/>
  <c r="AE172" i="1"/>
  <c r="AF172" i="1" s="1"/>
  <c r="AE173" i="1"/>
  <c r="AF173" i="1" s="1"/>
  <c r="AE174" i="1"/>
  <c r="AF174" i="1" s="1"/>
  <c r="AE175" i="1"/>
  <c r="AF175" i="1" s="1"/>
  <c r="AE176" i="1"/>
  <c r="AF176" i="1" s="1"/>
  <c r="AE177" i="1"/>
  <c r="AF177" i="1" s="1"/>
  <c r="AE178" i="1"/>
  <c r="AF178" i="1" s="1"/>
  <c r="AE179" i="1"/>
  <c r="AF179" i="1" s="1"/>
  <c r="AE180" i="1"/>
  <c r="AE181" i="1"/>
  <c r="AF181" i="1" s="1"/>
  <c r="AE182" i="1"/>
  <c r="AF182" i="1" s="1"/>
  <c r="AE183" i="1"/>
  <c r="AF183" i="1" s="1"/>
  <c r="AE184" i="1"/>
  <c r="AF184" i="1" s="1"/>
  <c r="AE185" i="1"/>
  <c r="AF185" i="1" s="1"/>
  <c r="AE186" i="1"/>
  <c r="AF186" i="1" s="1"/>
  <c r="AE187" i="1"/>
  <c r="AF187" i="1" s="1"/>
  <c r="AE188" i="1"/>
  <c r="AF188" i="1" s="1"/>
  <c r="AE189" i="1"/>
  <c r="AF189" i="1" s="1"/>
  <c r="AE190" i="1"/>
  <c r="AF190" i="1" s="1"/>
  <c r="AE191" i="1"/>
  <c r="AF191" i="1" s="1"/>
  <c r="AE192" i="1"/>
  <c r="AF192" i="1" s="1"/>
  <c r="AE193" i="1"/>
  <c r="AF193" i="1" s="1"/>
  <c r="AE194" i="1"/>
  <c r="AF194" i="1" s="1"/>
  <c r="AE195" i="1"/>
  <c r="AF195" i="1" s="1"/>
  <c r="AE196" i="1"/>
  <c r="AF196" i="1" s="1"/>
  <c r="AE197" i="1"/>
  <c r="AF197" i="1" s="1"/>
  <c r="AE198" i="1"/>
  <c r="AF198" i="1" s="1"/>
  <c r="AE199" i="1"/>
  <c r="AF199" i="1" s="1"/>
  <c r="AE200" i="1"/>
  <c r="AF200" i="1" s="1"/>
  <c r="AE201" i="1"/>
  <c r="AK201" i="1" s="1"/>
  <c r="AL201" i="1" s="1"/>
  <c r="AE202" i="1"/>
  <c r="AF202" i="1" s="1"/>
  <c r="AE203" i="1"/>
  <c r="AF203" i="1" s="1"/>
  <c r="AE204" i="1"/>
  <c r="AF204" i="1" s="1"/>
  <c r="AE205" i="1"/>
  <c r="AF205" i="1" s="1"/>
  <c r="AE206" i="1"/>
  <c r="AF206" i="1" s="1"/>
  <c r="AE207" i="1"/>
  <c r="AF207" i="1" s="1"/>
  <c r="AE208" i="1"/>
  <c r="AF208" i="1" s="1"/>
  <c r="AE209" i="1"/>
  <c r="AF209" i="1" s="1"/>
  <c r="AE210" i="1"/>
  <c r="AF210" i="1" s="1"/>
  <c r="AE211" i="1"/>
  <c r="AF211" i="1" s="1"/>
  <c r="AE212" i="1"/>
  <c r="AF212" i="1" s="1"/>
  <c r="AE213" i="1"/>
  <c r="AF213" i="1" s="1"/>
  <c r="AE214" i="1"/>
  <c r="AF214" i="1" s="1"/>
  <c r="AE215" i="1"/>
  <c r="AF215" i="1" s="1"/>
  <c r="AE216" i="1"/>
  <c r="AF216" i="1" s="1"/>
  <c r="AE217" i="1"/>
  <c r="AF217" i="1" s="1"/>
  <c r="AE218" i="1"/>
  <c r="AF218" i="1" s="1"/>
  <c r="AE219" i="1"/>
  <c r="AF219" i="1" s="1"/>
  <c r="AE220" i="1"/>
  <c r="AF220" i="1" s="1"/>
  <c r="AE221" i="1"/>
  <c r="AF221" i="1" s="1"/>
  <c r="AE222" i="1"/>
  <c r="AF222" i="1" s="1"/>
  <c r="AE223" i="1"/>
  <c r="AF223" i="1" s="1"/>
  <c r="AE224" i="1"/>
  <c r="AF224" i="1" s="1"/>
  <c r="AE225" i="1"/>
  <c r="AF225" i="1" s="1"/>
  <c r="AE226" i="1"/>
  <c r="AF226" i="1" s="1"/>
  <c r="AE227" i="1"/>
  <c r="AF227" i="1" s="1"/>
  <c r="AE228" i="1"/>
  <c r="AE229" i="1"/>
  <c r="AK229" i="1" s="1"/>
  <c r="AL229" i="1" s="1"/>
  <c r="AE230" i="1"/>
  <c r="AF230" i="1" s="1"/>
  <c r="AE231" i="1"/>
  <c r="AF231" i="1" s="1"/>
  <c r="AE232" i="1"/>
  <c r="AK232" i="1" s="1"/>
  <c r="AL232" i="1" s="1"/>
  <c r="AE233" i="1"/>
  <c r="AF233" i="1" s="1"/>
  <c r="AE234" i="1"/>
  <c r="AF234" i="1" s="1"/>
  <c r="AE235" i="1"/>
  <c r="AF235" i="1" s="1"/>
  <c r="AE236" i="1"/>
  <c r="AF236" i="1" s="1"/>
  <c r="AE237" i="1"/>
  <c r="AF237" i="1" s="1"/>
  <c r="AE238" i="1"/>
  <c r="AF238" i="1" s="1"/>
  <c r="AE239" i="1"/>
  <c r="AF239" i="1" s="1"/>
  <c r="AE240" i="1"/>
  <c r="AF240" i="1" s="1"/>
  <c r="AE241" i="1"/>
  <c r="AK241" i="1" s="1"/>
  <c r="AL241" i="1" s="1"/>
  <c r="AE242" i="1"/>
  <c r="AF242" i="1" s="1"/>
  <c r="AE243" i="1"/>
  <c r="AF243" i="1" s="1"/>
  <c r="AE244" i="1"/>
  <c r="AF244" i="1" s="1"/>
  <c r="AE245" i="1"/>
  <c r="AF245" i="1" s="1"/>
  <c r="AE246" i="1"/>
  <c r="AF246" i="1" s="1"/>
  <c r="AE247" i="1"/>
  <c r="AF247" i="1" s="1"/>
  <c r="AE248" i="1"/>
  <c r="AF248" i="1" s="1"/>
  <c r="AE249" i="1"/>
  <c r="AF249" i="1" s="1"/>
  <c r="AE250" i="1"/>
  <c r="AF250" i="1" s="1"/>
  <c r="AE251" i="1"/>
  <c r="AF251" i="1" s="1"/>
  <c r="AE252" i="1"/>
  <c r="AF252" i="1" s="1"/>
  <c r="AE253" i="1"/>
  <c r="AF253" i="1" s="1"/>
  <c r="AE254" i="1"/>
  <c r="AF254" i="1" s="1"/>
  <c r="AE255" i="1"/>
  <c r="AF255" i="1" s="1"/>
  <c r="AE256" i="1"/>
  <c r="AF256" i="1" s="1"/>
  <c r="AE257" i="1"/>
  <c r="AF257" i="1" s="1"/>
  <c r="AE258" i="1"/>
  <c r="AF258" i="1" s="1"/>
  <c r="AE259" i="1"/>
  <c r="AF259" i="1" s="1"/>
  <c r="AE266" i="1"/>
  <c r="AF266" i="1" s="1"/>
  <c r="AE267" i="1"/>
  <c r="AF267" i="1" s="1"/>
  <c r="AE268" i="1"/>
  <c r="AF268" i="1" s="1"/>
  <c r="AE269" i="1"/>
  <c r="AF269" i="1" s="1"/>
  <c r="AE270" i="1"/>
  <c r="AF270" i="1" s="1"/>
  <c r="AE271" i="1"/>
  <c r="AK271" i="1" s="1"/>
  <c r="AL271" i="1" s="1"/>
  <c r="AE272" i="1"/>
  <c r="AF272" i="1" s="1"/>
  <c r="AE273" i="1"/>
  <c r="AF273" i="1" s="1"/>
  <c r="AE274" i="1"/>
  <c r="AF274" i="1" s="1"/>
  <c r="AE275" i="1"/>
  <c r="AF275" i="1" s="1"/>
  <c r="AE276" i="1"/>
  <c r="AF276" i="1" s="1"/>
  <c r="AE277" i="1"/>
  <c r="AF277" i="1" s="1"/>
  <c r="AE278" i="1"/>
  <c r="AF278" i="1" s="1"/>
  <c r="AE279" i="1"/>
  <c r="AF279" i="1" s="1"/>
  <c r="AE280" i="1"/>
  <c r="AF280" i="1" s="1"/>
  <c r="AE281" i="1"/>
  <c r="AF281" i="1" s="1"/>
  <c r="AE282" i="1"/>
  <c r="AE283" i="1"/>
  <c r="AF283" i="1" s="1"/>
  <c r="AE284" i="1"/>
  <c r="AF284" i="1" s="1"/>
  <c r="AE285" i="1"/>
  <c r="AF285" i="1" s="1"/>
  <c r="AE286" i="1"/>
  <c r="AF286" i="1" s="1"/>
  <c r="AE287" i="1"/>
  <c r="AF287" i="1" s="1"/>
  <c r="AE288" i="1"/>
  <c r="AF288" i="1" s="1"/>
  <c r="AE289" i="1"/>
  <c r="AF289" i="1" s="1"/>
  <c r="AE290" i="1"/>
  <c r="AF290" i="1" s="1"/>
  <c r="AE291" i="1"/>
  <c r="AF291" i="1" s="1"/>
  <c r="AE292" i="1"/>
  <c r="AF292" i="1" s="1"/>
  <c r="AE293" i="1"/>
  <c r="AF293" i="1" s="1"/>
  <c r="AE294" i="1"/>
  <c r="AF294" i="1" s="1"/>
  <c r="AE295" i="1"/>
  <c r="AF295" i="1" s="1"/>
  <c r="AE296" i="1"/>
  <c r="AF296" i="1" s="1"/>
  <c r="AE297" i="1"/>
  <c r="AF297" i="1" s="1"/>
  <c r="AE298" i="1"/>
  <c r="AE299" i="1"/>
  <c r="AF299" i="1" s="1"/>
  <c r="AE300" i="1"/>
  <c r="AF300" i="1" s="1"/>
  <c r="AE301" i="1"/>
  <c r="AF301" i="1" s="1"/>
  <c r="AE302" i="1"/>
  <c r="AF302" i="1" s="1"/>
  <c r="AE303" i="1"/>
  <c r="AF303" i="1" s="1"/>
  <c r="AE304" i="1"/>
  <c r="AF304" i="1" s="1"/>
  <c r="AE305" i="1"/>
  <c r="AF305" i="1" s="1"/>
  <c r="AE306" i="1"/>
  <c r="AF306" i="1" s="1"/>
  <c r="AE307" i="1"/>
  <c r="AF307" i="1" s="1"/>
  <c r="AE308" i="1"/>
  <c r="AF308" i="1" s="1"/>
  <c r="AE309" i="1"/>
  <c r="AF309" i="1" s="1"/>
  <c r="AE310" i="1"/>
  <c r="AF310" i="1" s="1"/>
  <c r="AE311" i="1"/>
  <c r="AF311" i="1" s="1"/>
  <c r="AE312" i="1"/>
  <c r="AF312" i="1" s="1"/>
  <c r="AE313" i="1"/>
  <c r="AF313" i="1" s="1"/>
  <c r="AE314" i="1"/>
  <c r="AE315" i="1"/>
  <c r="AF315" i="1" s="1"/>
  <c r="AE316" i="1"/>
  <c r="AF316" i="1" s="1"/>
  <c r="AE317" i="1"/>
  <c r="AF317" i="1" s="1"/>
  <c r="AE318" i="1"/>
  <c r="AF318" i="1" s="1"/>
  <c r="AE319" i="1"/>
  <c r="AF319" i="1" s="1"/>
  <c r="AE320" i="1"/>
  <c r="AF320" i="1" s="1"/>
  <c r="AE321" i="1"/>
  <c r="AF321" i="1" s="1"/>
  <c r="AE322" i="1"/>
  <c r="AF322" i="1" s="1"/>
  <c r="AE323" i="1"/>
  <c r="AF323" i="1" s="1"/>
  <c r="AE324" i="1"/>
  <c r="AF324" i="1" s="1"/>
  <c r="AE325" i="1"/>
  <c r="AF325" i="1" s="1"/>
  <c r="AE326" i="1"/>
  <c r="AF326" i="1" s="1"/>
  <c r="AE327" i="1"/>
  <c r="AF327" i="1" s="1"/>
  <c r="AE328" i="1"/>
  <c r="AF328" i="1" s="1"/>
  <c r="AE329" i="1"/>
  <c r="AF329" i="1" s="1"/>
  <c r="AE330" i="1"/>
  <c r="AF330" i="1" s="1"/>
  <c r="AE331" i="1"/>
  <c r="AK331" i="1" s="1"/>
  <c r="AL331" i="1" s="1"/>
  <c r="AE332" i="1"/>
  <c r="AF332" i="1" s="1"/>
  <c r="AE333" i="1"/>
  <c r="AF333" i="1" s="1"/>
  <c r="AE334" i="1"/>
  <c r="AF334" i="1" s="1"/>
  <c r="AE335" i="1"/>
  <c r="AF335" i="1" s="1"/>
  <c r="AE336" i="1"/>
  <c r="AF336" i="1" s="1"/>
  <c r="AE337" i="1"/>
  <c r="AF337" i="1" s="1"/>
  <c r="AE338" i="1"/>
  <c r="AF338" i="1" s="1"/>
  <c r="AE339" i="1"/>
  <c r="AF339" i="1" s="1"/>
  <c r="AE340" i="1"/>
  <c r="AF340" i="1" s="1"/>
  <c r="AE341" i="1"/>
  <c r="AF341" i="1" s="1"/>
  <c r="AE342" i="1"/>
  <c r="AF342" i="1" s="1"/>
  <c r="AE343" i="1"/>
  <c r="AF343" i="1" s="1"/>
  <c r="AE344" i="1"/>
  <c r="AF344" i="1" s="1"/>
  <c r="AE345" i="1"/>
  <c r="AF345" i="1" s="1"/>
  <c r="AE346" i="1"/>
  <c r="AF346" i="1" s="1"/>
  <c r="AE347" i="1"/>
  <c r="AF347" i="1" s="1"/>
  <c r="AE348" i="1"/>
  <c r="AF348" i="1" s="1"/>
  <c r="AE349" i="1"/>
  <c r="AF349" i="1" s="1"/>
  <c r="AE350" i="1"/>
  <c r="AF350" i="1" s="1"/>
  <c r="AE351" i="1"/>
  <c r="AF351" i="1" s="1"/>
  <c r="AE352" i="1"/>
  <c r="AF352" i="1" s="1"/>
  <c r="AE353" i="1"/>
  <c r="AF353" i="1" s="1"/>
  <c r="AE354" i="1"/>
  <c r="AF354" i="1" s="1"/>
  <c r="AE355" i="1"/>
  <c r="AF355" i="1" s="1"/>
  <c r="AE356" i="1"/>
  <c r="AF356" i="1" s="1"/>
  <c r="AE357" i="1"/>
  <c r="AF357" i="1" s="1"/>
  <c r="AE358" i="1"/>
  <c r="AF358" i="1" s="1"/>
  <c r="AE359" i="1"/>
  <c r="AF359" i="1" s="1"/>
  <c r="AE360" i="1"/>
  <c r="AF360" i="1" s="1"/>
  <c r="AE361" i="1"/>
  <c r="AF361" i="1" s="1"/>
  <c r="AE362" i="1"/>
  <c r="AF362" i="1" s="1"/>
  <c r="AE363" i="1"/>
  <c r="AF363" i="1" s="1"/>
  <c r="AE364" i="1"/>
  <c r="AF364" i="1" s="1"/>
  <c r="AE365" i="1"/>
  <c r="AF365" i="1" s="1"/>
  <c r="AE366" i="1"/>
  <c r="AF366" i="1" s="1"/>
  <c r="AE367" i="1"/>
  <c r="AF367" i="1" s="1"/>
  <c r="AE368" i="1"/>
  <c r="AF368" i="1" s="1"/>
  <c r="AE369" i="1"/>
  <c r="AF369" i="1" s="1"/>
  <c r="AE370" i="1"/>
  <c r="AF370" i="1" s="1"/>
  <c r="AE371" i="1"/>
  <c r="AF371" i="1" s="1"/>
  <c r="AE372" i="1"/>
  <c r="AF372" i="1" s="1"/>
  <c r="AE373" i="1"/>
  <c r="AF373" i="1" s="1"/>
  <c r="AE2" i="1"/>
  <c r="AF2" i="1" s="1"/>
  <c r="AI3" i="1"/>
  <c r="AJ3" i="1" s="1"/>
  <c r="K14" i="4"/>
  <c r="L14" i="4"/>
  <c r="K15" i="4"/>
  <c r="L15" i="4"/>
  <c r="K16" i="4"/>
  <c r="L16" i="4"/>
  <c r="K17" i="4"/>
  <c r="L17" i="4"/>
  <c r="K18" i="4"/>
  <c r="L18" i="4"/>
  <c r="K19" i="4"/>
  <c r="L19" i="4"/>
  <c r="K20" i="4"/>
  <c r="L20" i="4"/>
  <c r="K21" i="4"/>
  <c r="L21" i="4"/>
  <c r="K22" i="4"/>
  <c r="L22" i="4"/>
  <c r="K23" i="4"/>
  <c r="L23" i="4"/>
  <c r="K24" i="4"/>
  <c r="L24" i="4"/>
  <c r="K25" i="4"/>
  <c r="L25" i="4"/>
  <c r="K26" i="4"/>
  <c r="L26" i="4"/>
  <c r="K27" i="4"/>
  <c r="L27" i="4"/>
  <c r="K28" i="4"/>
  <c r="L28" i="4"/>
  <c r="K29" i="4"/>
  <c r="L29" i="4"/>
  <c r="K30" i="4"/>
  <c r="L30" i="4"/>
  <c r="K31" i="4"/>
  <c r="L31" i="4"/>
  <c r="K32" i="4"/>
  <c r="L32" i="4"/>
  <c r="K33" i="4"/>
  <c r="L33" i="4"/>
  <c r="K34" i="4"/>
  <c r="L34" i="4"/>
  <c r="K35" i="4"/>
  <c r="L35" i="4"/>
  <c r="K36" i="4"/>
  <c r="L36" i="4"/>
  <c r="K37" i="4"/>
  <c r="L37" i="4"/>
  <c r="K38" i="4"/>
  <c r="L38" i="4"/>
  <c r="K39" i="4"/>
  <c r="L39" i="4"/>
  <c r="K40" i="4"/>
  <c r="L40" i="4"/>
  <c r="J15" i="4"/>
  <c r="J16" i="4"/>
  <c r="J17" i="4"/>
  <c r="J18" i="4"/>
  <c r="J19" i="4"/>
  <c r="J20" i="4"/>
  <c r="J21" i="4"/>
  <c r="J22" i="4"/>
  <c r="J23" i="4"/>
  <c r="J24" i="4"/>
  <c r="J25" i="4"/>
  <c r="J26" i="4"/>
  <c r="J27" i="4"/>
  <c r="J28" i="4"/>
  <c r="J29" i="4"/>
  <c r="J30" i="4"/>
  <c r="J32" i="4"/>
  <c r="J33" i="4"/>
  <c r="J34" i="4"/>
  <c r="J35" i="4"/>
  <c r="J36" i="4"/>
  <c r="J37" i="4"/>
  <c r="J38" i="4"/>
  <c r="J39" i="4"/>
  <c r="J40" i="4"/>
  <c r="J14" i="4"/>
  <c r="AI4" i="1"/>
  <c r="AJ4" i="1" s="1"/>
  <c r="AI5" i="1"/>
  <c r="AJ5" i="1" s="1"/>
  <c r="AI6" i="1"/>
  <c r="AJ6" i="1" s="1"/>
  <c r="AI7" i="1"/>
  <c r="AJ7" i="1" s="1"/>
  <c r="AI8" i="1"/>
  <c r="AJ8" i="1" s="1"/>
  <c r="AI9" i="1"/>
  <c r="AJ9" i="1" s="1"/>
  <c r="AI10" i="1"/>
  <c r="AJ10" i="1" s="1"/>
  <c r="AI11" i="1"/>
  <c r="AJ11" i="1" s="1"/>
  <c r="AI12" i="1"/>
  <c r="AJ12" i="1" s="1"/>
  <c r="AI13" i="1"/>
  <c r="AJ13" i="1" s="1"/>
  <c r="AI14" i="1"/>
  <c r="AJ14" i="1" s="1"/>
  <c r="AI15" i="1"/>
  <c r="AJ15" i="1" s="1"/>
  <c r="AI16" i="1"/>
  <c r="AJ16" i="1" s="1"/>
  <c r="AI17" i="1"/>
  <c r="AJ17" i="1" s="1"/>
  <c r="AI18" i="1"/>
  <c r="AJ18" i="1" s="1"/>
  <c r="AI19" i="1"/>
  <c r="AJ19" i="1" s="1"/>
  <c r="AI20" i="1"/>
  <c r="AJ20" i="1" s="1"/>
  <c r="AI21" i="1"/>
  <c r="AJ21" i="1" s="1"/>
  <c r="AI22" i="1"/>
  <c r="AJ22" i="1" s="1"/>
  <c r="AI23" i="1"/>
  <c r="AJ23" i="1" s="1"/>
  <c r="AI24" i="1"/>
  <c r="AJ24" i="1" s="1"/>
  <c r="AI25" i="1"/>
  <c r="AJ25" i="1" s="1"/>
  <c r="AI26" i="1"/>
  <c r="AJ26" i="1" s="1"/>
  <c r="AI27" i="1"/>
  <c r="AJ27" i="1" s="1"/>
  <c r="AI28" i="1"/>
  <c r="AJ28" i="1" s="1"/>
  <c r="AI29" i="1"/>
  <c r="AJ29" i="1" s="1"/>
  <c r="AI30" i="1"/>
  <c r="AJ30" i="1" s="1"/>
  <c r="AI31" i="1"/>
  <c r="AJ31" i="1" s="1"/>
  <c r="AI32" i="1"/>
  <c r="AJ32" i="1" s="1"/>
  <c r="AI33" i="1"/>
  <c r="AJ33" i="1" s="1"/>
  <c r="AI34" i="1"/>
  <c r="AJ34" i="1" s="1"/>
  <c r="AI35" i="1"/>
  <c r="AJ35" i="1" s="1"/>
  <c r="AI36" i="1"/>
  <c r="AJ36" i="1" s="1"/>
  <c r="AI37" i="1"/>
  <c r="AJ37" i="1" s="1"/>
  <c r="AI38" i="1"/>
  <c r="AJ38" i="1" s="1"/>
  <c r="AI39" i="1"/>
  <c r="AJ39" i="1" s="1"/>
  <c r="AI40" i="1"/>
  <c r="AJ40" i="1" s="1"/>
  <c r="AI41" i="1"/>
  <c r="AJ41" i="1" s="1"/>
  <c r="AI42" i="1"/>
  <c r="AJ42" i="1" s="1"/>
  <c r="AI43" i="1"/>
  <c r="AJ43" i="1" s="1"/>
  <c r="AI44" i="1"/>
  <c r="AJ44" i="1" s="1"/>
  <c r="AI45" i="1"/>
  <c r="AJ45" i="1" s="1"/>
  <c r="AI46" i="1"/>
  <c r="AJ46" i="1" s="1"/>
  <c r="AI47" i="1"/>
  <c r="AJ47" i="1" s="1"/>
  <c r="AI48" i="1"/>
  <c r="AJ48" i="1" s="1"/>
  <c r="AI49" i="1"/>
  <c r="AJ49" i="1" s="1"/>
  <c r="AI50" i="1"/>
  <c r="AJ50" i="1" s="1"/>
  <c r="AI51" i="1"/>
  <c r="AJ51" i="1" s="1"/>
  <c r="AI52" i="1"/>
  <c r="AJ52" i="1" s="1"/>
  <c r="AI53" i="1"/>
  <c r="AJ53" i="1" s="1"/>
  <c r="AI54" i="1"/>
  <c r="AJ54" i="1" s="1"/>
  <c r="AI55" i="1"/>
  <c r="AJ55" i="1" s="1"/>
  <c r="AI56" i="1"/>
  <c r="AJ56" i="1" s="1"/>
  <c r="AI57" i="1"/>
  <c r="AJ57" i="1" s="1"/>
  <c r="AI58" i="1"/>
  <c r="AJ58" i="1" s="1"/>
  <c r="AI59" i="1"/>
  <c r="AJ59" i="1" s="1"/>
  <c r="AI60" i="1"/>
  <c r="AJ60" i="1" s="1"/>
  <c r="AI61" i="1"/>
  <c r="AJ61" i="1" s="1"/>
  <c r="AI62" i="1"/>
  <c r="AJ62" i="1" s="1"/>
  <c r="AI63" i="1"/>
  <c r="AJ63" i="1" s="1"/>
  <c r="AI64" i="1"/>
  <c r="AJ64" i="1" s="1"/>
  <c r="AI65" i="1"/>
  <c r="AJ65" i="1" s="1"/>
  <c r="AI66" i="1"/>
  <c r="AJ66" i="1" s="1"/>
  <c r="AI67" i="1"/>
  <c r="AJ67" i="1" s="1"/>
  <c r="AI68" i="1"/>
  <c r="AJ68" i="1" s="1"/>
  <c r="AI69" i="1"/>
  <c r="AJ69" i="1" s="1"/>
  <c r="AI70" i="1"/>
  <c r="AJ70" i="1" s="1"/>
  <c r="AI71" i="1"/>
  <c r="AJ71" i="1" s="1"/>
  <c r="AI72" i="1"/>
  <c r="AJ72" i="1" s="1"/>
  <c r="AI73" i="1"/>
  <c r="AJ73" i="1" s="1"/>
  <c r="AI74" i="1"/>
  <c r="AJ74" i="1" s="1"/>
  <c r="AI75" i="1"/>
  <c r="AJ75" i="1" s="1"/>
  <c r="AI76" i="1"/>
  <c r="AJ76" i="1" s="1"/>
  <c r="AI77" i="1"/>
  <c r="AJ77" i="1" s="1"/>
  <c r="AI78" i="1"/>
  <c r="AJ78" i="1" s="1"/>
  <c r="AI79" i="1"/>
  <c r="AJ79" i="1" s="1"/>
  <c r="AI80" i="1"/>
  <c r="AJ80" i="1" s="1"/>
  <c r="AI81" i="1"/>
  <c r="AJ81" i="1" s="1"/>
  <c r="AI82" i="1"/>
  <c r="AJ82" i="1" s="1"/>
  <c r="AI83" i="1"/>
  <c r="AJ83" i="1" s="1"/>
  <c r="AI84" i="1"/>
  <c r="AJ84" i="1" s="1"/>
  <c r="AI85" i="1"/>
  <c r="AJ85" i="1" s="1"/>
  <c r="AI86" i="1"/>
  <c r="AJ86" i="1" s="1"/>
  <c r="AI87" i="1"/>
  <c r="AJ87" i="1" s="1"/>
  <c r="AI88" i="1"/>
  <c r="AJ88" i="1" s="1"/>
  <c r="AI89" i="1"/>
  <c r="AJ89" i="1" s="1"/>
  <c r="AI90" i="1"/>
  <c r="AJ90" i="1" s="1"/>
  <c r="AI91" i="1"/>
  <c r="AJ91" i="1" s="1"/>
  <c r="AI92" i="1"/>
  <c r="AJ92" i="1" s="1"/>
  <c r="AI93" i="1"/>
  <c r="AJ93" i="1" s="1"/>
  <c r="AI94" i="1"/>
  <c r="AJ94" i="1" s="1"/>
  <c r="AI95" i="1"/>
  <c r="AJ95" i="1" s="1"/>
  <c r="AI96" i="1"/>
  <c r="AJ96" i="1" s="1"/>
  <c r="AI97" i="1"/>
  <c r="AJ97" i="1" s="1"/>
  <c r="AI98" i="1"/>
  <c r="AJ98" i="1" s="1"/>
  <c r="AI99" i="1"/>
  <c r="AJ99" i="1" s="1"/>
  <c r="AI100" i="1"/>
  <c r="AJ100" i="1" s="1"/>
  <c r="AI101" i="1"/>
  <c r="AJ101" i="1" s="1"/>
  <c r="AI102" i="1"/>
  <c r="AJ102" i="1" s="1"/>
  <c r="AI103" i="1"/>
  <c r="AJ103" i="1" s="1"/>
  <c r="AI104" i="1"/>
  <c r="AJ104" i="1" s="1"/>
  <c r="AI105" i="1"/>
  <c r="AJ105" i="1" s="1"/>
  <c r="AI106" i="1"/>
  <c r="AJ106" i="1" s="1"/>
  <c r="AI107" i="1"/>
  <c r="AJ107" i="1" s="1"/>
  <c r="AI108" i="1"/>
  <c r="AJ108" i="1" s="1"/>
  <c r="AI109" i="1"/>
  <c r="AJ109" i="1" s="1"/>
  <c r="AI110" i="1"/>
  <c r="AJ110" i="1" s="1"/>
  <c r="AI111" i="1"/>
  <c r="AJ111" i="1" s="1"/>
  <c r="AI112" i="1"/>
  <c r="AJ112" i="1" s="1"/>
  <c r="AI113" i="1"/>
  <c r="AJ113" i="1" s="1"/>
  <c r="AI114" i="1"/>
  <c r="AJ114" i="1" s="1"/>
  <c r="AI115" i="1"/>
  <c r="AJ115" i="1" s="1"/>
  <c r="AI116" i="1"/>
  <c r="AJ116" i="1" s="1"/>
  <c r="AI117" i="1"/>
  <c r="AJ117" i="1" s="1"/>
  <c r="AI118" i="1"/>
  <c r="AJ118" i="1" s="1"/>
  <c r="AI119" i="1"/>
  <c r="AJ119" i="1" s="1"/>
  <c r="AI120" i="1"/>
  <c r="AJ120" i="1" s="1"/>
  <c r="AI121" i="1"/>
  <c r="AJ121" i="1" s="1"/>
  <c r="AI122" i="1"/>
  <c r="AJ122" i="1" s="1"/>
  <c r="AI123" i="1"/>
  <c r="AJ123" i="1" s="1"/>
  <c r="AI124" i="1"/>
  <c r="AJ124" i="1" s="1"/>
  <c r="AI125" i="1"/>
  <c r="AJ125" i="1" s="1"/>
  <c r="AI126" i="1"/>
  <c r="AJ126" i="1" s="1"/>
  <c r="AI127" i="1"/>
  <c r="AJ127" i="1" s="1"/>
  <c r="AI128" i="1"/>
  <c r="AJ128" i="1" s="1"/>
  <c r="AI129" i="1"/>
  <c r="AJ129" i="1" s="1"/>
  <c r="AI130" i="1"/>
  <c r="AJ130" i="1" s="1"/>
  <c r="AI131" i="1"/>
  <c r="AJ131" i="1" s="1"/>
  <c r="AI132" i="1"/>
  <c r="AJ132" i="1" s="1"/>
  <c r="AI133" i="1"/>
  <c r="AJ133" i="1" s="1"/>
  <c r="AI134" i="1"/>
  <c r="AJ134" i="1" s="1"/>
  <c r="AI135" i="1"/>
  <c r="AJ135" i="1" s="1"/>
  <c r="AI136" i="1"/>
  <c r="AJ136" i="1" s="1"/>
  <c r="AI137" i="1"/>
  <c r="AJ137" i="1" s="1"/>
  <c r="AI138" i="1"/>
  <c r="AJ138" i="1" s="1"/>
  <c r="AI139" i="1"/>
  <c r="AJ139" i="1" s="1"/>
  <c r="AI140" i="1"/>
  <c r="AJ140" i="1" s="1"/>
  <c r="AI141" i="1"/>
  <c r="AJ141" i="1" s="1"/>
  <c r="AI142" i="1"/>
  <c r="AJ142" i="1" s="1"/>
  <c r="AI143" i="1"/>
  <c r="AJ143" i="1" s="1"/>
  <c r="AI144" i="1"/>
  <c r="AJ144" i="1" s="1"/>
  <c r="AI145" i="1"/>
  <c r="AJ145" i="1" s="1"/>
  <c r="AI146" i="1"/>
  <c r="AJ146" i="1" s="1"/>
  <c r="AI147" i="1"/>
  <c r="AJ147" i="1" s="1"/>
  <c r="AI148" i="1"/>
  <c r="AJ148" i="1" s="1"/>
  <c r="AI149" i="1"/>
  <c r="AJ149" i="1" s="1"/>
  <c r="AI150" i="1"/>
  <c r="AJ150" i="1" s="1"/>
  <c r="AI151" i="1"/>
  <c r="AJ151" i="1" s="1"/>
  <c r="AI152" i="1"/>
  <c r="AJ152" i="1" s="1"/>
  <c r="AI153" i="1"/>
  <c r="AJ153" i="1" s="1"/>
  <c r="AI154" i="1"/>
  <c r="AJ154" i="1" s="1"/>
  <c r="AI155" i="1"/>
  <c r="AJ155" i="1" s="1"/>
  <c r="AI156" i="1"/>
  <c r="AJ156" i="1" s="1"/>
  <c r="AI157" i="1"/>
  <c r="AJ157" i="1" s="1"/>
  <c r="AI158" i="1"/>
  <c r="AJ158" i="1" s="1"/>
  <c r="AI159" i="1"/>
  <c r="AJ159" i="1" s="1"/>
  <c r="AI160" i="1"/>
  <c r="AJ160" i="1" s="1"/>
  <c r="AI161" i="1"/>
  <c r="AJ161" i="1" s="1"/>
  <c r="AI162" i="1"/>
  <c r="AJ162" i="1" s="1"/>
  <c r="AI163" i="1"/>
  <c r="AJ163" i="1" s="1"/>
  <c r="AI164" i="1"/>
  <c r="AJ164" i="1" s="1"/>
  <c r="AI165" i="1"/>
  <c r="AJ165" i="1" s="1"/>
  <c r="AI166" i="1"/>
  <c r="AJ166" i="1" s="1"/>
  <c r="AI167" i="1"/>
  <c r="AJ167" i="1" s="1"/>
  <c r="AI168" i="1"/>
  <c r="AJ168" i="1" s="1"/>
  <c r="AI169" i="1"/>
  <c r="AJ169" i="1" s="1"/>
  <c r="AI170" i="1"/>
  <c r="AJ170" i="1" s="1"/>
  <c r="AI171" i="1"/>
  <c r="AJ171" i="1" s="1"/>
  <c r="AI172" i="1"/>
  <c r="AJ172" i="1" s="1"/>
  <c r="AI173" i="1"/>
  <c r="AJ173" i="1" s="1"/>
  <c r="AI174" i="1"/>
  <c r="AJ174" i="1" s="1"/>
  <c r="AI175" i="1"/>
  <c r="AJ175" i="1" s="1"/>
  <c r="AI176" i="1"/>
  <c r="AJ176" i="1" s="1"/>
  <c r="AI177" i="1"/>
  <c r="AJ177" i="1" s="1"/>
  <c r="AI178" i="1"/>
  <c r="AJ178" i="1" s="1"/>
  <c r="AI179" i="1"/>
  <c r="AJ179" i="1" s="1"/>
  <c r="AI180" i="1"/>
  <c r="AJ180" i="1" s="1"/>
  <c r="AI181" i="1"/>
  <c r="AJ181" i="1" s="1"/>
  <c r="AI182" i="1"/>
  <c r="AJ182" i="1" s="1"/>
  <c r="AI183" i="1"/>
  <c r="AJ183" i="1" s="1"/>
  <c r="AI184" i="1"/>
  <c r="AJ184" i="1" s="1"/>
  <c r="AI185" i="1"/>
  <c r="AJ185" i="1" s="1"/>
  <c r="AI186" i="1"/>
  <c r="AJ186" i="1" s="1"/>
  <c r="AI187" i="1"/>
  <c r="AJ187" i="1" s="1"/>
  <c r="AI188" i="1"/>
  <c r="AJ188" i="1" s="1"/>
  <c r="AI189" i="1"/>
  <c r="AJ189" i="1" s="1"/>
  <c r="AI190" i="1"/>
  <c r="AJ190" i="1" s="1"/>
  <c r="AI191" i="1"/>
  <c r="AJ191" i="1" s="1"/>
  <c r="AI192" i="1"/>
  <c r="AJ192" i="1" s="1"/>
  <c r="AI193" i="1"/>
  <c r="AJ193" i="1" s="1"/>
  <c r="AI194" i="1"/>
  <c r="AJ194" i="1" s="1"/>
  <c r="AI195" i="1"/>
  <c r="AJ195" i="1" s="1"/>
  <c r="AI196" i="1"/>
  <c r="AJ196" i="1" s="1"/>
  <c r="AI197" i="1"/>
  <c r="AJ197" i="1" s="1"/>
  <c r="AI198" i="1"/>
  <c r="AJ198" i="1" s="1"/>
  <c r="AI199" i="1"/>
  <c r="AJ199" i="1" s="1"/>
  <c r="AI200" i="1"/>
  <c r="AJ200" i="1" s="1"/>
  <c r="AI201" i="1"/>
  <c r="AJ201" i="1" s="1"/>
  <c r="AI202" i="1"/>
  <c r="AJ202" i="1" s="1"/>
  <c r="AI203" i="1"/>
  <c r="AJ203" i="1" s="1"/>
  <c r="AI204" i="1"/>
  <c r="AJ204" i="1" s="1"/>
  <c r="AI205" i="1"/>
  <c r="AJ205" i="1" s="1"/>
  <c r="AI206" i="1"/>
  <c r="AJ206" i="1" s="1"/>
  <c r="AI207" i="1"/>
  <c r="AJ207" i="1" s="1"/>
  <c r="AI208" i="1"/>
  <c r="AJ208" i="1" s="1"/>
  <c r="AI209" i="1"/>
  <c r="AJ209" i="1" s="1"/>
  <c r="AI210" i="1"/>
  <c r="AJ210" i="1" s="1"/>
  <c r="AI211" i="1"/>
  <c r="AJ211" i="1" s="1"/>
  <c r="AI212" i="1"/>
  <c r="AJ212" i="1" s="1"/>
  <c r="AI213" i="1"/>
  <c r="AJ213" i="1" s="1"/>
  <c r="AI214" i="1"/>
  <c r="AJ214" i="1" s="1"/>
  <c r="AI215" i="1"/>
  <c r="AJ215" i="1" s="1"/>
  <c r="AI216" i="1"/>
  <c r="AJ216" i="1" s="1"/>
  <c r="AI217" i="1"/>
  <c r="AJ217" i="1" s="1"/>
  <c r="AI218" i="1"/>
  <c r="AJ218" i="1" s="1"/>
  <c r="AI219" i="1"/>
  <c r="AJ219" i="1" s="1"/>
  <c r="AI220" i="1"/>
  <c r="AJ220" i="1" s="1"/>
  <c r="AI221" i="1"/>
  <c r="AJ221" i="1" s="1"/>
  <c r="AI222" i="1"/>
  <c r="AJ222" i="1" s="1"/>
  <c r="AI223" i="1"/>
  <c r="AJ223" i="1" s="1"/>
  <c r="AI224" i="1"/>
  <c r="AJ224" i="1" s="1"/>
  <c r="AI225" i="1"/>
  <c r="AJ225" i="1" s="1"/>
  <c r="AI226" i="1"/>
  <c r="AJ226" i="1" s="1"/>
  <c r="AI227" i="1"/>
  <c r="AJ227" i="1" s="1"/>
  <c r="AI228" i="1"/>
  <c r="AJ228" i="1" s="1"/>
  <c r="AI229" i="1"/>
  <c r="AJ229" i="1" s="1"/>
  <c r="AI230" i="1"/>
  <c r="AJ230" i="1" s="1"/>
  <c r="AI231" i="1"/>
  <c r="AJ231" i="1" s="1"/>
  <c r="AI232" i="1"/>
  <c r="AJ232" i="1" s="1"/>
  <c r="AI233" i="1"/>
  <c r="AJ233" i="1" s="1"/>
  <c r="AI234" i="1"/>
  <c r="AJ234" i="1" s="1"/>
  <c r="AI235" i="1"/>
  <c r="AJ235" i="1" s="1"/>
  <c r="AI236" i="1"/>
  <c r="AJ236" i="1" s="1"/>
  <c r="AI237" i="1"/>
  <c r="AJ237" i="1" s="1"/>
  <c r="AI238" i="1"/>
  <c r="AJ238" i="1" s="1"/>
  <c r="AI239" i="1"/>
  <c r="AJ239" i="1" s="1"/>
  <c r="AI240" i="1"/>
  <c r="AJ240" i="1" s="1"/>
  <c r="AI241" i="1"/>
  <c r="AJ241" i="1" s="1"/>
  <c r="AI242" i="1"/>
  <c r="AJ242" i="1" s="1"/>
  <c r="AI243" i="1"/>
  <c r="AJ243" i="1" s="1"/>
  <c r="AI244" i="1"/>
  <c r="AJ244" i="1" s="1"/>
  <c r="AI245" i="1"/>
  <c r="AJ245" i="1" s="1"/>
  <c r="AI246" i="1"/>
  <c r="AJ246" i="1" s="1"/>
  <c r="AI247" i="1"/>
  <c r="AJ247" i="1" s="1"/>
  <c r="AI248" i="1"/>
  <c r="AJ248" i="1" s="1"/>
  <c r="AI249" i="1"/>
  <c r="AJ249" i="1" s="1"/>
  <c r="AI250" i="1"/>
  <c r="AJ250" i="1" s="1"/>
  <c r="AI251" i="1"/>
  <c r="AJ251" i="1" s="1"/>
  <c r="AI252" i="1"/>
  <c r="AJ252" i="1" s="1"/>
  <c r="AI253" i="1"/>
  <c r="AJ253" i="1" s="1"/>
  <c r="AI254" i="1"/>
  <c r="AJ254" i="1" s="1"/>
  <c r="AI255" i="1"/>
  <c r="AJ255" i="1" s="1"/>
  <c r="AI256" i="1"/>
  <c r="AJ256" i="1" s="1"/>
  <c r="AI257" i="1"/>
  <c r="AJ257" i="1" s="1"/>
  <c r="AI258" i="1"/>
  <c r="AJ258" i="1" s="1"/>
  <c r="AI259" i="1"/>
  <c r="AJ259" i="1" s="1"/>
  <c r="AI266" i="1"/>
  <c r="AJ266" i="1" s="1"/>
  <c r="AI267" i="1"/>
  <c r="AJ267" i="1" s="1"/>
  <c r="AI268" i="1"/>
  <c r="AJ268" i="1" s="1"/>
  <c r="AI269" i="1"/>
  <c r="AJ269" i="1" s="1"/>
  <c r="AI270" i="1"/>
  <c r="AJ270" i="1" s="1"/>
  <c r="AI271" i="1"/>
  <c r="AJ271" i="1" s="1"/>
  <c r="AI272" i="1"/>
  <c r="AJ272" i="1" s="1"/>
  <c r="AI273" i="1"/>
  <c r="AJ273" i="1" s="1"/>
  <c r="AI274" i="1"/>
  <c r="AJ274" i="1" s="1"/>
  <c r="AI275" i="1"/>
  <c r="AJ275" i="1" s="1"/>
  <c r="AI276" i="1"/>
  <c r="AJ276" i="1" s="1"/>
  <c r="AI277" i="1"/>
  <c r="AJ277" i="1" s="1"/>
  <c r="AI278" i="1"/>
  <c r="AJ278" i="1" s="1"/>
  <c r="AI279" i="1"/>
  <c r="AJ279" i="1" s="1"/>
  <c r="AI280" i="1"/>
  <c r="AJ280" i="1" s="1"/>
  <c r="AI281" i="1"/>
  <c r="AJ281" i="1" s="1"/>
  <c r="AI282" i="1"/>
  <c r="AJ282" i="1" s="1"/>
  <c r="AI283" i="1"/>
  <c r="AJ283" i="1" s="1"/>
  <c r="AI284" i="1"/>
  <c r="AJ284" i="1" s="1"/>
  <c r="AI285" i="1"/>
  <c r="AJ285" i="1" s="1"/>
  <c r="AI286" i="1"/>
  <c r="AJ286" i="1" s="1"/>
  <c r="AI287" i="1"/>
  <c r="AJ287" i="1" s="1"/>
  <c r="AI288" i="1"/>
  <c r="AJ288" i="1" s="1"/>
  <c r="AI289" i="1"/>
  <c r="AJ289" i="1" s="1"/>
  <c r="AI290" i="1"/>
  <c r="AJ290" i="1" s="1"/>
  <c r="AI291" i="1"/>
  <c r="AJ291" i="1" s="1"/>
  <c r="AI292" i="1"/>
  <c r="AJ292" i="1" s="1"/>
  <c r="AI293" i="1"/>
  <c r="AJ293" i="1" s="1"/>
  <c r="AI294" i="1"/>
  <c r="AJ294" i="1" s="1"/>
  <c r="AI295" i="1"/>
  <c r="AJ295" i="1" s="1"/>
  <c r="AI296" i="1"/>
  <c r="AJ296" i="1" s="1"/>
  <c r="AI297" i="1"/>
  <c r="AJ297" i="1" s="1"/>
  <c r="AI298" i="1"/>
  <c r="AJ298" i="1" s="1"/>
  <c r="AI299" i="1"/>
  <c r="AJ299" i="1" s="1"/>
  <c r="AI300" i="1"/>
  <c r="AJ300" i="1" s="1"/>
  <c r="AI301" i="1"/>
  <c r="AJ301" i="1" s="1"/>
  <c r="AI302" i="1"/>
  <c r="AJ302" i="1" s="1"/>
  <c r="AI303" i="1"/>
  <c r="AJ303" i="1" s="1"/>
  <c r="AI304" i="1"/>
  <c r="AJ304" i="1" s="1"/>
  <c r="AI305" i="1"/>
  <c r="AJ305" i="1" s="1"/>
  <c r="AI306" i="1"/>
  <c r="AJ306" i="1" s="1"/>
  <c r="AI307" i="1"/>
  <c r="AJ307" i="1" s="1"/>
  <c r="AI308" i="1"/>
  <c r="AJ308" i="1" s="1"/>
  <c r="AI309" i="1"/>
  <c r="AJ309" i="1" s="1"/>
  <c r="AI310" i="1"/>
  <c r="AJ310" i="1" s="1"/>
  <c r="AI311" i="1"/>
  <c r="AJ311" i="1" s="1"/>
  <c r="AI312" i="1"/>
  <c r="AJ312" i="1" s="1"/>
  <c r="AI313" i="1"/>
  <c r="AJ313" i="1" s="1"/>
  <c r="AI314" i="1"/>
  <c r="AJ314" i="1" s="1"/>
  <c r="AI315" i="1"/>
  <c r="AJ315" i="1" s="1"/>
  <c r="AI316" i="1"/>
  <c r="AJ316" i="1" s="1"/>
  <c r="AI317" i="1"/>
  <c r="AJ317" i="1" s="1"/>
  <c r="AI318" i="1"/>
  <c r="AJ318" i="1" s="1"/>
  <c r="AI319" i="1"/>
  <c r="AJ319" i="1" s="1"/>
  <c r="AI320" i="1"/>
  <c r="AJ320" i="1" s="1"/>
  <c r="AI321" i="1"/>
  <c r="AJ321" i="1" s="1"/>
  <c r="AI322" i="1"/>
  <c r="AJ322" i="1" s="1"/>
  <c r="AI323" i="1"/>
  <c r="AJ323" i="1" s="1"/>
  <c r="AI324" i="1"/>
  <c r="AJ324" i="1" s="1"/>
  <c r="AI325" i="1"/>
  <c r="AJ325" i="1" s="1"/>
  <c r="AI326" i="1"/>
  <c r="AJ326" i="1" s="1"/>
  <c r="AI327" i="1"/>
  <c r="AJ327" i="1" s="1"/>
  <c r="AI328" i="1"/>
  <c r="AJ328" i="1" s="1"/>
  <c r="AI329" i="1"/>
  <c r="AJ329" i="1" s="1"/>
  <c r="AI330" i="1"/>
  <c r="AJ330" i="1" s="1"/>
  <c r="AI331" i="1"/>
  <c r="AJ331" i="1" s="1"/>
  <c r="AI332" i="1"/>
  <c r="AJ332" i="1" s="1"/>
  <c r="AI333" i="1"/>
  <c r="AJ333" i="1" s="1"/>
  <c r="AI334" i="1"/>
  <c r="AJ334" i="1" s="1"/>
  <c r="AI335" i="1"/>
  <c r="AJ335" i="1" s="1"/>
  <c r="AI336" i="1"/>
  <c r="AJ336" i="1" s="1"/>
  <c r="AI337" i="1"/>
  <c r="AJ337" i="1" s="1"/>
  <c r="AI338" i="1"/>
  <c r="AJ338" i="1" s="1"/>
  <c r="AI339" i="1"/>
  <c r="AJ339" i="1" s="1"/>
  <c r="AI340" i="1"/>
  <c r="AJ340" i="1" s="1"/>
  <c r="AI341" i="1"/>
  <c r="AJ341" i="1" s="1"/>
  <c r="AI342" i="1"/>
  <c r="AJ342" i="1" s="1"/>
  <c r="AI343" i="1"/>
  <c r="AJ343" i="1" s="1"/>
  <c r="AI344" i="1"/>
  <c r="AJ344" i="1" s="1"/>
  <c r="AI345" i="1"/>
  <c r="AJ345" i="1" s="1"/>
  <c r="AI346" i="1"/>
  <c r="AJ346" i="1" s="1"/>
  <c r="AI347" i="1"/>
  <c r="AJ347" i="1" s="1"/>
  <c r="AI348" i="1"/>
  <c r="AJ348" i="1" s="1"/>
  <c r="AI349" i="1"/>
  <c r="AJ349" i="1" s="1"/>
  <c r="AI350" i="1"/>
  <c r="AJ350" i="1" s="1"/>
  <c r="AI351" i="1"/>
  <c r="AJ351" i="1" s="1"/>
  <c r="AI352" i="1"/>
  <c r="AJ352" i="1" s="1"/>
  <c r="AI353" i="1"/>
  <c r="AJ353" i="1" s="1"/>
  <c r="AI354" i="1"/>
  <c r="AJ354" i="1" s="1"/>
  <c r="AI355" i="1"/>
  <c r="AJ355" i="1" s="1"/>
  <c r="AI356" i="1"/>
  <c r="AJ356" i="1" s="1"/>
  <c r="AI357" i="1"/>
  <c r="AJ357" i="1" s="1"/>
  <c r="AI358" i="1"/>
  <c r="AJ358" i="1" s="1"/>
  <c r="AI359" i="1"/>
  <c r="AJ359" i="1" s="1"/>
  <c r="AI360" i="1"/>
  <c r="AJ360" i="1" s="1"/>
  <c r="AI361" i="1"/>
  <c r="AJ361" i="1" s="1"/>
  <c r="AI362" i="1"/>
  <c r="AJ362" i="1" s="1"/>
  <c r="AI363" i="1"/>
  <c r="AJ363" i="1" s="1"/>
  <c r="AI364" i="1"/>
  <c r="AJ364" i="1" s="1"/>
  <c r="AI365" i="1"/>
  <c r="AJ365" i="1" s="1"/>
  <c r="AI366" i="1"/>
  <c r="AJ366" i="1" s="1"/>
  <c r="AI367" i="1"/>
  <c r="AJ367" i="1" s="1"/>
  <c r="AI368" i="1"/>
  <c r="AJ368" i="1" s="1"/>
  <c r="AI369" i="1"/>
  <c r="AJ369" i="1" s="1"/>
  <c r="AI370" i="1"/>
  <c r="AJ370" i="1" s="1"/>
  <c r="AI371" i="1"/>
  <c r="AJ371" i="1" s="1"/>
  <c r="AI372" i="1"/>
  <c r="AJ372" i="1" s="1"/>
  <c r="AI373" i="1"/>
  <c r="AJ373" i="1" s="1"/>
  <c r="AI2" i="1"/>
  <c r="AJ2" i="1" s="1"/>
  <c r="M59" i="8" l="1"/>
  <c r="P59" i="8"/>
  <c r="O59" i="8"/>
  <c r="N59" i="8"/>
  <c r="S57" i="8"/>
  <c r="R57" i="8"/>
  <c r="Q57" i="8"/>
  <c r="O57" i="8"/>
  <c r="Q59" i="8"/>
  <c r="S58" i="8"/>
  <c r="R58" i="8"/>
  <c r="P41" i="9"/>
  <c r="P65" i="9" s="1"/>
  <c r="P66" i="9" s="1" a="1"/>
  <c r="P66" i="9" s="1"/>
  <c r="J41" i="9"/>
  <c r="J65" i="9" s="1"/>
  <c r="O41" i="9"/>
  <c r="O65" i="9" s="1"/>
  <c r="O66" i="9" s="1" a="1"/>
  <c r="O66" i="9" s="1"/>
  <c r="N41" i="9"/>
  <c r="N65" i="9" s="1"/>
  <c r="N66" i="9" s="1" a="1"/>
  <c r="N66" i="9" s="1"/>
  <c r="E41" i="9"/>
  <c r="M41" i="9"/>
  <c r="M65" i="9" s="1"/>
  <c r="K41" i="9"/>
  <c r="K65" i="9" s="1"/>
  <c r="L41" i="9"/>
  <c r="L65" i="9" s="1"/>
  <c r="L66" i="9" s="1" a="1"/>
  <c r="L66" i="9" s="1"/>
  <c r="H41" i="9"/>
  <c r="H65" i="9" s="1"/>
  <c r="H67" i="9" s="1"/>
  <c r="F41" i="9"/>
  <c r="F65" i="9" s="1"/>
  <c r="F67" i="9" s="1"/>
  <c r="I41" i="9"/>
  <c r="I65" i="9" s="1"/>
  <c r="I66" i="9" s="1" a="1"/>
  <c r="I66" i="9" s="1"/>
  <c r="G41" i="9"/>
  <c r="G65" i="9" s="1"/>
  <c r="G67" i="9" s="1"/>
  <c r="L19" i="10"/>
  <c r="S24" i="5"/>
  <c r="M6" i="8" a="1"/>
  <c r="M6" i="8" s="1"/>
  <c r="M15" i="8" s="1"/>
  <c r="D53" i="8" a="1"/>
  <c r="E45" i="7"/>
  <c r="D6" i="8" a="1"/>
  <c r="D6" i="8" s="1"/>
  <c r="D15" i="8" s="1"/>
  <c r="E47" i="7"/>
  <c r="E46" i="7"/>
  <c r="R24" i="5"/>
  <c r="M44" i="5" a="1"/>
  <c r="M44" i="5" s="1"/>
  <c r="M24" i="5"/>
  <c r="N24" i="5"/>
  <c r="O24" i="5"/>
  <c r="P24" i="5"/>
  <c r="Q24" i="5"/>
  <c r="AK314" i="1"/>
  <c r="AL314" i="1" s="1"/>
  <c r="AK298" i="1"/>
  <c r="AL298" i="1" s="1"/>
  <c r="AK282" i="1"/>
  <c r="AL282" i="1" s="1"/>
  <c r="AK228" i="1"/>
  <c r="AL228" i="1" s="1"/>
  <c r="AK180" i="1"/>
  <c r="AL180" i="1" s="1"/>
  <c r="AK164" i="1"/>
  <c r="AL164" i="1" s="1"/>
  <c r="AK132" i="1"/>
  <c r="AL132" i="1" s="1"/>
  <c r="AK116" i="1"/>
  <c r="AL116" i="1" s="1"/>
  <c r="AK4" i="1"/>
  <c r="AL4" i="1" s="1"/>
  <c r="AK213" i="1"/>
  <c r="AL213" i="1" s="1"/>
  <c r="AK196" i="1"/>
  <c r="AL196" i="1" s="1"/>
  <c r="AK187" i="1"/>
  <c r="AL187" i="1" s="1"/>
  <c r="AK170" i="1"/>
  <c r="AL170" i="1" s="1"/>
  <c r="AK136" i="1"/>
  <c r="AL136" i="1" s="1"/>
  <c r="AK102" i="1"/>
  <c r="AL102" i="1" s="1"/>
  <c r="AF232" i="1"/>
  <c r="AK85" i="1"/>
  <c r="AL85" i="1" s="1"/>
  <c r="AK68" i="1"/>
  <c r="AL68" i="1" s="1"/>
  <c r="AF132" i="1"/>
  <c r="AK373" i="1"/>
  <c r="AL373" i="1" s="1"/>
  <c r="AK59" i="1"/>
  <c r="AL59" i="1" s="1"/>
  <c r="AK356" i="1"/>
  <c r="AL356" i="1" s="1"/>
  <c r="AK42" i="1"/>
  <c r="AL42" i="1" s="1"/>
  <c r="AK347" i="1"/>
  <c r="AL347" i="1" s="1"/>
  <c r="AK8" i="1"/>
  <c r="AL8" i="1" s="1"/>
  <c r="AK330" i="1"/>
  <c r="AL330" i="1" s="1"/>
  <c r="AK313" i="1"/>
  <c r="AL313" i="1" s="1"/>
  <c r="AK296" i="1"/>
  <c r="AL296" i="1" s="1"/>
  <c r="AK332" i="1"/>
  <c r="AL332" i="1" s="1"/>
  <c r="AK166" i="1"/>
  <c r="AL166" i="1" s="1"/>
  <c r="AK118" i="1"/>
  <c r="AL118" i="1" s="1"/>
  <c r="AK86" i="1"/>
  <c r="AL86" i="1" s="1"/>
  <c r="AK6" i="1"/>
  <c r="AL6" i="1" s="1"/>
  <c r="AK279" i="1"/>
  <c r="AL279" i="1" s="1"/>
  <c r="AK247" i="1"/>
  <c r="AL247" i="1" s="1"/>
  <c r="AK153" i="1"/>
  <c r="AL153" i="1" s="1"/>
  <c r="AK119" i="1"/>
  <c r="AL119" i="1" s="1"/>
  <c r="AK25" i="1"/>
  <c r="AL25" i="1" s="1"/>
  <c r="AF331" i="1"/>
  <c r="AF121" i="1"/>
  <c r="AF9" i="1"/>
  <c r="AK364" i="1"/>
  <c r="AL364" i="1" s="1"/>
  <c r="AK355" i="1"/>
  <c r="AL355" i="1" s="1"/>
  <c r="AK338" i="1"/>
  <c r="AL338" i="1" s="1"/>
  <c r="AK321" i="1"/>
  <c r="AL321" i="1" s="1"/>
  <c r="AK304" i="1"/>
  <c r="AL304" i="1" s="1"/>
  <c r="AK287" i="1"/>
  <c r="AL287" i="1" s="1"/>
  <c r="AK270" i="1"/>
  <c r="AL270" i="1" s="1"/>
  <c r="AK255" i="1"/>
  <c r="AL255" i="1" s="1"/>
  <c r="AK238" i="1"/>
  <c r="AL238" i="1" s="1"/>
  <c r="AK221" i="1"/>
  <c r="AL221" i="1" s="1"/>
  <c r="AK204" i="1"/>
  <c r="AL204" i="1" s="1"/>
  <c r="AK195" i="1"/>
  <c r="AL195" i="1" s="1"/>
  <c r="AK178" i="1"/>
  <c r="AL178" i="1" s="1"/>
  <c r="AK161" i="1"/>
  <c r="AL161" i="1" s="1"/>
  <c r="AK144" i="1"/>
  <c r="AL144" i="1" s="1"/>
  <c r="AK127" i="1"/>
  <c r="AL127" i="1" s="1"/>
  <c r="AK110" i="1"/>
  <c r="AL110" i="1" s="1"/>
  <c r="AK93" i="1"/>
  <c r="AL93" i="1" s="1"/>
  <c r="AK76" i="1"/>
  <c r="AL76" i="1" s="1"/>
  <c r="AK67" i="1"/>
  <c r="AL67" i="1" s="1"/>
  <c r="AK50" i="1"/>
  <c r="AL50" i="1" s="1"/>
  <c r="AK33" i="1"/>
  <c r="AL33" i="1" s="1"/>
  <c r="AK16" i="1"/>
  <c r="AL16" i="1" s="1"/>
  <c r="AF229" i="1"/>
  <c r="AK372" i="1"/>
  <c r="AL372" i="1" s="1"/>
  <c r="AK363" i="1"/>
  <c r="AL363" i="1" s="1"/>
  <c r="AK346" i="1"/>
  <c r="AL346" i="1" s="1"/>
  <c r="AK329" i="1"/>
  <c r="AL329" i="1" s="1"/>
  <c r="AK312" i="1"/>
  <c r="AL312" i="1" s="1"/>
  <c r="AK295" i="1"/>
  <c r="AL295" i="1" s="1"/>
  <c r="AK278" i="1"/>
  <c r="AL278" i="1" s="1"/>
  <c r="AK246" i="1"/>
  <c r="AL246" i="1" s="1"/>
  <c r="AK212" i="1"/>
  <c r="AL212" i="1" s="1"/>
  <c r="AK203" i="1"/>
  <c r="AL203" i="1" s="1"/>
  <c r="AK186" i="1"/>
  <c r="AL186" i="1" s="1"/>
  <c r="AK169" i="1"/>
  <c r="AL169" i="1" s="1"/>
  <c r="AK152" i="1"/>
  <c r="AL152" i="1" s="1"/>
  <c r="AK135" i="1"/>
  <c r="AL135" i="1" s="1"/>
  <c r="AK101" i="1"/>
  <c r="AL101" i="1" s="1"/>
  <c r="AK84" i="1"/>
  <c r="AL84" i="1" s="1"/>
  <c r="AK75" i="1"/>
  <c r="AL75" i="1" s="1"/>
  <c r="AK58" i="1"/>
  <c r="AL58" i="1" s="1"/>
  <c r="AK41" i="1"/>
  <c r="AL41" i="1" s="1"/>
  <c r="AK24" i="1"/>
  <c r="AL24" i="1" s="1"/>
  <c r="AK7" i="1"/>
  <c r="AL7" i="1" s="1"/>
  <c r="AF314" i="1"/>
  <c r="AF228" i="1"/>
  <c r="AF117" i="1"/>
  <c r="AF5" i="1"/>
  <c r="AK371" i="1"/>
  <c r="AL371" i="1" s="1"/>
  <c r="AK354" i="1"/>
  <c r="AL354" i="1" s="1"/>
  <c r="AK337" i="1"/>
  <c r="AL337" i="1" s="1"/>
  <c r="AK320" i="1"/>
  <c r="AL320" i="1" s="1"/>
  <c r="AK303" i="1"/>
  <c r="AL303" i="1" s="1"/>
  <c r="AK286" i="1"/>
  <c r="AL286" i="1" s="1"/>
  <c r="AK269" i="1"/>
  <c r="AL269" i="1" s="1"/>
  <c r="AK254" i="1"/>
  <c r="AL254" i="1" s="1"/>
  <c r="AK237" i="1"/>
  <c r="AL237" i="1" s="1"/>
  <c r="AK220" i="1"/>
  <c r="AL220" i="1" s="1"/>
  <c r="AK211" i="1"/>
  <c r="AL211" i="1" s="1"/>
  <c r="AK194" i="1"/>
  <c r="AL194" i="1" s="1"/>
  <c r="AK177" i="1"/>
  <c r="AL177" i="1" s="1"/>
  <c r="AK160" i="1"/>
  <c r="AL160" i="1" s="1"/>
  <c r="AK143" i="1"/>
  <c r="AL143" i="1" s="1"/>
  <c r="AK126" i="1"/>
  <c r="AL126" i="1" s="1"/>
  <c r="AK109" i="1"/>
  <c r="AL109" i="1" s="1"/>
  <c r="AK92" i="1"/>
  <c r="AL92" i="1" s="1"/>
  <c r="AK83" i="1"/>
  <c r="AL83" i="1" s="1"/>
  <c r="AK66" i="1"/>
  <c r="AL66" i="1" s="1"/>
  <c r="AK49" i="1"/>
  <c r="AL49" i="1" s="1"/>
  <c r="AK32" i="1"/>
  <c r="AL32" i="1" s="1"/>
  <c r="AK15" i="1"/>
  <c r="AL15" i="1" s="1"/>
  <c r="AF116" i="1"/>
  <c r="AF4" i="1"/>
  <c r="AK362" i="1"/>
  <c r="AL362" i="1" s="1"/>
  <c r="AK345" i="1"/>
  <c r="AL345" i="1" s="1"/>
  <c r="AK328" i="1"/>
  <c r="AL328" i="1" s="1"/>
  <c r="AK311" i="1"/>
  <c r="AL311" i="1" s="1"/>
  <c r="AK294" i="1"/>
  <c r="AL294" i="1" s="1"/>
  <c r="AK277" i="1"/>
  <c r="AL277" i="1" s="1"/>
  <c r="AK245" i="1"/>
  <c r="AL245" i="1" s="1"/>
  <c r="AK219" i="1"/>
  <c r="AL219" i="1" s="1"/>
  <c r="AK202" i="1"/>
  <c r="AL202" i="1" s="1"/>
  <c r="AK185" i="1"/>
  <c r="AL185" i="1" s="1"/>
  <c r="AK168" i="1"/>
  <c r="AL168" i="1" s="1"/>
  <c r="AK151" i="1"/>
  <c r="AL151" i="1" s="1"/>
  <c r="AK134" i="1"/>
  <c r="AL134" i="1" s="1"/>
  <c r="AK100" i="1"/>
  <c r="AL100" i="1" s="1"/>
  <c r="AK91" i="1"/>
  <c r="AL91" i="1" s="1"/>
  <c r="AK74" i="1"/>
  <c r="AL74" i="1" s="1"/>
  <c r="AK57" i="1"/>
  <c r="AL57" i="1" s="1"/>
  <c r="AK40" i="1"/>
  <c r="AL40" i="1" s="1"/>
  <c r="AK23" i="1"/>
  <c r="AL23" i="1" s="1"/>
  <c r="AF298" i="1"/>
  <c r="AF201" i="1"/>
  <c r="AK370" i="1"/>
  <c r="AL370" i="1" s="1"/>
  <c r="AK353" i="1"/>
  <c r="AL353" i="1" s="1"/>
  <c r="AK336" i="1"/>
  <c r="AL336" i="1" s="1"/>
  <c r="AK319" i="1"/>
  <c r="AL319" i="1" s="1"/>
  <c r="AK302" i="1"/>
  <c r="AL302" i="1" s="1"/>
  <c r="AK285" i="1"/>
  <c r="AL285" i="1" s="1"/>
  <c r="AK268" i="1"/>
  <c r="AL268" i="1" s="1"/>
  <c r="AK253" i="1"/>
  <c r="AL253" i="1" s="1"/>
  <c r="AK236" i="1"/>
  <c r="AL236" i="1" s="1"/>
  <c r="AK227" i="1"/>
  <c r="AL227" i="1" s="1"/>
  <c r="AK210" i="1"/>
  <c r="AL210" i="1" s="1"/>
  <c r="AK193" i="1"/>
  <c r="AL193" i="1" s="1"/>
  <c r="AK176" i="1"/>
  <c r="AL176" i="1" s="1"/>
  <c r="AK159" i="1"/>
  <c r="AL159" i="1" s="1"/>
  <c r="AK142" i="1"/>
  <c r="AL142" i="1" s="1"/>
  <c r="AK125" i="1"/>
  <c r="AL125" i="1" s="1"/>
  <c r="AK108" i="1"/>
  <c r="AL108" i="1" s="1"/>
  <c r="AK99" i="1"/>
  <c r="AL99" i="1" s="1"/>
  <c r="AK82" i="1"/>
  <c r="AL82" i="1" s="1"/>
  <c r="AK65" i="1"/>
  <c r="AL65" i="1" s="1"/>
  <c r="AK48" i="1"/>
  <c r="AL48" i="1" s="1"/>
  <c r="AK31" i="1"/>
  <c r="AL31" i="1" s="1"/>
  <c r="AK14" i="1"/>
  <c r="AL14" i="1" s="1"/>
  <c r="AF282" i="1"/>
  <c r="AK361" i="1"/>
  <c r="AL361" i="1" s="1"/>
  <c r="AK344" i="1"/>
  <c r="AL344" i="1" s="1"/>
  <c r="AK327" i="1"/>
  <c r="AL327" i="1" s="1"/>
  <c r="AK310" i="1"/>
  <c r="AL310" i="1" s="1"/>
  <c r="AK293" i="1"/>
  <c r="AL293" i="1" s="1"/>
  <c r="AK276" i="1"/>
  <c r="AL276" i="1" s="1"/>
  <c r="AK267" i="1"/>
  <c r="AL267" i="1" s="1"/>
  <c r="AK244" i="1"/>
  <c r="AL244" i="1" s="1"/>
  <c r="AK235" i="1"/>
  <c r="AL235" i="1" s="1"/>
  <c r="AK218" i="1"/>
  <c r="AL218" i="1" s="1"/>
  <c r="AK184" i="1"/>
  <c r="AL184" i="1" s="1"/>
  <c r="AK167" i="1"/>
  <c r="AL167" i="1" s="1"/>
  <c r="AK150" i="1"/>
  <c r="AL150" i="1" s="1"/>
  <c r="AK133" i="1"/>
  <c r="AL133" i="1" s="1"/>
  <c r="AK107" i="1"/>
  <c r="AL107" i="1" s="1"/>
  <c r="AK90" i="1"/>
  <c r="AL90" i="1" s="1"/>
  <c r="AK73" i="1"/>
  <c r="AL73" i="1" s="1"/>
  <c r="AK56" i="1"/>
  <c r="AL56" i="1" s="1"/>
  <c r="AK39" i="1"/>
  <c r="AL39" i="1" s="1"/>
  <c r="AK22" i="1"/>
  <c r="AL22" i="1" s="1"/>
  <c r="AF271" i="1"/>
  <c r="AF180" i="1"/>
  <c r="AK369" i="1"/>
  <c r="AL369" i="1" s="1"/>
  <c r="AK352" i="1"/>
  <c r="AL352" i="1" s="1"/>
  <c r="AK335" i="1"/>
  <c r="AL335" i="1" s="1"/>
  <c r="AK318" i="1"/>
  <c r="AL318" i="1" s="1"/>
  <c r="AK301" i="1"/>
  <c r="AL301" i="1" s="1"/>
  <c r="AK284" i="1"/>
  <c r="AL284" i="1" s="1"/>
  <c r="AK275" i="1"/>
  <c r="AL275" i="1" s="1"/>
  <c r="AK252" i="1"/>
  <c r="AL252" i="1" s="1"/>
  <c r="AK243" i="1"/>
  <c r="AL243" i="1" s="1"/>
  <c r="AK226" i="1"/>
  <c r="AL226" i="1" s="1"/>
  <c r="AK209" i="1"/>
  <c r="AL209" i="1" s="1"/>
  <c r="AK192" i="1"/>
  <c r="AL192" i="1" s="1"/>
  <c r="AK175" i="1"/>
  <c r="AL175" i="1" s="1"/>
  <c r="AK158" i="1"/>
  <c r="AL158" i="1" s="1"/>
  <c r="AK141" i="1"/>
  <c r="AL141" i="1" s="1"/>
  <c r="AK124" i="1"/>
  <c r="AL124" i="1" s="1"/>
  <c r="AK115" i="1"/>
  <c r="AL115" i="1" s="1"/>
  <c r="AK98" i="1"/>
  <c r="AL98" i="1" s="1"/>
  <c r="AK81" i="1"/>
  <c r="AL81" i="1" s="1"/>
  <c r="AK64" i="1"/>
  <c r="AL64" i="1" s="1"/>
  <c r="AK47" i="1"/>
  <c r="AL47" i="1" s="1"/>
  <c r="AK30" i="1"/>
  <c r="AL30" i="1" s="1"/>
  <c r="AK13" i="1"/>
  <c r="AL13" i="1" s="1"/>
  <c r="AK360" i="1"/>
  <c r="AL360" i="1" s="1"/>
  <c r="AK343" i="1"/>
  <c r="AL343" i="1" s="1"/>
  <c r="AK326" i="1"/>
  <c r="AL326" i="1" s="1"/>
  <c r="AK309" i="1"/>
  <c r="AL309" i="1" s="1"/>
  <c r="AK292" i="1"/>
  <c r="AL292" i="1" s="1"/>
  <c r="AK283" i="1"/>
  <c r="AL283" i="1" s="1"/>
  <c r="AK266" i="1"/>
  <c r="AL266" i="1" s="1"/>
  <c r="AK251" i="1"/>
  <c r="AL251" i="1" s="1"/>
  <c r="AK234" i="1"/>
  <c r="AL234" i="1" s="1"/>
  <c r="AK217" i="1"/>
  <c r="AL217" i="1" s="1"/>
  <c r="AK200" i="1"/>
  <c r="AL200" i="1" s="1"/>
  <c r="AK183" i="1"/>
  <c r="AL183" i="1" s="1"/>
  <c r="AK149" i="1"/>
  <c r="AL149" i="1" s="1"/>
  <c r="AK123" i="1"/>
  <c r="AL123" i="1" s="1"/>
  <c r="AK106" i="1"/>
  <c r="AL106" i="1" s="1"/>
  <c r="AK89" i="1"/>
  <c r="AL89" i="1" s="1"/>
  <c r="AK72" i="1"/>
  <c r="AL72" i="1" s="1"/>
  <c r="AK55" i="1"/>
  <c r="AL55" i="1" s="1"/>
  <c r="AK38" i="1"/>
  <c r="AL38" i="1" s="1"/>
  <c r="AK21" i="1"/>
  <c r="AL21" i="1" s="1"/>
  <c r="AK368" i="1"/>
  <c r="AL368" i="1" s="1"/>
  <c r="AK351" i="1"/>
  <c r="AL351" i="1" s="1"/>
  <c r="AK334" i="1"/>
  <c r="AL334" i="1" s="1"/>
  <c r="AK317" i="1"/>
  <c r="AL317" i="1" s="1"/>
  <c r="AK300" i="1"/>
  <c r="AL300" i="1" s="1"/>
  <c r="AK291" i="1"/>
  <c r="AL291" i="1" s="1"/>
  <c r="AK274" i="1"/>
  <c r="AL274" i="1" s="1"/>
  <c r="AK259" i="1"/>
  <c r="AL259" i="1" s="1"/>
  <c r="AK242" i="1"/>
  <c r="AL242" i="1" s="1"/>
  <c r="AK225" i="1"/>
  <c r="AL225" i="1" s="1"/>
  <c r="AK208" i="1"/>
  <c r="AL208" i="1" s="1"/>
  <c r="AK191" i="1"/>
  <c r="AL191" i="1" s="1"/>
  <c r="AK174" i="1"/>
  <c r="AL174" i="1" s="1"/>
  <c r="AK157" i="1"/>
  <c r="AL157" i="1" s="1"/>
  <c r="AK140" i="1"/>
  <c r="AL140" i="1" s="1"/>
  <c r="AK131" i="1"/>
  <c r="AL131" i="1" s="1"/>
  <c r="AK114" i="1"/>
  <c r="AL114" i="1" s="1"/>
  <c r="AK97" i="1"/>
  <c r="AL97" i="1" s="1"/>
  <c r="AK80" i="1"/>
  <c r="AL80" i="1" s="1"/>
  <c r="AK63" i="1"/>
  <c r="AL63" i="1" s="1"/>
  <c r="AK46" i="1"/>
  <c r="AL46" i="1" s="1"/>
  <c r="AK29" i="1"/>
  <c r="AL29" i="1" s="1"/>
  <c r="AK12" i="1"/>
  <c r="AL12" i="1" s="1"/>
  <c r="AK3" i="1"/>
  <c r="AL3" i="1" s="1"/>
  <c r="AK359" i="1"/>
  <c r="AL359" i="1" s="1"/>
  <c r="AK342" i="1"/>
  <c r="AL342" i="1" s="1"/>
  <c r="AK325" i="1"/>
  <c r="AL325" i="1" s="1"/>
  <c r="AK308" i="1"/>
  <c r="AL308" i="1" s="1"/>
  <c r="AK299" i="1"/>
  <c r="AL299" i="1" s="1"/>
  <c r="AK250" i="1"/>
  <c r="AL250" i="1" s="1"/>
  <c r="AK233" i="1"/>
  <c r="AL233" i="1" s="1"/>
  <c r="AK216" i="1"/>
  <c r="AL216" i="1" s="1"/>
  <c r="AK199" i="1"/>
  <c r="AL199" i="1" s="1"/>
  <c r="AK182" i="1"/>
  <c r="AL182" i="1" s="1"/>
  <c r="AK165" i="1"/>
  <c r="AL165" i="1" s="1"/>
  <c r="AK148" i="1"/>
  <c r="AL148" i="1" s="1"/>
  <c r="AK139" i="1"/>
  <c r="AL139" i="1" s="1"/>
  <c r="AK122" i="1"/>
  <c r="AL122" i="1" s="1"/>
  <c r="AK105" i="1"/>
  <c r="AL105" i="1" s="1"/>
  <c r="AK88" i="1"/>
  <c r="AL88" i="1" s="1"/>
  <c r="AK71" i="1"/>
  <c r="AL71" i="1" s="1"/>
  <c r="AK54" i="1"/>
  <c r="AL54" i="1" s="1"/>
  <c r="AK37" i="1"/>
  <c r="AL37" i="1" s="1"/>
  <c r="AK20" i="1"/>
  <c r="AL20" i="1" s="1"/>
  <c r="AK11" i="1"/>
  <c r="AL11" i="1" s="1"/>
  <c r="AF241" i="1"/>
  <c r="AK367" i="1"/>
  <c r="AL367" i="1" s="1"/>
  <c r="AK350" i="1"/>
  <c r="AL350" i="1" s="1"/>
  <c r="AK333" i="1"/>
  <c r="AL333" i="1" s="1"/>
  <c r="AK316" i="1"/>
  <c r="AL316" i="1" s="1"/>
  <c r="AK307" i="1"/>
  <c r="AL307" i="1" s="1"/>
  <c r="AK290" i="1"/>
  <c r="AL290" i="1" s="1"/>
  <c r="AK273" i="1"/>
  <c r="AL273" i="1" s="1"/>
  <c r="AK258" i="1"/>
  <c r="AL258" i="1" s="1"/>
  <c r="AK224" i="1"/>
  <c r="AL224" i="1" s="1"/>
  <c r="AK207" i="1"/>
  <c r="AL207" i="1" s="1"/>
  <c r="AK190" i="1"/>
  <c r="AL190" i="1" s="1"/>
  <c r="AK173" i="1"/>
  <c r="AL173" i="1" s="1"/>
  <c r="AK156" i="1"/>
  <c r="AL156" i="1" s="1"/>
  <c r="AK147" i="1"/>
  <c r="AL147" i="1" s="1"/>
  <c r="AK130" i="1"/>
  <c r="AL130" i="1" s="1"/>
  <c r="AK113" i="1"/>
  <c r="AL113" i="1" s="1"/>
  <c r="AK96" i="1"/>
  <c r="AL96" i="1" s="1"/>
  <c r="AK79" i="1"/>
  <c r="AL79" i="1" s="1"/>
  <c r="AK62" i="1"/>
  <c r="AL62" i="1" s="1"/>
  <c r="AK45" i="1"/>
  <c r="AL45" i="1" s="1"/>
  <c r="AK28" i="1"/>
  <c r="AL28" i="1" s="1"/>
  <c r="AK19" i="1"/>
  <c r="AL19" i="1" s="1"/>
  <c r="AF164" i="1"/>
  <c r="AK358" i="1"/>
  <c r="AL358" i="1" s="1"/>
  <c r="AK341" i="1"/>
  <c r="AL341" i="1" s="1"/>
  <c r="AK324" i="1"/>
  <c r="AL324" i="1" s="1"/>
  <c r="AK315" i="1"/>
  <c r="AL315" i="1" s="1"/>
  <c r="AK281" i="1"/>
  <c r="AL281" i="1" s="1"/>
  <c r="AK249" i="1"/>
  <c r="AL249" i="1" s="1"/>
  <c r="AK215" i="1"/>
  <c r="AL215" i="1" s="1"/>
  <c r="AK198" i="1"/>
  <c r="AL198" i="1" s="1"/>
  <c r="AK181" i="1"/>
  <c r="AL181" i="1" s="1"/>
  <c r="AK155" i="1"/>
  <c r="AL155" i="1" s="1"/>
  <c r="AK138" i="1"/>
  <c r="AL138" i="1" s="1"/>
  <c r="AK104" i="1"/>
  <c r="AL104" i="1" s="1"/>
  <c r="AK87" i="1"/>
  <c r="AL87" i="1" s="1"/>
  <c r="AK70" i="1"/>
  <c r="AL70" i="1" s="1"/>
  <c r="AK53" i="1"/>
  <c r="AL53" i="1" s="1"/>
  <c r="AK36" i="1"/>
  <c r="AL36" i="1" s="1"/>
  <c r="AK27" i="1"/>
  <c r="AL27" i="1" s="1"/>
  <c r="AK10" i="1"/>
  <c r="AL10" i="1" s="1"/>
  <c r="AF137" i="1"/>
  <c r="AK2" i="1"/>
  <c r="AL2" i="1" s="1"/>
  <c r="AK366" i="1"/>
  <c r="AL366" i="1" s="1"/>
  <c r="AK349" i="1"/>
  <c r="AL349" i="1" s="1"/>
  <c r="AK323" i="1"/>
  <c r="AL323" i="1" s="1"/>
  <c r="AK306" i="1"/>
  <c r="AL306" i="1" s="1"/>
  <c r="AK289" i="1"/>
  <c r="AL289" i="1" s="1"/>
  <c r="AK272" i="1"/>
  <c r="AL272" i="1" s="1"/>
  <c r="AK257" i="1"/>
  <c r="AL257" i="1" s="1"/>
  <c r="AK240" i="1"/>
  <c r="AL240" i="1" s="1"/>
  <c r="AK223" i="1"/>
  <c r="AL223" i="1" s="1"/>
  <c r="AK206" i="1"/>
  <c r="AL206" i="1" s="1"/>
  <c r="AK189" i="1"/>
  <c r="AL189" i="1" s="1"/>
  <c r="AK172" i="1"/>
  <c r="AL172" i="1" s="1"/>
  <c r="AK163" i="1"/>
  <c r="AL163" i="1" s="1"/>
  <c r="AK146" i="1"/>
  <c r="AL146" i="1" s="1"/>
  <c r="AK129" i="1"/>
  <c r="AL129" i="1" s="1"/>
  <c r="AK112" i="1"/>
  <c r="AL112" i="1" s="1"/>
  <c r="AK95" i="1"/>
  <c r="AL95" i="1" s="1"/>
  <c r="AK78" i="1"/>
  <c r="AL78" i="1" s="1"/>
  <c r="AK61" i="1"/>
  <c r="AL61" i="1" s="1"/>
  <c r="AK44" i="1"/>
  <c r="AL44" i="1" s="1"/>
  <c r="AK35" i="1"/>
  <c r="AL35" i="1" s="1"/>
  <c r="AK18" i="1"/>
  <c r="AL18" i="1" s="1"/>
  <c r="AK357" i="1"/>
  <c r="AL357" i="1" s="1"/>
  <c r="AK340" i="1"/>
  <c r="AL340" i="1" s="1"/>
  <c r="AK297" i="1"/>
  <c r="AL297" i="1" s="1"/>
  <c r="AK280" i="1"/>
  <c r="AL280" i="1" s="1"/>
  <c r="AK248" i="1"/>
  <c r="AL248" i="1" s="1"/>
  <c r="AK231" i="1"/>
  <c r="AL231" i="1" s="1"/>
  <c r="AK214" i="1"/>
  <c r="AL214" i="1" s="1"/>
  <c r="AK197" i="1"/>
  <c r="AL197" i="1" s="1"/>
  <c r="AK171" i="1"/>
  <c r="AL171" i="1" s="1"/>
  <c r="AK154" i="1"/>
  <c r="AL154" i="1" s="1"/>
  <c r="AK120" i="1"/>
  <c r="AL120" i="1" s="1"/>
  <c r="AK103" i="1"/>
  <c r="AL103" i="1" s="1"/>
  <c r="AK69" i="1"/>
  <c r="AL69" i="1" s="1"/>
  <c r="AK52" i="1"/>
  <c r="AL52" i="1" s="1"/>
  <c r="AK43" i="1"/>
  <c r="AL43" i="1" s="1"/>
  <c r="AK26" i="1"/>
  <c r="AL26" i="1" s="1"/>
  <c r="AK365" i="1"/>
  <c r="AL365" i="1" s="1"/>
  <c r="AK348" i="1"/>
  <c r="AL348" i="1" s="1"/>
  <c r="AK339" i="1"/>
  <c r="AL339" i="1" s="1"/>
  <c r="AK322" i="1"/>
  <c r="AL322" i="1" s="1"/>
  <c r="AK305" i="1"/>
  <c r="AL305" i="1" s="1"/>
  <c r="AK288" i="1"/>
  <c r="AL288" i="1" s="1"/>
  <c r="AK256" i="1"/>
  <c r="AL256" i="1" s="1"/>
  <c r="AK239" i="1"/>
  <c r="AL239" i="1" s="1"/>
  <c r="AK222" i="1"/>
  <c r="AL222" i="1" s="1"/>
  <c r="AK205" i="1"/>
  <c r="AL205" i="1" s="1"/>
  <c r="AK188" i="1"/>
  <c r="AL188" i="1" s="1"/>
  <c r="AK179" i="1"/>
  <c r="AL179" i="1" s="1"/>
  <c r="AK162" i="1"/>
  <c r="AL162" i="1" s="1"/>
  <c r="AK145" i="1"/>
  <c r="AL145" i="1" s="1"/>
  <c r="AK128" i="1"/>
  <c r="AL128" i="1" s="1"/>
  <c r="AK111" i="1"/>
  <c r="AL111" i="1" s="1"/>
  <c r="AK94" i="1"/>
  <c r="AL94" i="1" s="1"/>
  <c r="AK77" i="1"/>
  <c r="AL77" i="1" s="1"/>
  <c r="AK60" i="1"/>
  <c r="AL60" i="1" s="1"/>
  <c r="AK51" i="1"/>
  <c r="AL51" i="1" s="1"/>
  <c r="AK34" i="1"/>
  <c r="AL34" i="1" s="1"/>
  <c r="AK17" i="1"/>
  <c r="AL17" i="1" s="1"/>
  <c r="M54" i="4"/>
  <c r="J58" i="4"/>
  <c r="N30" i="4"/>
  <c r="J54" i="4"/>
  <c r="M53" i="4"/>
  <c r="L53" i="4"/>
  <c r="K57" i="4"/>
  <c r="K55" i="4"/>
  <c r="J53" i="4"/>
  <c r="K54" i="4"/>
  <c r="L57" i="4"/>
  <c r="J57" i="4"/>
  <c r="L54" i="4"/>
  <c r="M58" i="4"/>
  <c r="M56" i="4"/>
  <c r="L58" i="4"/>
  <c r="L56" i="4"/>
  <c r="M55" i="4"/>
  <c r="J56" i="4"/>
  <c r="J55" i="4"/>
  <c r="K58" i="4"/>
  <c r="P36" i="4"/>
  <c r="N39" i="4"/>
  <c r="P28" i="4"/>
  <c r="N32" i="4"/>
  <c r="AH375" i="1"/>
  <c r="AH374" i="1"/>
  <c r="AJ375" i="1"/>
  <c r="AJ374" i="1"/>
  <c r="M31" i="4"/>
  <c r="O38" i="4"/>
  <c r="O30" i="4"/>
  <c r="M14" i="4"/>
  <c r="O22" i="4"/>
  <c r="P34" i="4"/>
  <c r="O26" i="4"/>
  <c r="N33" i="4"/>
  <c r="M34" i="4"/>
  <c r="M16" i="4"/>
  <c r="P33" i="4"/>
  <c r="P25" i="4"/>
  <c r="P17" i="4"/>
  <c r="M15" i="4"/>
  <c r="O33" i="4"/>
  <c r="O25" i="4"/>
  <c r="O17" i="4"/>
  <c r="O24" i="4"/>
  <c r="P24" i="4"/>
  <c r="P16" i="4"/>
  <c r="P32" i="4"/>
  <c r="O16" i="4"/>
  <c r="N26" i="4"/>
  <c r="P38" i="4"/>
  <c r="P30" i="4"/>
  <c r="P22" i="4"/>
  <c r="P14" i="4"/>
  <c r="O14" i="4"/>
  <c r="M24" i="4"/>
  <c r="P37" i="4"/>
  <c r="P29" i="4"/>
  <c r="P21" i="4"/>
  <c r="M39" i="4"/>
  <c r="N40" i="4"/>
  <c r="M23" i="4"/>
  <c r="M37" i="4"/>
  <c r="O21" i="4"/>
  <c r="N37" i="4"/>
  <c r="N36" i="4"/>
  <c r="N19" i="4"/>
  <c r="O35" i="4"/>
  <c r="N35" i="4"/>
  <c r="M18" i="4"/>
  <c r="P26" i="4"/>
  <c r="M25" i="4"/>
  <c r="P35" i="4"/>
  <c r="M22" i="4"/>
  <c r="P20" i="4"/>
  <c r="O32" i="4"/>
  <c r="N38" i="4"/>
  <c r="M36" i="4"/>
  <c r="M28" i="4"/>
  <c r="O20" i="4"/>
  <c r="N20" i="4"/>
  <c r="M35" i="4"/>
  <c r="P19" i="4"/>
  <c r="M27" i="4"/>
  <c r="O19" i="4"/>
  <c r="P27" i="4"/>
  <c r="M29" i="4"/>
  <c r="P18" i="4"/>
  <c r="O27" i="4"/>
  <c r="N31" i="4"/>
  <c r="N23" i="4"/>
  <c r="N27" i="4"/>
  <c r="N21" i="4"/>
  <c r="N15" i="4"/>
  <c r="P40" i="4"/>
  <c r="P15" i="4"/>
  <c r="N14" i="4"/>
  <c r="N25" i="4"/>
  <c r="N24" i="4"/>
  <c r="O37" i="4"/>
  <c r="O29" i="4"/>
  <c r="M38" i="4"/>
  <c r="N22" i="4"/>
  <c r="O36" i="4"/>
  <c r="O28" i="4"/>
  <c r="M20" i="4"/>
  <c r="M19" i="4"/>
  <c r="N34" i="4"/>
  <c r="N18" i="4"/>
  <c r="O34" i="4"/>
  <c r="O18" i="4"/>
  <c r="M33" i="4"/>
  <c r="N17" i="4"/>
  <c r="M17" i="4"/>
  <c r="M32" i="4"/>
  <c r="N16" i="4"/>
  <c r="O23" i="4"/>
  <c r="M21" i="4"/>
  <c r="M30" i="4"/>
  <c r="P31" i="4"/>
  <c r="O39" i="4"/>
  <c r="N29" i="4"/>
  <c r="P39" i="4"/>
  <c r="P23" i="4"/>
  <c r="N28" i="4"/>
  <c r="O31" i="4"/>
  <c r="O15" i="4"/>
  <c r="M26" i="4"/>
  <c r="E67" i="9" l="1"/>
  <c r="M67" i="9"/>
  <c r="M66" i="9" a="1"/>
  <c r="M66" i="9" s="1"/>
  <c r="J66" i="9" a="1"/>
  <c r="J66" i="9" s="1"/>
  <c r="J67" i="9"/>
  <c r="I67" i="9"/>
  <c r="K66" i="9" a="1"/>
  <c r="K66" i="9" s="1"/>
  <c r="K67" i="9"/>
  <c r="L67" i="9"/>
  <c r="N67" i="9"/>
  <c r="O67" i="9"/>
  <c r="P67" i="9"/>
  <c r="F66" i="9" a="1"/>
  <c r="F66" i="9" s="1"/>
  <c r="G66" i="9" a="1"/>
  <c r="G66" i="9" s="1"/>
  <c r="H66" i="9" a="1"/>
  <c r="H66" i="9" s="1"/>
  <c r="N15" i="8"/>
  <c r="O15" i="8"/>
  <c r="P15" i="8"/>
  <c r="Q15" i="8"/>
  <c r="D53" i="8"/>
  <c r="M54" i="8" s="1"/>
  <c r="O54" i="8"/>
  <c r="P54" i="8"/>
  <c r="Q54" i="8"/>
  <c r="R54" i="8"/>
  <c r="S54" i="8"/>
  <c r="N54" i="8"/>
  <c r="E15" i="8"/>
  <c r="F15" i="8"/>
  <c r="G15" i="8"/>
  <c r="H15" i="8"/>
  <c r="I15" i="8"/>
  <c r="J15" i="8"/>
  <c r="E54" i="7"/>
  <c r="E50" i="7"/>
  <c r="E55" i="7"/>
  <c r="E51" i="7"/>
  <c r="E53" i="7"/>
  <c r="E49" i="7"/>
  <c r="AF375" i="1"/>
  <c r="AF374" i="1"/>
  <c r="AL375" i="1"/>
  <c r="AL374" i="1"/>
  <c r="E66" i="9" l="1" a="1"/>
  <c r="E66"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B11E13-4361-477F-9953-402EEC3575A4}" keepAlive="1" name="Query - All_India_Index_Upto_April23 (1)" description="Connection to the 'All_India_Index_Upto_April23 (1)' query in the workbook." type="5" refreshedVersion="8" background="1" saveData="1">
    <dbPr connection="Provider=Microsoft.Mashup.OleDb.1;Data Source=$Workbook$;Location=&quot;All_India_Index_Upto_April23 (1)&quot;;Extended Properties=&quot;&quot;" command="SELECT * FROM [All_India_Index_Upto_April23 (1)]"/>
  </connection>
  <connection id="2" xr16:uid="{0F834930-96C5-4962-9E4C-72B38DB8993D}" keepAlive="1" name="Query - Sheet1" description="Connection to the 'Sheet1' query in the workbook." type="5" refreshedVersion="0" background="1" saveData="1">
    <dbPr connection="Provider=Microsoft.Mashup.OleDb.1;Data Source=$Workbook$;Location=Sheet1;Extended Properties=&quot;&quot;" command="SELECT * FROM [Sheet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<sst xmlns="http://schemas.openxmlformats.org/spreadsheetml/2006/main" count="14578" uniqueCount="1563">
  <si>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</si>
  <si>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</si>
  <si>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</si>
  <si>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</si>
  <si>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</si>
  <si>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</si>
  <si>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</si>
  <si>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</si>
  <si>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</si>
  <si>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</si>
  <si>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</si>
  <si>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</si>
  <si>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</si>
  <si>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</si>
  <si>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</si>
  <si>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</si>
  <si>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</si>
  <si>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</si>
  <si>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</si>
  <si>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</si>
  <si>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</si>
  <si>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</si>
  <si>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</si>
  <si>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</si>
  <si>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</si>
  <si>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</si>
  <si>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</si>
  <si>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</si>
  <si>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</si>
  <si>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</si>
  <si>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</si>
  <si>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</si>
  <si>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</si>
  <si>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</si>
  <si>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</si>
  <si>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</si>
  <si>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</si>
  <si>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</si>
  <si>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</si>
  <si>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</si>
  <si>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</si>
  <si>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</si>
  <si>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</si>
  <si>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</si>
  <si>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</si>
  <si>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</si>
  <si>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</si>
  <si>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</si>
  <si>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</si>
  <si>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</si>
  <si>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</si>
  <si>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</si>
  <si>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</si>
  <si>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</si>
  <si>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</si>
  <si>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</si>
  <si>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</si>
  <si>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</si>
  <si>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</si>
  <si>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</si>
  <si>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</si>
  <si>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2013</t>
  </si>
  <si>
    <t>January</t>
  </si>
  <si>
    <t>107.5</t>
  </si>
  <si>
    <t>106.3</t>
  </si>
  <si>
    <t>108.1</t>
  </si>
  <si>
    <t>104.9</t>
  </si>
  <si>
    <t>106.1</t>
  </si>
  <si>
    <t>103.9</t>
  </si>
  <si>
    <t>101.9</t>
  </si>
  <si>
    <t>106.8</t>
  </si>
  <si>
    <t>103.1</t>
  </si>
  <si>
    <t>104.8</t>
  </si>
  <si>
    <t>106.7</t>
  </si>
  <si>
    <t>105.5</t>
  </si>
  <si>
    <t>105.1</t>
  </si>
  <si>
    <t>106.5</t>
  </si>
  <si>
    <t>105.8</t>
  </si>
  <si>
    <t>106.4</t>
  </si>
  <si>
    <t>NA</t>
  </si>
  <si>
    <t>104</t>
  </si>
  <si>
    <t>103.3</t>
  </si>
  <si>
    <t>103.4</t>
  </si>
  <si>
    <t>103.8</t>
  </si>
  <si>
    <t>104.7</t>
  </si>
  <si>
    <t>Urban</t>
  </si>
  <si>
    <t>110.5</t>
  </si>
  <si>
    <t>109.1</t>
  </si>
  <si>
    <t>113</t>
  </si>
  <si>
    <t>103.6</t>
  </si>
  <si>
    <t>102.3</t>
  </si>
  <si>
    <t>102.9</t>
  </si>
  <si>
    <t>101.8</t>
  </si>
  <si>
    <t>107.9</t>
  </si>
  <si>
    <t>105.9</t>
  </si>
  <si>
    <t>105.2</t>
  </si>
  <si>
    <t>105</t>
  </si>
  <si>
    <t>100.3</t>
  </si>
  <si>
    <t>105.4</t>
  </si>
  <si>
    <t>104.1</t>
  </si>
  <si>
    <t>103.2</t>
  </si>
  <si>
    <t>103.5</t>
  </si>
  <si>
    <t>104.3</t>
  </si>
  <si>
    <t>103.7</t>
  </si>
  <si>
    <t>Rural+Urban</t>
  </si>
  <si>
    <t>108.4</t>
  </si>
  <si>
    <t>107.3</t>
  </si>
  <si>
    <t>110</t>
  </si>
  <si>
    <t>104.4</t>
  </si>
  <si>
    <t>102.2</t>
  </si>
  <si>
    <t>106</t>
  </si>
  <si>
    <t>106.2</t>
  </si>
  <si>
    <t>102.7</t>
  </si>
  <si>
    <t>105.6</t>
  </si>
  <si>
    <t>104.5</t>
  </si>
  <si>
    <t>104.6</t>
  </si>
  <si>
    <t>February</t>
  </si>
  <si>
    <t>109.2</t>
  </si>
  <si>
    <t>108.7</t>
  </si>
  <si>
    <t>110.2</t>
  </si>
  <si>
    <t>102.4</t>
  </si>
  <si>
    <t>105.7</t>
  </si>
  <si>
    <t>107.7</t>
  </si>
  <si>
    <t>107.1</t>
  </si>
  <si>
    <t>107</t>
  </si>
  <si>
    <t>112.9</t>
  </si>
  <si>
    <t>116.9</t>
  </si>
  <si>
    <t>109</t>
  </si>
  <si>
    <t>107.2</t>
  </si>
  <si>
    <t>106.6</t>
  </si>
  <si>
    <t>100.4</t>
  </si>
  <si>
    <t>110.4</t>
  </si>
  <si>
    <t>112.8</t>
  </si>
  <si>
    <t>105.3</t>
  </si>
  <si>
    <t>102.8</t>
  </si>
  <si>
    <t>108.3</t>
  </si>
  <si>
    <t>106.9</t>
  </si>
  <si>
    <t>104.2</t>
  </si>
  <si>
    <t>March</t>
  </si>
  <si>
    <t>108.8</t>
  </si>
  <si>
    <t>109.9</t>
  </si>
  <si>
    <t>101.4</t>
  </si>
  <si>
    <t>108.2</t>
  </si>
  <si>
    <t>107.6</t>
  </si>
  <si>
    <t>113.9</t>
  </si>
  <si>
    <t>111.4</t>
  </si>
  <si>
    <t>113.2</t>
  </si>
  <si>
    <t>102.6</t>
  </si>
  <si>
    <t>109.8</t>
  </si>
  <si>
    <t>109.7</t>
  </si>
  <si>
    <t>111.2</t>
  </si>
  <si>
    <t>103</t>
  </si>
  <si>
    <t>108.9</t>
  </si>
  <si>
    <t>107.4</t>
  </si>
  <si>
    <t>April</t>
  </si>
  <si>
    <t>109.5</t>
  </si>
  <si>
    <t>108</t>
  </si>
  <si>
    <t>114.6</t>
  </si>
  <si>
    <t>113.4</t>
  </si>
  <si>
    <t>102.1</t>
  </si>
  <si>
    <t>102</t>
  </si>
  <si>
    <t>110.6</t>
  </si>
  <si>
    <t>108.5</t>
  </si>
  <si>
    <t>100.5</t>
  </si>
  <si>
    <t>111.6</t>
  </si>
  <si>
    <t>110.9</t>
  </si>
  <si>
    <t>109.6</t>
  </si>
  <si>
    <t>May</t>
  </si>
  <si>
    <t>108.6</t>
  </si>
  <si>
    <t>115.4</t>
  </si>
  <si>
    <t>114.2</t>
  </si>
  <si>
    <t>101.5</t>
  </si>
  <si>
    <t>123.7</t>
  </si>
  <si>
    <t>111.3</t>
  </si>
  <si>
    <t>111.1</t>
  </si>
  <si>
    <t>112.3</t>
  </si>
  <si>
    <t>109.3</t>
  </si>
  <si>
    <t>June</t>
  </si>
  <si>
    <t>112.1</t>
  </si>
  <si>
    <t>118</t>
  </si>
  <si>
    <t>111</t>
  </si>
  <si>
    <t>102.5</t>
  </si>
  <si>
    <t>117</t>
  </si>
  <si>
    <t>120.1</t>
  </si>
  <si>
    <t>112.5</t>
  </si>
  <si>
    <t>101.3</t>
  </si>
  <si>
    <t>112.4</t>
  </si>
  <si>
    <t>143.6</t>
  </si>
  <si>
    <t>112.2</t>
  </si>
  <si>
    <t>115</t>
  </si>
  <si>
    <t>113.8</t>
  </si>
  <si>
    <t>114.9</t>
  </si>
  <si>
    <t>110.7</t>
  </si>
  <si>
    <t>126.7</t>
  </si>
  <si>
    <t>July</t>
  </si>
  <si>
    <t>110.3</t>
  </si>
  <si>
    <t>129.2</t>
  </si>
  <si>
    <t>113.1</t>
  </si>
  <si>
    <t>107.8</t>
  </si>
  <si>
    <t>117.8</t>
  </si>
  <si>
    <t>119.2</t>
  </si>
  <si>
    <t>114</t>
  </si>
  <si>
    <t>101.1</t>
  </si>
  <si>
    <t>160.9</t>
  </si>
  <si>
    <t>117.5</t>
  </si>
  <si>
    <t>111.7</t>
  </si>
  <si>
    <t>110.1</t>
  </si>
  <si>
    <t>114.8</t>
  </si>
  <si>
    <t>116.4</t>
  </si>
  <si>
    <t>111.9</t>
  </si>
  <si>
    <t>140</t>
  </si>
  <si>
    <t>112.6</t>
  </si>
  <si>
    <t>114.7</t>
  </si>
  <si>
    <t>August</t>
  </si>
  <si>
    <t>114.3</t>
  </si>
  <si>
    <t>110.8</t>
  </si>
  <si>
    <t>138.9</t>
  </si>
  <si>
    <t>118.3</t>
  </si>
  <si>
    <t>120.4</t>
  </si>
  <si>
    <t>112.7</t>
  </si>
  <si>
    <t>177</t>
  </si>
  <si>
    <t>101</t>
  </si>
  <si>
    <t>119.6</t>
  </si>
  <si>
    <t>115.6</t>
  </si>
  <si>
    <t>117.2</t>
  </si>
  <si>
    <t>151.8</t>
  </si>
  <si>
    <t>116.6</t>
  </si>
  <si>
    <t>109.4</t>
  </si>
  <si>
    <t>September</t>
  </si>
  <si>
    <t>115.7</t>
  </si>
  <si>
    <t>154</t>
  </si>
  <si>
    <t>118.6</t>
  </si>
  <si>
    <t>119.1</t>
  </si>
  <si>
    <t>101.7</t>
  </si>
  <si>
    <t>174.3</t>
  </si>
  <si>
    <t>100.8</t>
  </si>
  <si>
    <t>112</t>
  </si>
  <si>
    <t>113.7</t>
  </si>
  <si>
    <t>October</t>
  </si>
  <si>
    <t>116.3</t>
  </si>
  <si>
    <t>164.9</t>
  </si>
  <si>
    <t>119.8</t>
  </si>
  <si>
    <t>113.6</t>
  </si>
  <si>
    <t>115.5</t>
  </si>
  <si>
    <t>118.9</t>
  </si>
  <si>
    <t>118.1</t>
  </si>
  <si>
    <t>114.5</t>
  </si>
  <si>
    <t>183.5</t>
  </si>
  <si>
    <t>100.2</t>
  </si>
  <si>
    <t>116</t>
  </si>
  <si>
    <t>120.8</t>
  </si>
  <si>
    <t>113.5</t>
  </si>
  <si>
    <t>117.1</t>
  </si>
  <si>
    <t>113.3</t>
  </si>
  <si>
    <t>171.2</t>
  </si>
  <si>
    <t>120.2</t>
  </si>
  <si>
    <t xml:space="preserve">November </t>
  </si>
  <si>
    <t>117.3</t>
  </si>
  <si>
    <t>116.2</t>
  </si>
  <si>
    <t>178.1</t>
  </si>
  <si>
    <t>111.8</t>
  </si>
  <si>
    <t>122.5</t>
  </si>
  <si>
    <t>114.4</t>
  </si>
  <si>
    <t>117.4</t>
  </si>
  <si>
    <t>November</t>
  </si>
  <si>
    <t>122.6</t>
  </si>
  <si>
    <t>192.8</t>
  </si>
  <si>
    <t>99.5</t>
  </si>
  <si>
    <t>122.9</t>
  </si>
  <si>
    <t>114.1</t>
  </si>
  <si>
    <t>118.7</t>
  </si>
  <si>
    <t>183.1</t>
  </si>
  <si>
    <t>116.5</t>
  </si>
  <si>
    <t>December</t>
  </si>
  <si>
    <t>118.4</t>
  </si>
  <si>
    <t>115.9</t>
  </si>
  <si>
    <t>145.7</t>
  </si>
  <si>
    <t>116.8</t>
  </si>
  <si>
    <t>115.8</t>
  </si>
  <si>
    <t>120.5</t>
  </si>
  <si>
    <t>128.5</t>
  </si>
  <si>
    <t>144.8</t>
  </si>
  <si>
    <t>98.6</t>
  </si>
  <si>
    <t>116.7</t>
  </si>
  <si>
    <t>123.5</t>
  </si>
  <si>
    <t>145.4</t>
  </si>
  <si>
    <t>115.2</t>
  </si>
  <si>
    <t>111.5</t>
  </si>
  <si>
    <t>2014</t>
  </si>
  <si>
    <t>123.9</t>
  </si>
  <si>
    <t>121.2</t>
  </si>
  <si>
    <t>122</t>
  </si>
  <si>
    <t>129.9</t>
  </si>
  <si>
    <t>96.9</t>
  </si>
  <si>
    <t>119</t>
  </si>
  <si>
    <t>118.8</t>
  </si>
  <si>
    <t>124.1</t>
  </si>
  <si>
    <t>122.2</t>
  </si>
  <si>
    <t>119.4</t>
  </si>
  <si>
    <t>117.7</t>
  </si>
  <si>
    <t>115.3</t>
  </si>
  <si>
    <t>121.9</t>
  </si>
  <si>
    <t>124.5</t>
  </si>
  <si>
    <t>95.4</t>
  </si>
  <si>
    <t>119.9</t>
  </si>
  <si>
    <t>115.1</t>
  </si>
  <si>
    <t>99.2</t>
  </si>
  <si>
    <t>120.7</t>
  </si>
  <si>
    <t>116.1</t>
  </si>
  <si>
    <t>117.9</t>
  </si>
  <si>
    <t>101.2</t>
  </si>
  <si>
    <t>122.1</t>
  </si>
  <si>
    <t>121.4</t>
  </si>
  <si>
    <t>121.5</t>
  </si>
  <si>
    <t>96.3</t>
  </si>
  <si>
    <t>Marcrh</t>
  </si>
  <si>
    <t>119.3</t>
  </si>
  <si>
    <t>121</t>
  </si>
  <si>
    <t>99.6</t>
  </si>
  <si>
    <t>125.5</t>
  </si>
  <si>
    <t>121.7</t>
  </si>
  <si>
    <t>118.2</t>
  </si>
  <si>
    <t>117.6</t>
  </si>
  <si>
    <t>120.9</t>
  </si>
  <si>
    <t>126.1</t>
  </si>
  <si>
    <t>120.3</t>
  </si>
  <si>
    <t>126.3</t>
  </si>
  <si>
    <t>118.5</t>
  </si>
  <si>
    <t>122.7</t>
  </si>
  <si>
    <t>127</t>
  </si>
  <si>
    <t>120</t>
  </si>
  <si>
    <t>121.1</t>
  </si>
  <si>
    <t>121.6</t>
  </si>
  <si>
    <t>127.7</t>
  </si>
  <si>
    <t>125</t>
  </si>
  <si>
    <t>125.8</t>
  </si>
  <si>
    <t>129.3</t>
  </si>
  <si>
    <t>119.5</t>
  </si>
  <si>
    <t>119.7</t>
  </si>
  <si>
    <t>123.1</t>
  </si>
  <si>
    <t>125.9</t>
  </si>
  <si>
    <t>131.2</t>
  </si>
  <si>
    <t>137.5</t>
  </si>
  <si>
    <t>122.4</t>
  </si>
  <si>
    <t>128.3</t>
  </si>
  <si>
    <t>132.1</t>
  </si>
  <si>
    <t>120.6</t>
  </si>
  <si>
    <t>129.1</t>
  </si>
  <si>
    <t>150.1</t>
  </si>
  <si>
    <t>123.3</t>
  </si>
  <si>
    <t>123.8</t>
  </si>
  <si>
    <t>126.4</t>
  </si>
  <si>
    <t>133.7</t>
  </si>
  <si>
    <t>172.4</t>
  </si>
  <si>
    <t>123.4</t>
  </si>
  <si>
    <t>127.1</t>
  </si>
  <si>
    <t>157.7</t>
  </si>
  <si>
    <t>124.7</t>
  </si>
  <si>
    <t>121.8</t>
  </si>
  <si>
    <t>122.8</t>
  </si>
  <si>
    <t>129.7</t>
  </si>
  <si>
    <t>161.1</t>
  </si>
  <si>
    <t>125.3</t>
  </si>
  <si>
    <t>124.8</t>
  </si>
  <si>
    <t>127.3</t>
  </si>
  <si>
    <t>132.7</t>
  </si>
  <si>
    <t>181.9</t>
  </si>
  <si>
    <t>128.9</t>
  </si>
  <si>
    <t>123</t>
  </si>
  <si>
    <t>124.4</t>
  </si>
  <si>
    <t>131.1</t>
  </si>
  <si>
    <t>168.2</t>
  </si>
  <si>
    <t>126.6</t>
  </si>
  <si>
    <t>122.3</t>
  </si>
  <si>
    <t>129.8</t>
  </si>
  <si>
    <t>158.8</t>
  </si>
  <si>
    <t>121.3</t>
  </si>
  <si>
    <t>124.2</t>
  </si>
  <si>
    <t>125.4</t>
  </si>
  <si>
    <t>168.6</t>
  </si>
  <si>
    <t>125.2</t>
  </si>
  <si>
    <t>124.3</t>
  </si>
  <si>
    <t>162.1</t>
  </si>
  <si>
    <t>123.2</t>
  </si>
  <si>
    <t>155.3</t>
  </si>
  <si>
    <t>125.1</t>
  </si>
  <si>
    <t>124.6</t>
  </si>
  <si>
    <t>159.6</t>
  </si>
  <si>
    <t>156.8</t>
  </si>
  <si>
    <t>124</t>
  </si>
  <si>
    <t>128.8</t>
  </si>
  <si>
    <t>152</t>
  </si>
  <si>
    <t>124.9</t>
  </si>
  <si>
    <t>125.6</t>
  </si>
  <si>
    <t>153.2</t>
  </si>
  <si>
    <t>99.8</t>
  </si>
  <si>
    <t>126.9</t>
  </si>
  <si>
    <t>125.7</t>
  </si>
  <si>
    <t>152.4</t>
  </si>
  <si>
    <t>128.6</t>
  </si>
  <si>
    <t>140.3</t>
  </si>
  <si>
    <t>141</t>
  </si>
  <si>
    <t>97.8</t>
  </si>
  <si>
    <t>127.6</t>
  </si>
  <si>
    <t>140.5</t>
  </si>
  <si>
    <t>100.6</t>
  </si>
  <si>
    <t>123.6</t>
  </si>
  <si>
    <t>2015</t>
  </si>
  <si>
    <t>130.4</t>
  </si>
  <si>
    <t>132.3</t>
  </si>
  <si>
    <t>134.4</t>
  </si>
  <si>
    <t>96.1</t>
  </si>
  <si>
    <t>128</t>
  </si>
  <si>
    <t>127.4</t>
  </si>
  <si>
    <t>126.2</t>
  </si>
  <si>
    <t>133</t>
  </si>
  <si>
    <t>99</t>
  </si>
  <si>
    <t>129.4</t>
  </si>
  <si>
    <t>128.2</t>
  </si>
  <si>
    <t>100</t>
  </si>
  <si>
    <t>126.8</t>
  </si>
  <si>
    <t>126.5</t>
  </si>
  <si>
    <t>131.8</t>
  </si>
  <si>
    <t>95</t>
  </si>
  <si>
    <t>128.1</t>
  </si>
  <si>
    <t>98.3</t>
  </si>
  <si>
    <t>126</t>
  </si>
  <si>
    <t>130.9</t>
  </si>
  <si>
    <t>98.9</t>
  </si>
  <si>
    <t>131.4</t>
  </si>
  <si>
    <t>127.2</t>
  </si>
  <si>
    <t>93.2</t>
  </si>
  <si>
    <t>97</t>
  </si>
  <si>
    <t>128.4</t>
  </si>
  <si>
    <t>134.2</t>
  </si>
  <si>
    <t>127.5</t>
  </si>
  <si>
    <t>128.7</t>
  </si>
  <si>
    <t>130.6</t>
  </si>
  <si>
    <t>130.8</t>
  </si>
  <si>
    <t>131.3</t>
  </si>
  <si>
    <t>91.6</t>
  </si>
  <si>
    <t>129.5</t>
  </si>
  <si>
    <t>130.1</t>
  </si>
  <si>
    <t>132.5</t>
  </si>
  <si>
    <t>95.7</t>
  </si>
  <si>
    <t>134.1</t>
  </si>
  <si>
    <t>97.6</t>
  </si>
  <si>
    <t>135.6</t>
  </si>
  <si>
    <t>142.6</t>
  </si>
  <si>
    <t>90.8</t>
  </si>
  <si>
    <t>132.6</t>
  </si>
  <si>
    <t>130.5</t>
  </si>
  <si>
    <t>95.3</t>
  </si>
  <si>
    <t>127.9</t>
  </si>
  <si>
    <t>133.2</t>
  </si>
  <si>
    <t>135.2</t>
  </si>
  <si>
    <t>131.9</t>
  </si>
  <si>
    <t>146.7</t>
  </si>
  <si>
    <t>148.1</t>
  </si>
  <si>
    <t>89.8</t>
  </si>
  <si>
    <t>132.8</t>
  </si>
  <si>
    <t>139.1</t>
  </si>
  <si>
    <t>137.4</t>
  </si>
  <si>
    <t>94.1</t>
  </si>
  <si>
    <t>131.5</t>
  </si>
  <si>
    <t>133.3</t>
  </si>
  <si>
    <t>140.8</t>
  </si>
  <si>
    <t>133.8</t>
  </si>
  <si>
    <t>131.7</t>
  </si>
  <si>
    <t>134.3</t>
  </si>
  <si>
    <t>153.5</t>
  </si>
  <si>
    <t>149.5</t>
  </si>
  <si>
    <t>85.7</t>
  </si>
  <si>
    <t>133.1</t>
  </si>
  <si>
    <t>145.1</t>
  </si>
  <si>
    <t>91.3</t>
  </si>
  <si>
    <t>153.6</t>
  </si>
  <si>
    <t>137.9</t>
  </si>
  <si>
    <t>93.1</t>
  </si>
  <si>
    <t>129</t>
  </si>
  <si>
    <t>165.5</t>
  </si>
  <si>
    <t>156</t>
  </si>
  <si>
    <t>85.3</t>
  </si>
  <si>
    <t>157.6</t>
  </si>
  <si>
    <t>144</t>
  </si>
  <si>
    <t>90.5</t>
  </si>
  <si>
    <t>130.3</t>
  </si>
  <si>
    <t>158.9</t>
  </si>
  <si>
    <t>142.1</t>
  </si>
  <si>
    <t>92.5</t>
  </si>
  <si>
    <t>131</t>
  </si>
  <si>
    <t>168.5</t>
  </si>
  <si>
    <t>165.4</t>
  </si>
  <si>
    <t>86.3</t>
  </si>
  <si>
    <t>134.7</t>
  </si>
  <si>
    <t>162.2</t>
  </si>
  <si>
    <t>150</t>
  </si>
  <si>
    <t>90.4</t>
  </si>
  <si>
    <t>132</t>
  </si>
  <si>
    <t>154.2</t>
  </si>
  <si>
    <t>93.7</t>
  </si>
  <si>
    <t>165.8</t>
  </si>
  <si>
    <t>187.2</t>
  </si>
  <si>
    <t>89.4</t>
  </si>
  <si>
    <t>135.8</t>
  </si>
  <si>
    <t>132.9</t>
  </si>
  <si>
    <t>135.3</t>
  </si>
  <si>
    <t>160.4</t>
  </si>
  <si>
    <t>165.3</t>
  </si>
  <si>
    <t>92.3</t>
  </si>
  <si>
    <t>127.8</t>
  </si>
  <si>
    <t>155.2</t>
  </si>
  <si>
    <t>160.8</t>
  </si>
  <si>
    <t>94.5</t>
  </si>
  <si>
    <t>132.4</t>
  </si>
  <si>
    <t>132.2</t>
  </si>
  <si>
    <t>164.6</t>
  </si>
  <si>
    <t>191.6</t>
  </si>
  <si>
    <t>137.1</t>
  </si>
  <si>
    <t>137.6</t>
  </si>
  <si>
    <t>158.4</t>
  </si>
  <si>
    <t>93.3</t>
  </si>
  <si>
    <t>134</t>
  </si>
  <si>
    <t>133.6</t>
  </si>
  <si>
    <t>131.6</t>
  </si>
  <si>
    <t>145.5</t>
  </si>
  <si>
    <t>135.1</t>
  </si>
  <si>
    <t>149</t>
  </si>
  <si>
    <t>190.1</t>
  </si>
  <si>
    <t>92.7</t>
  </si>
  <si>
    <t>138.6</t>
  </si>
  <si>
    <t>138.2</t>
  </si>
  <si>
    <t>171.5</t>
  </si>
  <si>
    <t>134.5</t>
  </si>
  <si>
    <t>2016</t>
  </si>
  <si>
    <t>140.1</t>
  </si>
  <si>
    <t>163.8</t>
  </si>
  <si>
    <t>97.7</t>
  </si>
  <si>
    <t>129.6</t>
  </si>
  <si>
    <t>135.9</t>
  </si>
  <si>
    <t>144.1</t>
  </si>
  <si>
    <t>184.2</t>
  </si>
  <si>
    <t>96.7</t>
  </si>
  <si>
    <t>139.5</t>
  </si>
  <si>
    <t>141.5</t>
  </si>
  <si>
    <t>170.7</t>
  </si>
  <si>
    <t>97.4</t>
  </si>
  <si>
    <t>130.7</t>
  </si>
  <si>
    <t>162.8</t>
  </si>
  <si>
    <t>98.7</t>
  </si>
  <si>
    <t>136.4</t>
  </si>
  <si>
    <t>133.9</t>
  </si>
  <si>
    <t>133.4</t>
  </si>
  <si>
    <t>176.4</t>
  </si>
  <si>
    <t>99.1</t>
  </si>
  <si>
    <t>139.7</t>
  </si>
  <si>
    <t>167.4</t>
  </si>
  <si>
    <t>98.8</t>
  </si>
  <si>
    <t>130.2</t>
  </si>
  <si>
    <t>161.2</t>
  </si>
  <si>
    <t>137</t>
  </si>
  <si>
    <t>135</t>
  </si>
  <si>
    <t>136.3</t>
  </si>
  <si>
    <t>170.3</t>
  </si>
  <si>
    <t>135.4</t>
  </si>
  <si>
    <t>140.6</t>
  </si>
  <si>
    <t>164.3</t>
  </si>
  <si>
    <t>100.9</t>
  </si>
  <si>
    <t>136.5</t>
  </si>
  <si>
    <t>138.1</t>
  </si>
  <si>
    <t>162.7</t>
  </si>
  <si>
    <t>135.5</t>
  </si>
  <si>
    <t>139.3</t>
  </si>
  <si>
    <t>136.8</t>
  </si>
  <si>
    <t>176.9</t>
  </si>
  <si>
    <t>140.4</t>
  </si>
  <si>
    <t>134.8</t>
  </si>
  <si>
    <t>167.5</t>
  </si>
  <si>
    <t>136.7</t>
  </si>
  <si>
    <t>141.8</t>
  </si>
  <si>
    <t>166</t>
  </si>
  <si>
    <t>138.3</t>
  </si>
  <si>
    <t>136</t>
  </si>
  <si>
    <t>133.5</t>
  </si>
  <si>
    <t>151.4</t>
  </si>
  <si>
    <t>182.8</t>
  </si>
  <si>
    <t>134.6</t>
  </si>
  <si>
    <t>142.2</t>
  </si>
  <si>
    <t>171.7</t>
  </si>
  <si>
    <t>137.7</t>
  </si>
  <si>
    <t>152.5</t>
  </si>
  <si>
    <t>169.2</t>
  </si>
  <si>
    <t>139.2</t>
  </si>
  <si>
    <t>137.2</t>
  </si>
  <si>
    <t>143.9</t>
  </si>
  <si>
    <t>173.7</t>
  </si>
  <si>
    <t>184.4</t>
  </si>
  <si>
    <t>142.8</t>
  </si>
  <si>
    <t>136.9</t>
  </si>
  <si>
    <t>142.7</t>
  </si>
  <si>
    <t>159.7</t>
  </si>
  <si>
    <t>138.7</t>
  </si>
  <si>
    <t>138.5</t>
  </si>
  <si>
    <t>158.2</t>
  </si>
  <si>
    <t>171.8</t>
  </si>
  <si>
    <t>139.9</t>
  </si>
  <si>
    <t>138</t>
  </si>
  <si>
    <t>130</t>
  </si>
  <si>
    <t>144.2</t>
  </si>
  <si>
    <t>136.6</t>
  </si>
  <si>
    <t>179.5</t>
  </si>
  <si>
    <t>188.4</t>
  </si>
  <si>
    <t>139.8</t>
  </si>
  <si>
    <t>142.9</t>
  </si>
  <si>
    <t>141.2</t>
  </si>
  <si>
    <t>137.8</t>
  </si>
  <si>
    <t>177.4</t>
  </si>
  <si>
    <t>138.8</t>
  </si>
  <si>
    <t>138.4</t>
  </si>
  <si>
    <t>140.2</t>
  </si>
  <si>
    <t>156.9</t>
  </si>
  <si>
    <t>172.2</t>
  </si>
  <si>
    <t>134.9</t>
  </si>
  <si>
    <t>140.7</t>
  </si>
  <si>
    <t>163.5</t>
  </si>
  <si>
    <t>182.3</t>
  </si>
  <si>
    <t>144.6</t>
  </si>
  <si>
    <t>159.1</t>
  </si>
  <si>
    <t>175.6</t>
  </si>
  <si>
    <t>170.4</t>
  </si>
  <si>
    <t>152.9</t>
  </si>
  <si>
    <t>173.6</t>
  </si>
  <si>
    <t>135.7</t>
  </si>
  <si>
    <t>136.1</t>
  </si>
  <si>
    <t>150.7</t>
  </si>
  <si>
    <t>149.2</t>
  </si>
  <si>
    <t>170.2</t>
  </si>
  <si>
    <t>142.4</t>
  </si>
  <si>
    <t>140.9</t>
  </si>
  <si>
    <t>139.6</t>
  </si>
  <si>
    <t>155.1</t>
  </si>
  <si>
    <t>175.7</t>
  </si>
  <si>
    <t>145.3</t>
  </si>
  <si>
    <t>144.3</t>
  </si>
  <si>
    <t>151.2</t>
  </si>
  <si>
    <t>172.1</t>
  </si>
  <si>
    <t>141.1</t>
  </si>
  <si>
    <t>136.2</t>
  </si>
  <si>
    <t>170</t>
  </si>
  <si>
    <t>143.1</t>
  </si>
  <si>
    <t>142</t>
  </si>
  <si>
    <t>174.9</t>
  </si>
  <si>
    <t>141.9</t>
  </si>
  <si>
    <t>137.3</t>
  </si>
  <si>
    <t>167.9</t>
  </si>
  <si>
    <t>145</t>
  </si>
  <si>
    <t>168.7</t>
  </si>
  <si>
    <t>142.3</t>
  </si>
  <si>
    <t>2017</t>
  </si>
  <si>
    <t>161.7</t>
  </si>
  <si>
    <t>144.9</t>
  </si>
  <si>
    <t>141.6</t>
  </si>
  <si>
    <t>145.6</t>
  </si>
  <si>
    <t>159.5</t>
  </si>
  <si>
    <t>143.8</t>
  </si>
  <si>
    <t>144.4</t>
  </si>
  <si>
    <t>143.7</t>
  </si>
  <si>
    <t>146.3</t>
  </si>
  <si>
    <t>152.2</t>
  </si>
  <si>
    <t>143.2</t>
  </si>
  <si>
    <t>148</t>
  </si>
  <si>
    <t>139.4</t>
  </si>
  <si>
    <t>147.5</t>
  </si>
  <si>
    <t>139</t>
  </si>
  <si>
    <t>144.5</t>
  </si>
  <si>
    <t>141.3</t>
  </si>
  <si>
    <t>145.8</t>
  </si>
  <si>
    <t>142.5</t>
  </si>
  <si>
    <t>148.3</t>
  </si>
  <si>
    <t>146.2</t>
  </si>
  <si>
    <t>146.5</t>
  </si>
  <si>
    <t>148.7</t>
  </si>
  <si>
    <t>148.6</t>
  </si>
  <si>
    <t>151.5</t>
  </si>
  <si>
    <t>147.7</t>
  </si>
  <si>
    <t>147.4</t>
  </si>
  <si>
    <t>143.5</t>
  </si>
  <si>
    <t>148.4</t>
  </si>
  <si>
    <t>175.1</t>
  </si>
  <si>
    <t>150.5</t>
  </si>
  <si>
    <t>148.2</t>
  </si>
  <si>
    <t>162.9</t>
  </si>
  <si>
    <t>179.8</t>
  </si>
  <si>
    <t>152.1</t>
  </si>
  <si>
    <t>143.4</t>
  </si>
  <si>
    <t>146.8</t>
  </si>
  <si>
    <t>149.8</t>
  </si>
  <si>
    <t>147.8</t>
  </si>
  <si>
    <t>154.5</t>
  </si>
  <si>
    <t>149.3</t>
  </si>
  <si>
    <t>146.1</t>
  </si>
  <si>
    <t>145.2</t>
  </si>
  <si>
    <t>143</t>
  </si>
  <si>
    <t>160.7</t>
  </si>
  <si>
    <t>156.6</t>
  </si>
  <si>
    <t>147.3</t>
  </si>
  <si>
    <t>150.8</t>
  </si>
  <si>
    <t>157.1</t>
  </si>
  <si>
    <t>150.3</t>
  </si>
  <si>
    <t>147.2</t>
  </si>
  <si>
    <t>173.2</t>
  </si>
  <si>
    <t>154.6</t>
  </si>
  <si>
    <t>162.6</t>
  </si>
  <si>
    <t>151.6</t>
  </si>
  <si>
    <t>168</t>
  </si>
  <si>
    <t>185.2</t>
  </si>
  <si>
    <t>146</t>
  </si>
  <si>
    <t>156.2</t>
  </si>
  <si>
    <t>173.8</t>
  </si>
  <si>
    <t>148.9</t>
  </si>
  <si>
    <t>161</t>
  </si>
  <si>
    <t>145.9</t>
  </si>
  <si>
    <t>163.2</t>
  </si>
  <si>
    <t>157</t>
  </si>
  <si>
    <t>143.3</t>
  </si>
  <si>
    <t>2018</t>
  </si>
  <si>
    <t>147.9</t>
  </si>
  <si>
    <t>154.7</t>
  </si>
  <si>
    <t>149.4</t>
  </si>
  <si>
    <t>151.7</t>
  </si>
  <si>
    <t>153.3</t>
  </si>
  <si>
    <t>147.1</t>
  </si>
  <si>
    <t>159.3</t>
  </si>
  <si>
    <t>149.6</t>
  </si>
  <si>
    <t>154.9</t>
  </si>
  <si>
    <t>152.8</t>
  </si>
  <si>
    <t>147.6</t>
  </si>
  <si>
    <t>150.4</t>
  </si>
  <si>
    <t>156.3</t>
  </si>
  <si>
    <t>156.4</t>
  </si>
  <si>
    <t>153.8</t>
  </si>
  <si>
    <t>156.1</t>
  </si>
  <si>
    <t>149.1</t>
  </si>
  <si>
    <t>159.2</t>
  </si>
  <si>
    <t>141.4</t>
  </si>
  <si>
    <t>157.5</t>
  </si>
  <si>
    <t>154.3</t>
  </si>
  <si>
    <t>151.3</t>
  </si>
  <si>
    <t>160.3</t>
  </si>
  <si>
    <t>146.6</t>
  </si>
  <si>
    <t>157.9</t>
  </si>
  <si>
    <t>144.7</t>
  </si>
  <si>
    <t>154.1</t>
  </si>
  <si>
    <t>157.3</t>
  </si>
  <si>
    <t>149.7</t>
  </si>
  <si>
    <t>158.3</t>
  </si>
  <si>
    <t>146.4</t>
  </si>
  <si>
    <t>154.8</t>
  </si>
  <si>
    <t>150.6</t>
  </si>
  <si>
    <t>161.4</t>
  </si>
  <si>
    <t>155.9</t>
  </si>
  <si>
    <t>152.3</t>
  </si>
  <si>
    <t>148.8</t>
  </si>
  <si>
    <t>154.4</t>
  </si>
  <si>
    <t>146.9</t>
  </si>
  <si>
    <t>153</t>
  </si>
  <si>
    <t>141.7</t>
  </si>
  <si>
    <t>163.3</t>
  </si>
  <si>
    <t>164</t>
  </si>
  <si>
    <t>161.9</t>
  </si>
  <si>
    <t>150.2</t>
  </si>
  <si>
    <t>152.6</t>
  </si>
  <si>
    <t>164.4</t>
  </si>
  <si>
    <t>151.9</t>
  </si>
  <si>
    <t>162.4</t>
  </si>
  <si>
    <t>163</t>
  </si>
  <si>
    <t>2019</t>
  </si>
  <si>
    <t>155.8</t>
  </si>
  <si>
    <t>149.9</t>
  </si>
  <si>
    <t>164.7</t>
  </si>
  <si>
    <t>155.5</t>
  </si>
  <si>
    <t>148.5</t>
  </si>
  <si>
    <t>163.4</t>
  </si>
  <si>
    <t>151.1</t>
  </si>
  <si>
    <t>153.9</t>
  </si>
  <si>
    <t>156.7</t>
  </si>
  <si>
    <t>161.6</t>
  </si>
  <si>
    <t>166.2</t>
  </si>
  <si>
    <t>158.5</t>
  </si>
  <si>
    <t>164.1</t>
  </si>
  <si>
    <t>164.2</t>
  </si>
  <si>
    <t>150.9</t>
  </si>
  <si>
    <t>169.8</t>
  </si>
  <si>
    <t>166.7</t>
  </si>
  <si>
    <t>164.5</t>
  </si>
  <si>
    <t>160.2</t>
  </si>
  <si>
    <t>180.1</t>
  </si>
  <si>
    <t>155.6</t>
  </si>
  <si>
    <t>167.2</t>
  </si>
  <si>
    <t>165.2</t>
  </si>
  <si>
    <t>165.1</t>
  </si>
  <si>
    <t>152.7</t>
  </si>
  <si>
    <t>189.1</t>
  </si>
  <si>
    <t>160.6</t>
  </si>
  <si>
    <t>157.2</t>
  </si>
  <si>
    <t>165.7</t>
  </si>
  <si>
    <t>151</t>
  </si>
  <si>
    <t>153.4</t>
  </si>
  <si>
    <t>158.7</t>
  </si>
  <si>
    <t>192.4</t>
  </si>
  <si>
    <t>147</t>
  </si>
  <si>
    <t>166.5</t>
  </si>
  <si>
    <t>178.8</t>
  </si>
  <si>
    <t>157.4</t>
  </si>
  <si>
    <t>166.3</t>
  </si>
  <si>
    <t>153.7</t>
  </si>
  <si>
    <t>159.8</t>
  </si>
  <si>
    <t>207.2</t>
  </si>
  <si>
    <t>169.3</t>
  </si>
  <si>
    <t>167.1</t>
  </si>
  <si>
    <t>155.4</t>
  </si>
  <si>
    <t>163.7</t>
  </si>
  <si>
    <t>191.4</t>
  </si>
  <si>
    <t>215.7</t>
  </si>
  <si>
    <t>169.9</t>
  </si>
  <si>
    <t>199.6</t>
  </si>
  <si>
    <t>209.5</t>
  </si>
  <si>
    <t>167.8</t>
  </si>
  <si>
    <t>231.5</t>
  </si>
  <si>
    <t>165</t>
  </si>
  <si>
    <t>217</t>
  </si>
  <si>
    <t>158</t>
  </si>
  <si>
    <t>155</t>
  </si>
  <si>
    <t>155.7</t>
  </si>
  <si>
    <t>2020</t>
  </si>
  <si>
    <t>167.3</t>
  </si>
  <si>
    <t>191.5</t>
  </si>
  <si>
    <t>167.6</t>
  </si>
  <si>
    <t>207.8</t>
  </si>
  <si>
    <t>170.8</t>
  </si>
  <si>
    <t>197</t>
  </si>
  <si>
    <t>158.6</t>
  </si>
  <si>
    <t>169.4</t>
  </si>
  <si>
    <t>153.1</t>
  </si>
  <si>
    <t>181.7</t>
  </si>
  <si>
    <t>159</t>
  </si>
  <si>
    <t>172</t>
  </si>
  <si>
    <t>170.1</t>
  </si>
  <si>
    <t>166.8</t>
  </si>
  <si>
    <t>160</t>
  </si>
  <si>
    <t>170.5</t>
  </si>
  <si>
    <t>167</t>
  </si>
  <si>
    <t>173.3</t>
  </si>
  <si>
    <t>180</t>
  </si>
  <si>
    <t>190.3</t>
  </si>
  <si>
    <t>161.8</t>
  </si>
  <si>
    <t>182.4</t>
  </si>
  <si>
    <t>186.7</t>
  </si>
  <si>
    <t>192.7</t>
  </si>
  <si>
    <t>156.5</t>
  </si>
  <si>
    <t>171</t>
  </si>
  <si>
    <t>161.5</t>
  </si>
  <si>
    <t>180.9</t>
  </si>
  <si>
    <t>197.8</t>
  </si>
  <si>
    <t>191.9</t>
  </si>
  <si>
    <t>159.9</t>
  </si>
  <si>
    <t>190.9</t>
  </si>
  <si>
    <t>162.3</t>
  </si>
  <si>
    <t>182.6</t>
  </si>
  <si>
    <t>183.9</t>
  </si>
  <si>
    <t>182.9</t>
  </si>
  <si>
    <t>193.1</t>
  </si>
  <si>
    <t>202</t>
  </si>
  <si>
    <t>161.3</t>
  </si>
  <si>
    <t>188.7</t>
  </si>
  <si>
    <t>187.1</t>
  </si>
  <si>
    <t>186.3</t>
  </si>
  <si>
    <t>200.6</t>
  </si>
  <si>
    <t>182.7</t>
  </si>
  <si>
    <t>162.5</t>
  </si>
  <si>
    <t>193.7</t>
  </si>
  <si>
    <t>164.8</t>
  </si>
  <si>
    <t>226</t>
  </si>
  <si>
    <t>158.1</t>
  </si>
  <si>
    <t>188.9</t>
  </si>
  <si>
    <t>209.2</t>
  </si>
  <si>
    <t>184.3</t>
  </si>
  <si>
    <t>188.6</t>
  </si>
  <si>
    <t>171.6</t>
  </si>
  <si>
    <t>222.2</t>
  </si>
  <si>
    <t>162</t>
  </si>
  <si>
    <t>183.4</t>
  </si>
  <si>
    <t>195.5</t>
  </si>
  <si>
    <t>245.3</t>
  </si>
  <si>
    <t>188.8</t>
  </si>
  <si>
    <t>191</t>
  </si>
  <si>
    <t>230</t>
  </si>
  <si>
    <t>184.8</t>
  </si>
  <si>
    <t>188.5</t>
  </si>
  <si>
    <t>173.4</t>
  </si>
  <si>
    <t>225.2</t>
  </si>
  <si>
    <t>163.6</t>
  </si>
  <si>
    <t>183.6</t>
  </si>
  <si>
    <t>195.7</t>
  </si>
  <si>
    <t>178.3</t>
  </si>
  <si>
    <t>240.9</t>
  </si>
  <si>
    <t>166.1</t>
  </si>
  <si>
    <t>190.2</t>
  </si>
  <si>
    <t>175.3</t>
  </si>
  <si>
    <t>230.5</t>
  </si>
  <si>
    <t>185.4</t>
  </si>
  <si>
    <t>159.4</t>
  </si>
  <si>
    <t>2021</t>
  </si>
  <si>
    <t>187.5</t>
  </si>
  <si>
    <t>187.8</t>
  </si>
  <si>
    <t>184.6</t>
  </si>
  <si>
    <t>194.8</t>
  </si>
  <si>
    <t>178.4</t>
  </si>
  <si>
    <t>206.8</t>
  </si>
  <si>
    <t>191.8</t>
  </si>
  <si>
    <t>194.2</t>
  </si>
  <si>
    <t>165.6</t>
  </si>
  <si>
    <t>186.5</t>
  </si>
  <si>
    <t>184</t>
  </si>
  <si>
    <t>191.2</t>
  </si>
  <si>
    <t>180.2</t>
  </si>
  <si>
    <t>193.3</t>
  </si>
  <si>
    <t>188.3</t>
  </si>
  <si>
    <t>189.4</t>
  </si>
  <si>
    <t>166.4</t>
  </si>
  <si>
    <t>186.1</t>
  </si>
  <si>
    <t>-</t>
  </si>
  <si>
    <t>157.8</t>
  </si>
  <si>
    <t>197.5</t>
  </si>
  <si>
    <t>193.5</t>
  </si>
  <si>
    <t>192.2</t>
  </si>
  <si>
    <t>163.9</t>
  </si>
  <si>
    <t>188.1</t>
  </si>
  <si>
    <t>175.2</t>
  </si>
  <si>
    <t>186.8</t>
  </si>
  <si>
    <t>202.5</t>
  </si>
  <si>
    <t>168.8</t>
  </si>
  <si>
    <t>171.4</t>
  </si>
  <si>
    <t>194.4</t>
  </si>
  <si>
    <t>198</t>
  </si>
  <si>
    <t>168.9</t>
  </si>
  <si>
    <t>198.5</t>
  </si>
  <si>
    <t>169.7</t>
  </si>
  <si>
    <t>189.6</t>
  </si>
  <si>
    <t>169.1</t>
  </si>
  <si>
    <t>204.3</t>
  </si>
  <si>
    <t>173</t>
  </si>
  <si>
    <t>172.5</t>
  </si>
  <si>
    <t>165.9</t>
  </si>
  <si>
    <t>171.1</t>
  </si>
  <si>
    <t>198.2</t>
  </si>
  <si>
    <t>200.5</t>
  </si>
  <si>
    <t>178.7</t>
  </si>
  <si>
    <t>200.1</t>
  </si>
  <si>
    <t>179.3</t>
  </si>
  <si>
    <t>190.4</t>
  </si>
  <si>
    <t>160.5</t>
  </si>
  <si>
    <t>205.5</t>
  </si>
  <si>
    <t>176.2</t>
  </si>
  <si>
    <t>166.9</t>
  </si>
  <si>
    <t>195.6</t>
  </si>
  <si>
    <t>180.7</t>
  </si>
  <si>
    <t>183.7</t>
  </si>
  <si>
    <t>190.8</t>
  </si>
  <si>
    <t>204.5</t>
  </si>
  <si>
    <t>180.4</t>
  </si>
  <si>
    <t>189.7</t>
  </si>
  <si>
    <t>210.9</t>
  </si>
  <si>
    <t>185</t>
  </si>
  <si>
    <t>170.6</t>
  </si>
  <si>
    <t>170.9</t>
  </si>
  <si>
    <t>186.4</t>
  </si>
  <si>
    <t>173.5</t>
  </si>
  <si>
    <t>182.2</t>
  </si>
  <si>
    <t>182.1</t>
  </si>
  <si>
    <t>168.3</t>
  </si>
  <si>
    <t>160.1</t>
  </si>
  <si>
    <t>202.3</t>
  </si>
  <si>
    <t>176.5</t>
  </si>
  <si>
    <t>171.9</t>
  </si>
  <si>
    <t>163.1</t>
  </si>
  <si>
    <t>207.4</t>
  </si>
  <si>
    <t>174.1</t>
  </si>
  <si>
    <t>175</t>
  </si>
  <si>
    <t>183.3</t>
  </si>
  <si>
    <t>196.5</t>
  </si>
  <si>
    <t>204</t>
  </si>
  <si>
    <t>172.8</t>
  </si>
  <si>
    <t>188</t>
  </si>
  <si>
    <t>173.9</t>
  </si>
  <si>
    <t>192.1</t>
  </si>
  <si>
    <t>168.4</t>
  </si>
  <si>
    <t>202.1</t>
  </si>
  <si>
    <t>190.5</t>
  </si>
  <si>
    <t>167.7</t>
  </si>
  <si>
    <t>198.8</t>
  </si>
  <si>
    <t>169</t>
  </si>
  <si>
    <t>208.4</t>
  </si>
  <si>
    <t>176.6</t>
  </si>
  <si>
    <t>214.4</t>
  </si>
  <si>
    <t>175.9</t>
  </si>
  <si>
    <t>204.6</t>
  </si>
  <si>
    <t>190.6</t>
  </si>
  <si>
    <t>185.3</t>
  </si>
  <si>
    <t>174.7</t>
  </si>
  <si>
    <t>199.8</t>
  </si>
  <si>
    <t>198.4</t>
  </si>
  <si>
    <t>204.9</t>
  </si>
  <si>
    <t>175.4</t>
  </si>
  <si>
    <t>175.8</t>
  </si>
  <si>
    <t>229.1</t>
  </si>
  <si>
    <t>176.8</t>
  </si>
  <si>
    <t>201.6</t>
  </si>
  <si>
    <t>199.2</t>
  </si>
  <si>
    <t>169.6</t>
  </si>
  <si>
    <t>175.5</t>
  </si>
  <si>
    <t>192.9</t>
  </si>
  <si>
    <t>195.8</t>
  </si>
  <si>
    <t>172.3</t>
  </si>
  <si>
    <t>174</t>
  </si>
  <si>
    <t>202.2</t>
  </si>
  <si>
    <t>219.5</t>
  </si>
  <si>
    <t>178.2</t>
  </si>
  <si>
    <t>196.8</t>
  </si>
  <si>
    <t>177.9</t>
  </si>
  <si>
    <t>187.6</t>
  </si>
  <si>
    <t>2022</t>
  </si>
  <si>
    <t>196.9</t>
  </si>
  <si>
    <t>178</t>
  </si>
  <si>
    <t>192.6</t>
  </si>
  <si>
    <t>190.7</t>
  </si>
  <si>
    <t>172.7</t>
  </si>
  <si>
    <t>166.6</t>
  </si>
  <si>
    <t>203.6</t>
  </si>
  <si>
    <t>179</t>
  </si>
  <si>
    <t>196.4</t>
  </si>
  <si>
    <t>198.7</t>
  </si>
  <si>
    <t>184.7</t>
  </si>
  <si>
    <t>177.3</t>
  </si>
  <si>
    <t>198.1</t>
  </si>
  <si>
    <t>176.3</t>
  </si>
  <si>
    <t>205.2</t>
  </si>
  <si>
    <t>184.9</t>
  </si>
  <si>
    <t>208</t>
  </si>
  <si>
    <t>203.1</t>
  </si>
  <si>
    <t>192.3</t>
  </si>
  <si>
    <t>176</t>
  </si>
  <si>
    <t>215.8</t>
  </si>
  <si>
    <t>181.5</t>
  </si>
  <si>
    <t>210.7</t>
  </si>
  <si>
    <t>194.6</t>
  </si>
  <si>
    <t>209.7</t>
  </si>
  <si>
    <t>178.9</t>
  </si>
  <si>
    <t>177.5</t>
  </si>
  <si>
    <t>177.1</t>
  </si>
  <si>
    <t>186</t>
  </si>
  <si>
    <t>174.5</t>
  </si>
  <si>
    <t>197.1</t>
  </si>
  <si>
    <t>211.8</t>
  </si>
  <si>
    <t>199.5</t>
  </si>
  <si>
    <t>172.6</t>
  </si>
  <si>
    <t>181.3</t>
  </si>
  <si>
    <t>193.9</t>
  </si>
  <si>
    <t>214.7</t>
  </si>
  <si>
    <t>209.9</t>
  </si>
  <si>
    <t>186.6</t>
  </si>
  <si>
    <t>177.2</t>
  </si>
  <si>
    <t>177.7</t>
  </si>
  <si>
    <t>221.2</t>
  </si>
  <si>
    <t>189.5</t>
  </si>
  <si>
    <t>203.2</t>
  </si>
  <si>
    <t>181.4</t>
  </si>
  <si>
    <t>202.4</t>
  </si>
  <si>
    <t>182.5</t>
  </si>
  <si>
    <t>194.1</t>
  </si>
  <si>
    <t>174.6</t>
  </si>
  <si>
    <t>174.8</t>
  </si>
  <si>
    <t>217.2</t>
  </si>
  <si>
    <t>208.1</t>
  </si>
  <si>
    <t>174.2</t>
  </si>
  <si>
    <t>176.7</t>
  </si>
  <si>
    <t>169.5</t>
  </si>
  <si>
    <t>223.4</t>
  </si>
  <si>
    <t>211.5</t>
  </si>
  <si>
    <t>198.3</t>
  </si>
  <si>
    <t>219.4</t>
  </si>
  <si>
    <t>200.9</t>
  </si>
  <si>
    <t>194.3</t>
  </si>
  <si>
    <t>210.8</t>
  </si>
  <si>
    <t>193.2</t>
  </si>
  <si>
    <t>182</t>
  </si>
  <si>
    <t>180.3</t>
  </si>
  <si>
    <t>179.6</t>
  </si>
  <si>
    <t>171.3</t>
  </si>
  <si>
    <t>217.1</t>
  </si>
  <si>
    <t>208.5</t>
  </si>
  <si>
    <t>187.7</t>
  </si>
  <si>
    <t>179.4</t>
  </si>
  <si>
    <t>198.6</t>
  </si>
  <si>
    <t>213</t>
  </si>
  <si>
    <t>190</t>
  </si>
  <si>
    <t>176.1</t>
  </si>
  <si>
    <t>204.1</t>
  </si>
  <si>
    <t>173.1</t>
  </si>
  <si>
    <t>183.2</t>
  </si>
  <si>
    <t>183</t>
  </si>
  <si>
    <t>179.1</t>
  </si>
  <si>
    <t>213.1</t>
  </si>
  <si>
    <t>206.5</t>
  </si>
  <si>
    <t>168.1</t>
  </si>
  <si>
    <t>172.9</t>
  </si>
  <si>
    <t>193.6</t>
  </si>
  <si>
    <t>195</t>
  </si>
  <si>
    <t>178.5</t>
  </si>
  <si>
    <t>206.7</t>
  </si>
  <si>
    <t>199.1</t>
  </si>
  <si>
    <t>194.5</t>
  </si>
  <si>
    <t>184.5</t>
  </si>
  <si>
    <t>179.7</t>
  </si>
  <si>
    <t>213.7</t>
  </si>
  <si>
    <t>220.8</t>
  </si>
  <si>
    <t>181.8</t>
  </si>
  <si>
    <t>199.7</t>
  </si>
  <si>
    <t>179.2</t>
  </si>
  <si>
    <t>197.3</t>
  </si>
  <si>
    <t>187.4</t>
  </si>
  <si>
    <t>177.8</t>
  </si>
  <si>
    <t>195.9</t>
  </si>
  <si>
    <t>179.9</t>
  </si>
  <si>
    <t>208.8</t>
  </si>
  <si>
    <t>185.6</t>
  </si>
  <si>
    <t>194.9</t>
  </si>
  <si>
    <t>185.9</t>
  </si>
  <si>
    <t>180.8</t>
  </si>
  <si>
    <t>174.4</t>
  </si>
  <si>
    <t>181.2</t>
  </si>
  <si>
    <t>214.9</t>
  </si>
  <si>
    <t>228.6</t>
  </si>
  <si>
    <t>199.9</t>
  </si>
  <si>
    <t>196.3</t>
  </si>
  <si>
    <t>181</t>
  </si>
  <si>
    <t>180.5</t>
  </si>
  <si>
    <t>194</t>
  </si>
  <si>
    <t>204.8</t>
  </si>
  <si>
    <t>186.9</t>
  </si>
  <si>
    <t>213.4</t>
  </si>
  <si>
    <t>209.4</t>
  </si>
  <si>
    <t>202.8</t>
  </si>
  <si>
    <t>206.9</t>
  </si>
  <si>
    <t>207.5</t>
  </si>
  <si>
    <t>212.9</t>
  </si>
  <si>
    <t>178.6</t>
  </si>
  <si>
    <t>201.1</t>
  </si>
  <si>
    <t>180.6</t>
  </si>
  <si>
    <t>209</t>
  </si>
  <si>
    <t>181.1</t>
  </si>
  <si>
    <t>2023</t>
  </si>
  <si>
    <t>208.3</t>
  </si>
  <si>
    <t>210.5</t>
  </si>
  <si>
    <t>189</t>
  </si>
  <si>
    <t>215.2</t>
  </si>
  <si>
    <t>177.6</t>
  </si>
  <si>
    <t>183.8</t>
  </si>
  <si>
    <t>212.1</t>
  </si>
  <si>
    <t>189.9</t>
  </si>
  <si>
    <t>187</t>
  </si>
  <si>
    <t>181.6</t>
  </si>
  <si>
    <t>212.2</t>
  </si>
  <si>
    <t>196.6</t>
  </si>
  <si>
    <t>202.7</t>
  </si>
  <si>
    <t>207.7</t>
  </si>
  <si>
    <t>193</t>
  </si>
  <si>
    <t>186.2</t>
  </si>
  <si>
    <t>185.1</t>
  </si>
  <si>
    <t>215.5</t>
  </si>
  <si>
    <t>187.3</t>
  </si>
  <si>
    <t>203.5</t>
  </si>
  <si>
    <t>209.3</t>
  </si>
  <si>
    <t>185.7</t>
  </si>
  <si>
    <t>221</t>
  </si>
  <si>
    <t>191.1</t>
  </si>
  <si>
    <t>187.9</t>
  </si>
  <si>
    <t>211.9</t>
  </si>
  <si>
    <t>197.7</t>
  </si>
  <si>
    <t>204.2</t>
  </si>
  <si>
    <t>214.3</t>
  </si>
  <si>
    <t>218</t>
  </si>
  <si>
    <t>201</t>
  </si>
  <si>
    <t>Time frame - 10 years 5 months (125 months)</t>
  </si>
  <si>
    <t>Expected entries for 3 demographics (rural, urban and overall) for 125 months = 375 rows</t>
  </si>
  <si>
    <t>Total entries in data set =  373 - 2 (last - first row of data) + 1 = 372</t>
  </si>
  <si>
    <t>Missing data:</t>
  </si>
  <si>
    <t>Objectives:</t>
  </si>
  <si>
    <r>
      <t xml:space="preserve">Identifying </t>
    </r>
    <r>
      <rPr>
        <b/>
        <sz val="11"/>
        <color theme="1"/>
        <rFont val="Calibri"/>
        <family val="2"/>
        <scheme val="minor"/>
      </rPr>
      <t>contribution of broader categories</t>
    </r>
    <r>
      <rPr>
        <sz val="11"/>
        <color theme="1"/>
        <rFont val="Calibri"/>
        <family val="2"/>
        <scheme val="minor"/>
      </rPr>
      <t xml:space="preserve"> (sub-indeces) to the towards the CPI basket (General Index.)</t>
    </r>
  </si>
  <si>
    <r>
      <t>Identifying</t>
    </r>
    <r>
      <rPr>
        <b/>
        <sz val="11"/>
        <color theme="1"/>
        <rFont val="Calibri"/>
        <family val="2"/>
        <scheme val="minor"/>
      </rPr>
      <t xml:space="preserve"> trends in Y-o-Y</t>
    </r>
    <r>
      <rPr>
        <sz val="11"/>
        <color theme="1"/>
        <rFont val="Calibri"/>
        <family val="2"/>
        <scheme val="minor"/>
      </rPr>
      <t xml:space="preserve"> starting from 2017 for CPI (rural + urban) index.</t>
    </r>
  </si>
  <si>
    <r>
      <t xml:space="preserve">Identifying and explaing the causes behind </t>
    </r>
    <r>
      <rPr>
        <b/>
        <sz val="11"/>
        <color theme="1"/>
        <rFont val="Calibri"/>
        <family val="2"/>
        <scheme val="minor"/>
      </rPr>
      <t>Nov 2023 food price</t>
    </r>
    <r>
      <rPr>
        <sz val="11"/>
        <color theme="1"/>
        <rFont val="Calibri"/>
        <family val="2"/>
        <scheme val="minor"/>
      </rPr>
      <t xml:space="preserve"> high.</t>
    </r>
  </si>
  <si>
    <r>
      <t xml:space="preserve">Analysing inflection point in </t>
    </r>
    <r>
      <rPr>
        <b/>
        <sz val="11"/>
        <color theme="1"/>
        <rFont val="Calibri"/>
        <family val="2"/>
        <scheme val="minor"/>
      </rPr>
      <t>Covid-19 aftermath</t>
    </r>
    <r>
      <rPr>
        <sz val="11"/>
        <color theme="1"/>
        <rFont val="Calibri"/>
        <family val="2"/>
        <scheme val="minor"/>
      </rPr>
      <t xml:space="preserve"> on essential sectors.</t>
    </r>
  </si>
  <si>
    <r>
      <t xml:space="preserve">Investigating the impact of </t>
    </r>
    <r>
      <rPr>
        <b/>
        <sz val="11"/>
        <color theme="1"/>
        <rFont val="Calibri"/>
        <family val="2"/>
        <scheme val="minor"/>
      </rPr>
      <t>Global Economic Events</t>
    </r>
    <r>
      <rPr>
        <sz val="11"/>
        <color theme="1"/>
        <rFont val="Calibri"/>
        <family val="2"/>
        <scheme val="minor"/>
      </rPr>
      <t xml:space="preserve"> on CPI indeces over the years.</t>
    </r>
  </si>
  <si>
    <r>
      <t xml:space="preserve">Pattern 2 seen in </t>
    </r>
    <r>
      <rPr>
        <b/>
        <sz val="11"/>
        <color theme="1"/>
        <rFont val="Calibri"/>
        <family val="2"/>
        <scheme val="minor"/>
      </rPr>
      <t xml:space="preserve">rural housing </t>
    </r>
    <r>
      <rPr>
        <sz val="11"/>
        <color theme="1"/>
        <rFont val="Calibri"/>
        <family val="2"/>
        <scheme val="minor"/>
      </rPr>
      <t>indeces throughout the years.</t>
    </r>
  </si>
  <si>
    <r>
      <t xml:space="preserve">Pattern 1 in </t>
    </r>
    <r>
      <rPr>
        <b/>
        <sz val="11"/>
        <color theme="1"/>
        <rFont val="Calibri"/>
        <family val="2"/>
        <scheme val="minor"/>
      </rPr>
      <t>April</t>
    </r>
    <r>
      <rPr>
        <sz val="11"/>
        <color theme="1"/>
        <rFont val="Calibri"/>
        <family val="2"/>
        <scheme val="minor"/>
      </rPr>
      <t xml:space="preserve"> and </t>
    </r>
    <r>
      <rPr>
        <b/>
        <sz val="11"/>
        <color theme="1"/>
        <rFont val="Calibri"/>
        <family val="2"/>
        <scheme val="minor"/>
      </rPr>
      <t>May</t>
    </r>
    <r>
      <rPr>
        <sz val="11"/>
        <color theme="1"/>
        <rFont val="Calibri"/>
        <family val="2"/>
        <scheme val="minor"/>
      </rPr>
      <t xml:space="preserve"> of </t>
    </r>
    <r>
      <rPr>
        <b/>
        <sz val="11"/>
        <color theme="1"/>
        <rFont val="Calibri"/>
        <family val="2"/>
        <scheme val="minor"/>
      </rPr>
      <t>2020</t>
    </r>
    <r>
      <rPr>
        <sz val="11"/>
        <color theme="1"/>
        <rFont val="Calibri"/>
        <family val="2"/>
        <scheme val="minor"/>
      </rPr>
      <t xml:space="preserve"> for Covid lockdown months.</t>
    </r>
  </si>
  <si>
    <r>
      <rPr>
        <b/>
        <sz val="11"/>
        <color theme="1"/>
        <rFont val="Calibri"/>
        <family val="2"/>
        <scheme val="minor"/>
      </rPr>
      <t>Three missing rows</t>
    </r>
    <r>
      <rPr>
        <sz val="11"/>
        <color theme="1"/>
        <rFont val="Calibri"/>
        <family val="2"/>
        <scheme val="minor"/>
      </rPr>
      <t xml:space="preserve"> lie in month for </t>
    </r>
    <r>
      <rPr>
        <b/>
        <sz val="11"/>
        <color theme="1"/>
        <rFont val="Calibri"/>
        <family val="2"/>
        <scheme val="minor"/>
      </rPr>
      <t>April</t>
    </r>
    <r>
      <rPr>
        <sz val="11"/>
        <color theme="1"/>
        <rFont val="Calibri"/>
        <family val="2"/>
        <scheme val="minor"/>
      </rPr>
      <t xml:space="preserve"> for year </t>
    </r>
    <r>
      <rPr>
        <b/>
        <sz val="11"/>
        <color theme="1"/>
        <rFont val="Calibri"/>
        <family val="2"/>
        <scheme val="minor"/>
      </rPr>
      <t>2019</t>
    </r>
    <r>
      <rPr>
        <sz val="11"/>
        <color theme="1"/>
        <rFont val="Calibri"/>
        <family val="2"/>
        <scheme val="minor"/>
      </rPr>
      <t xml:space="preserve"> after row 226 in Main data sheet for Rural, Urban and Rural + Urban sectors.</t>
    </r>
  </si>
  <si>
    <t>4 special cells with value '-' instead of 'NA' in Rural Housing left untouched as they would not impact any potential calculation (at cells U293, U296, U368 and U371.)</t>
  </si>
  <si>
    <t>Key insights in Main Data:</t>
  </si>
  <si>
    <t>a.</t>
  </si>
  <si>
    <t>b.</t>
  </si>
  <si>
    <t>Data cleaning and Enhacement:</t>
  </si>
  <si>
    <t>Highlighted missing rows at where they are supposed to start with shades of orange</t>
  </si>
  <si>
    <t>Orange, Accent 2, lighter 60%</t>
  </si>
  <si>
    <t>Highlight all the cells containg missing values ('NA' and '-') with shades of yellow</t>
  </si>
  <si>
    <t>2014 Rural + Urban Month (C46 in Main Data sheet) has a typo 'Marcrh' instead of 'March'.</t>
  </si>
  <si>
    <t>2014 Rural + Urban month (C46 in Main Data sheet) changed from 'Marcrh' to 'March'.</t>
  </si>
  <si>
    <t>Objective 1:</t>
  </si>
  <si>
    <r>
      <t xml:space="preserve">Examining the weightage of sectors with </t>
    </r>
    <r>
      <rPr>
        <b/>
        <sz val="11"/>
        <color theme="1"/>
        <rFont val="Calibri"/>
        <family val="2"/>
        <scheme val="minor"/>
      </rPr>
      <t>greatest contributions</t>
    </r>
    <r>
      <rPr>
        <sz val="11"/>
        <color theme="1"/>
        <rFont val="Calibri"/>
        <family val="2"/>
        <scheme val="minor"/>
      </rPr>
      <t xml:space="preserve"> towards the overall change in CPI basket.</t>
    </r>
  </si>
  <si>
    <t>Key insights:</t>
  </si>
  <si>
    <t>Since the data starts in Jan 2013, with latest month being May 2023, calculation of percentage changes in 125 months period can be done.</t>
  </si>
  <si>
    <t>Rural + Urban</t>
  </si>
  <si>
    <t>Inflation (Change in percentage)</t>
  </si>
  <si>
    <t>Gold, Accent 4, lighter 60%</t>
  </si>
  <si>
    <t>Max values</t>
  </si>
  <si>
    <t>Value &gt; GI (Rural + Urban)</t>
  </si>
  <si>
    <t>General index (GI)</t>
  </si>
  <si>
    <t>Sheet</t>
  </si>
  <si>
    <t>Annexure 1</t>
  </si>
  <si>
    <t>Annexure 2</t>
  </si>
  <si>
    <t>Annexure 3</t>
  </si>
  <si>
    <t>Annexure 4</t>
  </si>
  <si>
    <t>Annexure 5</t>
  </si>
  <si>
    <t>Observations:</t>
  </si>
  <si>
    <t>Caveat(s):</t>
  </si>
  <si>
    <t>Sectors</t>
  </si>
  <si>
    <r>
      <rPr>
        <b/>
        <sz val="11"/>
        <color theme="1"/>
        <rFont val="Calibri"/>
        <family val="2"/>
        <scheme val="minor"/>
      </rPr>
      <t xml:space="preserve">Spices </t>
    </r>
    <r>
      <rPr>
        <sz val="11"/>
        <color theme="1"/>
        <rFont val="Calibri"/>
        <family val="2"/>
        <scheme val="minor"/>
      </rPr>
      <t xml:space="preserve">have seen the greatest inflation of CPI indeces, and therefore, prices, followed by </t>
    </r>
    <r>
      <rPr>
        <b/>
        <sz val="11"/>
        <color theme="1"/>
        <rFont val="Calibri"/>
        <family val="2"/>
        <scheme val="minor"/>
      </rPr>
      <t xml:space="preserve">Meat and fish </t>
    </r>
    <r>
      <rPr>
        <sz val="11"/>
        <color theme="1"/>
        <rFont val="Calibri"/>
        <family val="2"/>
        <scheme val="minor"/>
      </rPr>
      <t xml:space="preserve">and </t>
    </r>
    <r>
      <rPr>
        <b/>
        <sz val="11"/>
        <color theme="1"/>
        <rFont val="Calibri"/>
        <family val="2"/>
        <scheme val="minor"/>
      </rPr>
      <t xml:space="preserve">Pan, tobacco and intoxicants </t>
    </r>
    <r>
      <rPr>
        <sz val="11"/>
        <color theme="1"/>
        <rFont val="Calibri"/>
        <family val="2"/>
        <scheme val="minor"/>
      </rPr>
      <t xml:space="preserve">in both </t>
    </r>
    <r>
      <rPr>
        <b/>
        <sz val="11"/>
        <color theme="1"/>
        <rFont val="Calibri"/>
        <family val="2"/>
        <scheme val="minor"/>
      </rPr>
      <t>Rural and Urban sectors</t>
    </r>
    <r>
      <rPr>
        <sz val="11"/>
        <color theme="1"/>
        <rFont val="Calibri"/>
        <family val="2"/>
        <scheme val="minor"/>
      </rPr>
      <t xml:space="preserve">. Other sector include </t>
    </r>
    <r>
      <rPr>
        <b/>
        <sz val="11"/>
        <color theme="1"/>
        <rFont val="Calibri"/>
        <family val="2"/>
        <scheme val="minor"/>
      </rPr>
      <t>Prepared meals, snacks, sweets, etc.</t>
    </r>
    <r>
      <rPr>
        <sz val="11"/>
        <color theme="1"/>
        <rFont val="Calibri"/>
        <family val="2"/>
        <scheme val="minor"/>
      </rPr>
      <t xml:space="preserve"> and </t>
    </r>
    <r>
      <rPr>
        <b/>
        <sz val="11"/>
        <color theme="1"/>
        <rFont val="Calibri"/>
        <family val="2"/>
        <scheme val="minor"/>
      </rPr>
      <t>Personal care and effects</t>
    </r>
    <r>
      <rPr>
        <sz val="11"/>
        <color theme="1"/>
        <rFont val="Calibri"/>
        <family val="2"/>
        <scheme val="minor"/>
      </rPr>
      <t>.</t>
    </r>
  </si>
  <si>
    <r>
      <t xml:space="preserve">Other sub-indices like </t>
    </r>
    <r>
      <rPr>
        <b/>
        <sz val="11"/>
        <color theme="1"/>
        <rFont val="Calibri"/>
        <family val="2"/>
        <scheme val="minor"/>
      </rPr>
      <t>Health</t>
    </r>
    <r>
      <rPr>
        <sz val="11"/>
        <color theme="1"/>
        <rFont val="Calibri"/>
        <family val="2"/>
        <scheme val="minor"/>
      </rPr>
      <t xml:space="preserve"> and </t>
    </r>
    <r>
      <rPr>
        <b/>
        <sz val="11"/>
        <color theme="1"/>
        <rFont val="Calibri"/>
        <family val="2"/>
        <scheme val="minor"/>
      </rPr>
      <t xml:space="preserve">Clothing and Footwear </t>
    </r>
    <r>
      <rPr>
        <sz val="11"/>
        <color theme="1"/>
        <rFont val="Calibri"/>
        <family val="2"/>
        <scheme val="minor"/>
      </rPr>
      <t xml:space="preserve">have contributed significantly in </t>
    </r>
    <r>
      <rPr>
        <b/>
        <sz val="11"/>
        <color theme="1"/>
        <rFont val="Calibri"/>
        <family val="2"/>
        <scheme val="minor"/>
      </rPr>
      <t>Rural sector inflation</t>
    </r>
    <r>
      <rPr>
        <sz val="11"/>
        <color theme="1"/>
        <rFont val="Calibri"/>
        <family val="2"/>
        <scheme val="minor"/>
      </rPr>
      <t>.</t>
    </r>
  </si>
  <si>
    <r>
      <t xml:space="preserve">Some sub-indeces like </t>
    </r>
    <r>
      <rPr>
        <b/>
        <sz val="11"/>
        <color theme="1"/>
        <rFont val="Calibri"/>
        <family val="2"/>
        <scheme val="minor"/>
      </rPr>
      <t xml:space="preserve">Milk and products </t>
    </r>
    <r>
      <rPr>
        <sz val="11"/>
        <color theme="1"/>
        <rFont val="Calibri"/>
        <family val="2"/>
        <scheme val="minor"/>
      </rPr>
      <t xml:space="preserve">and </t>
    </r>
    <r>
      <rPr>
        <b/>
        <sz val="11"/>
        <color theme="1"/>
        <rFont val="Calibri"/>
        <family val="2"/>
        <scheme val="minor"/>
      </rPr>
      <t xml:space="preserve">Vegetables </t>
    </r>
    <r>
      <rPr>
        <sz val="11"/>
        <color theme="1"/>
        <rFont val="Calibri"/>
        <family val="2"/>
        <scheme val="minor"/>
      </rPr>
      <t xml:space="preserve">have had contributed to rise in the </t>
    </r>
    <r>
      <rPr>
        <b/>
        <sz val="11"/>
        <color theme="1"/>
        <rFont val="Calibri"/>
        <family val="2"/>
        <scheme val="minor"/>
      </rPr>
      <t>Urban Sector inflation</t>
    </r>
    <r>
      <rPr>
        <sz val="11"/>
        <color theme="1"/>
        <rFont val="Calibri"/>
        <family val="2"/>
        <scheme val="minor"/>
      </rPr>
      <t>.</t>
    </r>
  </si>
  <si>
    <t>Housing data is only available for Urban Sectors, hence the Rural + Urban calculations and indeces are solely based on Urban sector only.</t>
  </si>
  <si>
    <t>Misc. Bucket Calculations</t>
  </si>
  <si>
    <t>Misc. Calculations mismatch</t>
  </si>
  <si>
    <t>C&amp;F Bucket calculations</t>
  </si>
  <si>
    <t>C&amp;F Calculations mismatch</t>
  </si>
  <si>
    <t>F&amp;B Bucket calculations</t>
  </si>
  <si>
    <t>F&amp;B Calculations mismatch</t>
  </si>
  <si>
    <t>Min</t>
  </si>
  <si>
    <t>Max</t>
  </si>
  <si>
    <t>General Index calcullations</t>
  </si>
  <si>
    <t>GI calculations mismatch</t>
  </si>
  <si>
    <t>Missing rows added by calculating moving averages with 1 month prior and latter.</t>
  </si>
  <si>
    <t>Moving averages data lies in Modified Data Sheet and highlighted Orange.</t>
  </si>
  <si>
    <t>Orange, Accent 2, lighter 80%</t>
  </si>
  <si>
    <r>
      <rPr>
        <b/>
        <sz val="11"/>
        <color theme="1"/>
        <rFont val="Calibri"/>
        <family val="2"/>
        <scheme val="minor"/>
      </rPr>
      <t xml:space="preserve">Pan, tobacco and intoxicants </t>
    </r>
    <r>
      <rPr>
        <sz val="11"/>
        <color theme="1"/>
        <rFont val="Calibri"/>
        <family val="2"/>
        <scheme val="minor"/>
      </rPr>
      <t>Inflation rate is the highest of all the baskets.</t>
    </r>
  </si>
  <si>
    <r>
      <rPr>
        <b/>
        <sz val="11"/>
        <color theme="1"/>
        <rFont val="Calibri"/>
        <family val="2"/>
        <scheme val="minor"/>
      </rPr>
      <t xml:space="preserve">Fuel and Light </t>
    </r>
    <r>
      <rPr>
        <sz val="11"/>
        <color theme="1"/>
        <rFont val="Calibri"/>
        <family val="2"/>
        <scheme val="minor"/>
      </rPr>
      <t xml:space="preserve">as well as </t>
    </r>
    <r>
      <rPr>
        <b/>
        <sz val="11"/>
        <color theme="1"/>
        <rFont val="Calibri"/>
        <family val="2"/>
        <scheme val="minor"/>
      </rPr>
      <t xml:space="preserve">Clothing and Footwear </t>
    </r>
    <r>
      <rPr>
        <sz val="11"/>
        <color theme="1"/>
        <rFont val="Calibri"/>
        <family val="2"/>
        <scheme val="minor"/>
      </rPr>
      <t>have significant contributions overall in both rural and urban sectors.</t>
    </r>
  </si>
  <si>
    <r>
      <rPr>
        <b/>
        <sz val="11"/>
        <color theme="1"/>
        <rFont val="Calibri"/>
        <family val="2"/>
        <scheme val="minor"/>
      </rPr>
      <t xml:space="preserve">Food and beverages </t>
    </r>
    <r>
      <rPr>
        <sz val="11"/>
        <color theme="1"/>
        <rFont val="Calibri"/>
        <family val="2"/>
        <scheme val="minor"/>
      </rPr>
      <t xml:space="preserve">has contributed to Urban Inflation and </t>
    </r>
    <r>
      <rPr>
        <b/>
        <sz val="11"/>
        <color theme="1"/>
        <rFont val="Calibri"/>
        <family val="2"/>
        <scheme val="minor"/>
      </rPr>
      <t xml:space="preserve">Miscellaneous </t>
    </r>
    <r>
      <rPr>
        <sz val="11"/>
        <color theme="1"/>
        <rFont val="Calibri"/>
        <family val="2"/>
        <scheme val="minor"/>
      </rPr>
      <t xml:space="preserve">has a little impact towards Rural inflation, while </t>
    </r>
    <r>
      <rPr>
        <b/>
        <sz val="11"/>
        <color theme="1"/>
        <rFont val="Calibri"/>
        <family val="2"/>
        <scheme val="minor"/>
      </rPr>
      <t xml:space="preserve">Housing </t>
    </r>
    <r>
      <rPr>
        <sz val="11"/>
        <color theme="1"/>
        <rFont val="Calibri"/>
        <family val="2"/>
        <scheme val="minor"/>
      </rPr>
      <t>remains below GI (rural+urban.)</t>
    </r>
  </si>
  <si>
    <t>Change (%) from base year with all values 100</t>
  </si>
  <si>
    <t>Rural + Urban | GI</t>
  </si>
  <si>
    <r>
      <t xml:space="preserve">Merging </t>
    </r>
    <r>
      <rPr>
        <b/>
        <sz val="11"/>
        <color theme="1"/>
        <rFont val="Calibri"/>
        <family val="2"/>
        <scheme val="minor"/>
      </rPr>
      <t xml:space="preserve">(=A&amp;B&amp;C) </t>
    </r>
    <r>
      <rPr>
        <sz val="11"/>
        <color theme="1"/>
        <rFont val="Calibri"/>
        <family val="2"/>
        <scheme val="minor"/>
      </rPr>
      <t>for Vlookup</t>
    </r>
  </si>
  <si>
    <t>2016MarchRural+Urban</t>
  </si>
  <si>
    <t>2017MarchRural+Urban</t>
  </si>
  <si>
    <t>2018MarchRural+Urban</t>
  </si>
  <si>
    <t>2019MarchRural+Urban</t>
  </si>
  <si>
    <t>2019DecemberRural+Urban</t>
  </si>
  <si>
    <t>2020JanuaryRural+Urban</t>
  </si>
  <si>
    <t>2020FebruaryRural+Urban</t>
  </si>
  <si>
    <t>2020MarchRural+Urban</t>
  </si>
  <si>
    <t>2020AprilRural+Urban</t>
  </si>
  <si>
    <t>2020MayRural+Urban</t>
  </si>
  <si>
    <t>2020JuneRural+Urban</t>
  </si>
  <si>
    <t>2020JulyRural+Urban</t>
  </si>
  <si>
    <t>2020AugustRural+Urban</t>
  </si>
  <si>
    <t>2020SeptemberRural+Urban</t>
  </si>
  <si>
    <t>2020OctoberRural+Urban</t>
  </si>
  <si>
    <t>2020NovemberRural+Urban</t>
  </si>
  <si>
    <t>2020DecemberRural+Urban</t>
  </si>
  <si>
    <t>2021JanuaryRural+Urban</t>
  </si>
  <si>
    <t>2021FebruaryRural+Urban</t>
  </si>
  <si>
    <t>2021MarchRural+Urban</t>
  </si>
  <si>
    <t>2021AprilRural+Urban</t>
  </si>
  <si>
    <t>2021MayRural+Urban</t>
  </si>
  <si>
    <t>2021JuneRural+Urban</t>
  </si>
  <si>
    <t>2021JulyRural+Urban</t>
  </si>
  <si>
    <t>2021AugustRural+Urban</t>
  </si>
  <si>
    <t>2021SeptemberRural+Urban</t>
  </si>
  <si>
    <t>2021OctoberRural+Urban</t>
  </si>
  <si>
    <t>2021NovemberRural+Urban</t>
  </si>
  <si>
    <t>2021DecemberRural+Urban</t>
  </si>
  <si>
    <t>2022JanuaryRural+Urban</t>
  </si>
  <si>
    <t>2022FebruaryRural+Urban</t>
  </si>
  <si>
    <t>2022MarchRural+Urban</t>
  </si>
  <si>
    <t>2022AprilRural+Urban</t>
  </si>
  <si>
    <t>2022MayRural+Urban</t>
  </si>
  <si>
    <t>2022JuneRural</t>
  </si>
  <si>
    <t>2022JuneUrban</t>
  </si>
  <si>
    <t>2022JuneRural+Urban</t>
  </si>
  <si>
    <t>2022JulyRural</t>
  </si>
  <si>
    <t>2022JulyUrban</t>
  </si>
  <si>
    <t>2022JulyRural+Urban</t>
  </si>
  <si>
    <t>2022AugustRural</t>
  </si>
  <si>
    <t>2022AugustUrban</t>
  </si>
  <si>
    <t>2022AugustRural+Urban</t>
  </si>
  <si>
    <t>2022SeptemberRural</t>
  </si>
  <si>
    <t>2022SeptemberUrban</t>
  </si>
  <si>
    <t>2022SeptemberRural+Urban</t>
  </si>
  <si>
    <t>2022OctoberRural</t>
  </si>
  <si>
    <t>2022OctoberUrban</t>
  </si>
  <si>
    <t>2022OctoberRural+Urban</t>
  </si>
  <si>
    <t>2022NovemberRural</t>
  </si>
  <si>
    <t>2022NovemberUrban</t>
  </si>
  <si>
    <t>2022NovemberRural+Urban</t>
  </si>
  <si>
    <t>2022DecemberRural</t>
  </si>
  <si>
    <t>2022DecemberUrban</t>
  </si>
  <si>
    <t>2022DecemberRural+Urban</t>
  </si>
  <si>
    <t>2023JanuaryRural+Urban</t>
  </si>
  <si>
    <t>2023FebruaryRural</t>
  </si>
  <si>
    <t>2023FebruaryUrban</t>
  </si>
  <si>
    <t>2023FebruaryRural+Urban</t>
  </si>
  <si>
    <t>2023MarchRural</t>
  </si>
  <si>
    <t>2023MarchUrban</t>
  </si>
  <si>
    <t>2023MarchRural+Urban</t>
  </si>
  <si>
    <t>2023AprilRural</t>
  </si>
  <si>
    <t>2023AprilUrban</t>
  </si>
  <si>
    <t>2023AprilRural+Urban</t>
  </si>
  <si>
    <t>2023MayRural</t>
  </si>
  <si>
    <t>2023MayUrban</t>
  </si>
  <si>
    <t>2023MayRural+Urban</t>
  </si>
  <si>
    <t>Y-o-Y Growth (%)</t>
  </si>
  <si>
    <t>Year (month of March)</t>
  </si>
  <si>
    <t>Food And Beverages</t>
  </si>
  <si>
    <t>Clothing and Footwear</t>
  </si>
  <si>
    <t>CPI (Rural + Urban)</t>
  </si>
  <si>
    <t>Fuel and Light</t>
  </si>
  <si>
    <t>Y-o-Y CPI Inflation (%)</t>
  </si>
  <si>
    <t>Year&amp;Month</t>
  </si>
  <si>
    <t>2021Apr</t>
  </si>
  <si>
    <t>2021May</t>
  </si>
  <si>
    <t>2021Jun</t>
  </si>
  <si>
    <t>2021Jul</t>
  </si>
  <si>
    <t>2021Aug</t>
  </si>
  <si>
    <t>2021Sep</t>
  </si>
  <si>
    <t>2021Oct</t>
  </si>
  <si>
    <t>2021Nov</t>
  </si>
  <si>
    <t>2021Dec</t>
  </si>
  <si>
    <t>2022Jan</t>
  </si>
  <si>
    <t>2022Feb</t>
  </si>
  <si>
    <t>2022Mar</t>
  </si>
  <si>
    <t>2022Apr</t>
  </si>
  <si>
    <t>2022May</t>
  </si>
  <si>
    <t>2022Jun</t>
  </si>
  <si>
    <t>2022Jul</t>
  </si>
  <si>
    <t>2022Aug</t>
  </si>
  <si>
    <t>2022Sep</t>
  </si>
  <si>
    <t>2022Oct</t>
  </si>
  <si>
    <t>2022Nov</t>
  </si>
  <si>
    <t>2022Dec</t>
  </si>
  <si>
    <t>2023Jan</t>
  </si>
  <si>
    <t>2023Feb</t>
  </si>
  <si>
    <t>2023Mar</t>
  </si>
  <si>
    <t>M-o-M CPI Inflation (%)</t>
  </si>
  <si>
    <t>Jul2022</t>
  </si>
  <si>
    <t>Aug2022</t>
  </si>
  <si>
    <t>Sep2022</t>
  </si>
  <si>
    <t>Oct2022</t>
  </si>
  <si>
    <t>Nov2022</t>
  </si>
  <si>
    <t>Dec2022</t>
  </si>
  <si>
    <t>Jan2023</t>
  </si>
  <si>
    <t>Feb2023</t>
  </si>
  <si>
    <t>Mar2023</t>
  </si>
  <si>
    <t>Apr2023</t>
  </si>
  <si>
    <t>May2023</t>
  </si>
  <si>
    <t>Y-o-Y inflation May 2022- May 2023 (Corresponding sums)</t>
  </si>
  <si>
    <t>Y-o-Y inflation May 2022- May 2023 &gt; 1.5*(Basket food Inflation sector-wise)</t>
  </si>
  <si>
    <t>2018Mar</t>
  </si>
  <si>
    <t>Essentials</t>
  </si>
  <si>
    <t>Non-essentials</t>
  </si>
  <si>
    <t>2019Mar</t>
  </si>
  <si>
    <t>2020Mar</t>
  </si>
  <si>
    <t>2021Mar</t>
  </si>
  <si>
    <t>2017Mar</t>
  </si>
  <si>
    <t>2020Feb</t>
  </si>
  <si>
    <t>2020Apr</t>
  </si>
  <si>
    <t>2020May</t>
  </si>
  <si>
    <t>2020Jun</t>
  </si>
  <si>
    <t>2020Jul</t>
  </si>
  <si>
    <t>2020Aug</t>
  </si>
  <si>
    <t>2020Sep</t>
  </si>
  <si>
    <t>2020Oct</t>
  </si>
  <si>
    <t>2020Nov</t>
  </si>
  <si>
    <t>2020Dec</t>
  </si>
  <si>
    <t>2021Jan</t>
  </si>
  <si>
    <t>2021Feb</t>
  </si>
  <si>
    <t>2020Jan</t>
  </si>
  <si>
    <t>General</t>
  </si>
  <si>
    <r>
      <t>Identifying</t>
    </r>
    <r>
      <rPr>
        <b/>
        <sz val="11"/>
        <color theme="1"/>
        <rFont val="Calibri"/>
        <family val="2"/>
        <scheme val="minor"/>
      </rPr>
      <t xml:space="preserve"> trends in Y-o-Y</t>
    </r>
    <r>
      <rPr>
        <sz val="11"/>
        <color theme="1"/>
        <rFont val="Calibri"/>
        <family val="2"/>
        <scheme val="minor"/>
      </rPr>
      <t xml:space="preserve"> starting from 2017 for CPI (rural + urban) index with an indication of highest annual rate of inflation.</t>
    </r>
  </si>
  <si>
    <t>Base of our calculation therfore becomes Jan 2013 data. But as in shown in 2nd table, assuming starting data for base year as 100, calculations remain equipotent.</t>
  </si>
  <si>
    <t>Base year provided in given dataset starts at Jan, 2013.</t>
  </si>
  <si>
    <t>1)</t>
  </si>
  <si>
    <t>2)</t>
  </si>
  <si>
    <t>Base year provided in given dataset Unknown, but base data equals 100 at starting year.</t>
  </si>
  <si>
    <r>
      <t xml:space="preserve">Finding out the </t>
    </r>
    <r>
      <rPr>
        <b/>
        <sz val="11"/>
        <color theme="1"/>
        <rFont val="Calibri"/>
        <family val="2"/>
        <scheme val="minor"/>
      </rPr>
      <t xml:space="preserve">reason </t>
    </r>
    <r>
      <rPr>
        <sz val="11"/>
        <color theme="1"/>
        <rFont val="Calibri"/>
        <family val="2"/>
        <scheme val="minor"/>
      </rPr>
      <t>why the Annual rate of inflation is the highest for the year indicated in objective part 1.</t>
    </r>
  </si>
  <si>
    <t>Objective 2:</t>
  </si>
  <si>
    <t>Insights:</t>
  </si>
  <si>
    <t>Inflation is highest for fiscal year starting April 2021 to March 2022.</t>
  </si>
  <si>
    <r>
      <t xml:space="preserve">Tabulating </t>
    </r>
    <r>
      <rPr>
        <b/>
        <sz val="11"/>
        <color theme="1"/>
        <rFont val="Calibri"/>
        <family val="2"/>
        <scheme val="minor"/>
      </rPr>
      <t xml:space="preserve">Final Results </t>
    </r>
    <r>
      <rPr>
        <sz val="11"/>
        <color theme="1"/>
        <rFont val="Calibri"/>
        <family val="2"/>
        <scheme val="minor"/>
      </rPr>
      <t>with clear structure, summaries and insights.</t>
    </r>
  </si>
  <si>
    <t>Results</t>
  </si>
  <si>
    <t>OVERVIEW</t>
  </si>
  <si>
    <t>In India, the Consumer Price Index (CPI) is used to measure inflation, and it involves a fixed basket of goods and services. This basket is comprehensive and includes a wide array of items that an average Indian consumer uses. These items are not limited to just food and clothing but extend to transportation, medical care, electricity, education, and almost every other category that involves expenditure of money. The CPI is calculated by comparing the general price level in the markets during a particular time period with a base year. The items in the CPI basket are classified across various categories like food and beverages, clothing, housing, fuel and light, and recreation, among others.</t>
  </si>
  <si>
    <t>PROBLEM STATEMENT</t>
  </si>
  <si>
    <t>i</t>
  </si>
  <si>
    <t>Which category has the highest contribution towards CPI calculation</t>
  </si>
  <si>
    <t>A trend of Y-o-Y increase in CPI (rural + urban) inflation starting 2017 for the entire basket of products combined. The General Index gives you the overall Inflation for the month.</t>
  </si>
  <si>
    <t>You are working with the National Statistical Office which is equipped to release inflation numbers in India. As an analyst, you are provided with CPI data and are equipped find out insights from the data. Your senior wants you to find key trends and deep dive into the data to answer the following questions:</t>
  </si>
  <si>
    <t>Based on the latest month’s data, identify the contribution of different broader categories (food, energy, transportation, education, etc.) towards the CPI basket. Broader categories can be created by combining similar categories into 1; Ex.: Meals, Beverages, Cereals, can be clubbed to create “Food” category, etc.</t>
  </si>
  <si>
    <t>Create a graph depicting the growth rate Y-o-Y and identify the year with highest inflation rate</t>
  </si>
  <si>
    <t>ii</t>
  </si>
  <si>
    <t>Highlight the reason why the year has the highest inflation (based on research)</t>
  </si>
  <si>
    <t>With India's retail inflation reaching a 3-month high of 5.55% in November 2023, largely due to a sharp rise in food prices. Analyze which specific food items have contributed the most to this increase during 12 months ending May’2023</t>
  </si>
  <si>
    <t>Investigate trends in the prices of broader food bucket category and evaluate month-on-month changes</t>
  </si>
  <si>
    <t>Identify the absolute changes in inflation over the same 12 months period and identify the biggest contributor of individual category (within broader food category) towards inflation</t>
  </si>
  <si>
    <t>Investigate how the onset and progression of the COVID-19 pandemic affected inflation rates in India. Analyze the impact of key pandemic milestone (e.g., lockdowns) on the CPI Inflation % particularly focusing on categories like healthcare, food, and essential services.</t>
  </si>
  <si>
    <t>Investigate how major global economic events (like imported oil price fluctuations) have influenced India's inflation. This can include an analysis of imported goods and their price trends.</t>
  </si>
  <si>
    <t>For the purpose of this analysis, focus only on the imported oil price fluctuations for years 2021 to 2023 (Month-on-month)</t>
  </si>
  <si>
    <t>Objective</t>
  </si>
  <si>
    <t>India CPI Inflation Case Study</t>
  </si>
  <si>
    <t>Caveats:</t>
  </si>
  <si>
    <t>Weights of each categories are not provided, so highest inflation value and provider may vary depending on weights. However, since data is categorised as 1 in 6, means individual contributions may be comparable overall, so assumptions about highest inflation rate values is a safe one for this data with all India (rural+urban) as a great sample size and timelines in months and years.</t>
  </si>
  <si>
    <t>Housing data is only available for Urban Sectors, hence the Rural + Urban calculations and indices are solely based on Urban sector only.</t>
  </si>
  <si>
    <t>Maximum value for percentage change (Y-o-Y Growth) from above table is 6.95 % growth in year starting April 2021 to March 2022.</t>
  </si>
  <si>
    <r>
      <rPr>
        <b/>
        <sz val="11"/>
        <color theme="1"/>
        <rFont val="Calibri"/>
        <family val="2"/>
        <scheme val="minor"/>
      </rPr>
      <t xml:space="preserve">Pan, tobacco and intoxicants </t>
    </r>
    <r>
      <rPr>
        <sz val="11"/>
        <color theme="1"/>
        <rFont val="Calibri"/>
        <family val="2"/>
        <scheme val="minor"/>
      </rPr>
      <t>Inflation rate is the highest of all the baskets. Fuel and Light as well as Clothing and Footwear have significant contributions overall in both rural and urban sectors. Food and beverages has contributed to Urban Inflation and Miscellaneous has a little impact towards Rural inflation, while Housing remains below GI (rural+urban.)</t>
    </r>
  </si>
  <si>
    <r>
      <t xml:space="preserve">For the 2022 growth %, which is max of the given sample of years, 4 indices are responsible for it, namely, </t>
    </r>
    <r>
      <rPr>
        <b/>
        <sz val="11"/>
        <color theme="1"/>
        <rFont val="Calibri"/>
        <family val="2"/>
        <scheme val="minor"/>
      </rPr>
      <t>Clothing and footwear</t>
    </r>
    <r>
      <rPr>
        <sz val="11"/>
        <color theme="1"/>
        <rFont val="Calibri"/>
        <family val="2"/>
        <scheme val="minor"/>
      </rPr>
      <t xml:space="preserve">, </t>
    </r>
    <r>
      <rPr>
        <b/>
        <sz val="11"/>
        <color theme="1"/>
        <rFont val="Calibri"/>
        <family val="2"/>
        <scheme val="minor"/>
      </rPr>
      <t>Fuel and light</t>
    </r>
    <r>
      <rPr>
        <sz val="11"/>
        <color theme="1"/>
        <rFont val="Calibri"/>
        <family val="2"/>
        <scheme val="minor"/>
      </rPr>
      <t xml:space="preserve">, </t>
    </r>
    <r>
      <rPr>
        <b/>
        <sz val="11"/>
        <color theme="1"/>
        <rFont val="Calibri"/>
        <family val="2"/>
        <scheme val="minor"/>
      </rPr>
      <t xml:space="preserve">Food and Beverages </t>
    </r>
    <r>
      <rPr>
        <sz val="11"/>
        <color theme="1"/>
        <rFont val="Calibri"/>
        <family val="2"/>
        <scheme val="minor"/>
      </rPr>
      <t xml:space="preserve">and </t>
    </r>
    <r>
      <rPr>
        <b/>
        <sz val="11"/>
        <color theme="1"/>
        <rFont val="Calibri"/>
        <family val="2"/>
        <scheme val="minor"/>
      </rPr>
      <t>Miscellaneous</t>
    </r>
    <r>
      <rPr>
        <sz val="11"/>
        <color theme="1"/>
        <rFont val="Calibri"/>
        <family val="2"/>
        <scheme val="minor"/>
      </rPr>
      <t>. The two factor not contributed to the growth in a positive direction are Housing and Pan, tobacco and intoxicants.</t>
    </r>
  </si>
  <si>
    <t>Jun2022</t>
  </si>
  <si>
    <r>
      <t xml:space="preserve">There is a clear and visible dip in food prices in all three sectore in the months of </t>
    </r>
    <r>
      <rPr>
        <b/>
        <sz val="11"/>
        <color theme="1"/>
        <rFont val="Calibri"/>
        <family val="2"/>
        <scheme val="minor"/>
      </rPr>
      <t xml:space="preserve">November </t>
    </r>
    <r>
      <rPr>
        <sz val="11"/>
        <color theme="1"/>
        <rFont val="Calibri"/>
        <family val="2"/>
        <scheme val="minor"/>
      </rPr>
      <t xml:space="preserve">and </t>
    </r>
    <r>
      <rPr>
        <b/>
        <sz val="11"/>
        <color theme="1"/>
        <rFont val="Calibri"/>
        <family val="2"/>
        <scheme val="minor"/>
      </rPr>
      <t xml:space="preserve">December </t>
    </r>
    <r>
      <rPr>
        <sz val="11"/>
        <color theme="1"/>
        <rFont val="Calibri"/>
        <family val="2"/>
        <scheme val="minor"/>
      </rPr>
      <t>of 2022, which could perhaps have something to do with the 3 month high popping up in November 2023 if the data given is Y-o-Y inflation.</t>
    </r>
  </si>
  <si>
    <r>
      <t xml:space="preserve">As it is clearly visible, in the month of November and december of 2022, there is a huge dip in Prices or CPI index of </t>
    </r>
    <r>
      <rPr>
        <b/>
        <sz val="11"/>
        <color theme="1"/>
        <rFont val="Calibri"/>
        <family val="2"/>
        <scheme val="minor"/>
      </rPr>
      <t>Vegetables</t>
    </r>
    <r>
      <rPr>
        <sz val="11"/>
        <color theme="1"/>
        <rFont val="Calibri"/>
        <family val="2"/>
        <scheme val="minor"/>
      </rPr>
      <t xml:space="preserve">, which constitutes the dip in overall prices of these months in 2022.  This pattern is similarly seen in Rural and Urban datasets individually as well. the other contributers in negative index are </t>
    </r>
    <r>
      <rPr>
        <b/>
        <sz val="11"/>
        <color theme="1"/>
        <rFont val="Calibri"/>
        <family val="2"/>
        <scheme val="minor"/>
      </rPr>
      <t>Fruits</t>
    </r>
    <r>
      <rPr>
        <sz val="11"/>
        <color theme="1"/>
        <rFont val="Calibri"/>
        <family val="2"/>
        <scheme val="minor"/>
      </rPr>
      <t xml:space="preserve"> and </t>
    </r>
    <r>
      <rPr>
        <b/>
        <sz val="11"/>
        <color theme="1"/>
        <rFont val="Calibri"/>
        <family val="2"/>
        <scheme val="minor"/>
      </rPr>
      <t>Meat and fish</t>
    </r>
    <r>
      <rPr>
        <sz val="11"/>
        <color theme="1"/>
        <rFont val="Calibri"/>
        <family val="2"/>
        <scheme val="minor"/>
      </rPr>
      <t xml:space="preserve"> to a fairly smaller extent.</t>
    </r>
  </si>
  <si>
    <t/>
  </si>
  <si>
    <t>Observations</t>
  </si>
  <si>
    <r>
      <t xml:space="preserve">Cumulative growth in Food and beverage inflation for the whole year from June 2022 to May 2023 lies between </t>
    </r>
    <r>
      <rPr>
        <b/>
        <sz val="11"/>
        <color theme="1"/>
        <rFont val="Calibri"/>
        <family val="2"/>
        <scheme val="minor"/>
      </rPr>
      <t>3 and 3.5 percent</t>
    </r>
    <r>
      <rPr>
        <sz val="11"/>
        <color theme="1"/>
        <rFont val="Calibri"/>
        <family val="2"/>
        <scheme val="minor"/>
      </rPr>
      <t xml:space="preserve"> for all three sectors. The given inflation for November 2023 is itself around </t>
    </r>
    <r>
      <rPr>
        <b/>
        <sz val="11"/>
        <color theme="1"/>
        <rFont val="Calibri"/>
        <family val="2"/>
        <scheme val="minor"/>
      </rPr>
      <t>5.5 percent</t>
    </r>
    <r>
      <rPr>
        <sz val="11"/>
        <color theme="1"/>
        <rFont val="Calibri"/>
        <family val="2"/>
        <scheme val="minor"/>
      </rPr>
      <t>. The low prices of Vegetables and to some extent Meat and fish and Fruits could have recovered from collapse one year after for such high 3- month high inflation value.</t>
    </r>
  </si>
  <si>
    <r>
      <t xml:space="preserve">The three largest negative contributors of inflation for the year are </t>
    </r>
    <r>
      <rPr>
        <b/>
        <sz val="11"/>
        <color theme="1"/>
        <rFont val="Calibri"/>
        <family val="2"/>
        <scheme val="minor"/>
      </rPr>
      <t>Oils and fats</t>
    </r>
    <r>
      <rPr>
        <sz val="11"/>
        <color theme="1"/>
        <rFont val="Calibri"/>
        <family val="2"/>
        <scheme val="minor"/>
      </rPr>
      <t xml:space="preserve">, </t>
    </r>
    <r>
      <rPr>
        <b/>
        <sz val="11"/>
        <color theme="1"/>
        <rFont val="Calibri"/>
        <family val="2"/>
        <scheme val="minor"/>
      </rPr>
      <t xml:space="preserve">Vegetables </t>
    </r>
    <r>
      <rPr>
        <sz val="11"/>
        <color theme="1"/>
        <rFont val="Calibri"/>
        <family val="2"/>
        <scheme val="minor"/>
      </rPr>
      <t xml:space="preserve">and </t>
    </r>
    <r>
      <rPr>
        <b/>
        <sz val="11"/>
        <color theme="1"/>
        <rFont val="Calibri"/>
        <family val="2"/>
        <scheme val="minor"/>
      </rPr>
      <t>Meat and fish</t>
    </r>
    <r>
      <rPr>
        <sz val="11"/>
        <color theme="1"/>
        <rFont val="Calibri"/>
        <family val="2"/>
        <scheme val="minor"/>
      </rPr>
      <t xml:space="preserve"> in that particular order. Oils and fats indices interestingly rose only in months of Nov and Dec 2022.</t>
    </r>
  </si>
  <si>
    <t>The three largest positives contributors of inflation for the years are Spices, Cereals and products and Milk and products in that particular order.</t>
  </si>
  <si>
    <t>Query</t>
  </si>
  <si>
    <r>
      <t xml:space="preserve">Sectors like </t>
    </r>
    <r>
      <rPr>
        <b/>
        <sz val="11"/>
        <color theme="1"/>
        <rFont val="Calibri"/>
        <family val="2"/>
        <scheme val="minor"/>
      </rPr>
      <t xml:space="preserve">Household goods and services </t>
    </r>
    <r>
      <rPr>
        <sz val="11"/>
        <color theme="1"/>
        <rFont val="Calibri"/>
        <family val="2"/>
        <scheme val="minor"/>
      </rPr>
      <t xml:space="preserve">and </t>
    </r>
    <r>
      <rPr>
        <b/>
        <sz val="11"/>
        <color theme="1"/>
        <rFont val="Calibri"/>
        <family val="2"/>
        <scheme val="minor"/>
      </rPr>
      <t xml:space="preserve">Healthcare </t>
    </r>
    <r>
      <rPr>
        <sz val="11"/>
        <color theme="1"/>
        <rFont val="Calibri"/>
        <family val="2"/>
        <scheme val="minor"/>
      </rPr>
      <t>have seen a steady incline post Covid before stabilising.</t>
    </r>
  </si>
  <si>
    <r>
      <t xml:space="preserve">Sectors like </t>
    </r>
    <r>
      <rPr>
        <b/>
        <sz val="11"/>
        <color theme="1"/>
        <rFont val="Calibri"/>
        <family val="2"/>
        <scheme val="minor"/>
      </rPr>
      <t>Fuel and light</t>
    </r>
    <r>
      <rPr>
        <sz val="11"/>
        <color theme="1"/>
        <rFont val="Calibri"/>
        <family val="2"/>
        <scheme val="minor"/>
      </rPr>
      <t xml:space="preserve">, </t>
    </r>
    <r>
      <rPr>
        <b/>
        <sz val="11"/>
        <color theme="1"/>
        <rFont val="Calibri"/>
        <family val="2"/>
        <scheme val="minor"/>
      </rPr>
      <t xml:space="preserve">Food and beverages </t>
    </r>
    <r>
      <rPr>
        <sz val="11"/>
        <color theme="1"/>
        <rFont val="Calibri"/>
        <family val="2"/>
        <scheme val="minor"/>
      </rPr>
      <t xml:space="preserve">and </t>
    </r>
    <r>
      <rPr>
        <b/>
        <sz val="11"/>
        <color theme="1"/>
        <rFont val="Calibri"/>
        <family val="2"/>
        <scheme val="minor"/>
      </rPr>
      <t xml:space="preserve">Education </t>
    </r>
    <r>
      <rPr>
        <sz val="11"/>
        <color theme="1"/>
        <rFont val="Calibri"/>
        <family val="2"/>
        <scheme val="minor"/>
      </rPr>
      <t>have stabilised after a slight initial drop, which could have meant fluctuating demands in first year of the pandemic.</t>
    </r>
  </si>
  <si>
    <r>
      <rPr>
        <b/>
        <sz val="11"/>
        <color theme="1"/>
        <rFont val="Calibri"/>
        <family val="2"/>
        <scheme val="minor"/>
      </rPr>
      <t xml:space="preserve">Transport and communication </t>
    </r>
    <r>
      <rPr>
        <sz val="11"/>
        <color theme="1"/>
        <rFont val="Calibri"/>
        <family val="2"/>
        <scheme val="minor"/>
      </rPr>
      <t>sector saw the sharpest rise, possibly due to travel restrictions, which could've resulted in toilet paper situation in the United States, as people would've understandably wanted to stock up on limited supplies.</t>
    </r>
  </si>
  <si>
    <t>The erratic behaviour of how Covid waves 1 and 2 affected the country's economy is clearly visible at the start of each wave, when the uncertainity and paranoia is peaking.</t>
  </si>
  <si>
    <r>
      <rPr>
        <b/>
        <sz val="11"/>
        <color theme="1"/>
        <rFont val="Calibri"/>
        <family val="2"/>
        <scheme val="minor"/>
      </rPr>
      <t xml:space="preserve">Food and beverage </t>
    </r>
    <r>
      <rPr>
        <sz val="11"/>
        <color theme="1"/>
        <rFont val="Calibri"/>
        <family val="2"/>
        <scheme val="minor"/>
      </rPr>
      <t xml:space="preserve">indices can be seen rising in wave 1 and falling in wave 2 also seems to be affecting </t>
    </r>
    <r>
      <rPr>
        <b/>
        <sz val="11"/>
        <color theme="1"/>
        <rFont val="Calibri"/>
        <family val="2"/>
        <scheme val="minor"/>
      </rPr>
      <t xml:space="preserve">General Index </t>
    </r>
    <r>
      <rPr>
        <sz val="11"/>
        <color theme="1"/>
        <rFont val="Calibri"/>
        <family val="2"/>
        <scheme val="minor"/>
      </rPr>
      <t xml:space="preserve">could be an indicator of </t>
    </r>
    <r>
      <rPr>
        <b/>
        <sz val="11"/>
        <color theme="1"/>
        <rFont val="Calibri"/>
        <family val="2"/>
        <scheme val="minor"/>
      </rPr>
      <t>increased</t>
    </r>
    <r>
      <rPr>
        <sz val="11"/>
        <color theme="1"/>
        <rFont val="Calibri"/>
        <family val="2"/>
        <scheme val="minor"/>
      </rPr>
      <t xml:space="preserve"> </t>
    </r>
    <r>
      <rPr>
        <b/>
        <sz val="11"/>
        <color theme="1"/>
        <rFont val="Calibri"/>
        <family val="2"/>
        <scheme val="minor"/>
      </rPr>
      <t xml:space="preserve">weightage </t>
    </r>
    <r>
      <rPr>
        <sz val="11"/>
        <color theme="1"/>
        <rFont val="Calibri"/>
        <family val="2"/>
        <scheme val="minor"/>
      </rPr>
      <t>in a time of limited means throughout the country where non-essentials almost became a luxery for everyone.</t>
    </r>
  </si>
  <si>
    <r>
      <t xml:space="preserve">As wave 1 was poorly predicted, </t>
    </r>
    <r>
      <rPr>
        <b/>
        <sz val="11"/>
        <color theme="1"/>
        <rFont val="Calibri"/>
        <family val="2"/>
        <scheme val="minor"/>
      </rPr>
      <t xml:space="preserve">Fuel and light </t>
    </r>
    <r>
      <rPr>
        <sz val="11"/>
        <color theme="1"/>
        <rFont val="Calibri"/>
        <family val="2"/>
        <scheme val="minor"/>
      </rPr>
      <t>sees a sharp fall since imports drop to new all time lows in demand, which could have taught the traders like the middle east to better price the supplies for export and foreseeing the wave 2 and the limited amount of restriction that were imposed in it.</t>
    </r>
  </si>
  <si>
    <t>Caveats</t>
  </si>
  <si>
    <t>While the data for months of April and May in 2020 was unavailable, possibly due to a total halt in activity, a 3 month moving average was taken for both the months, resulting in same values and percentage change dropping to zero for May 2020 in above graph. Imputed values are available on the govt data site in a pdf so an alternate can be used there to get a better educated guess into the state of affairs during these month in the country.</t>
  </si>
  <si>
    <t>h</t>
  </si>
  <si>
    <t>Petroleum Planning &amp; Analysis Cell</t>
  </si>
  <si>
    <t>Crude Oil FOB Price (Indian Basket)</t>
  </si>
  <si>
    <t>Table Posted: (03-04-2023)</t>
  </si>
  <si>
    <t>Period : Since 2000-01</t>
  </si>
  <si>
    <t>($/bbl.)</t>
  </si>
  <si>
    <t>Average</t>
  </si>
  <si>
    <t>Ratio *</t>
  </si>
  <si>
    <t>2000-01</t>
  </si>
  <si>
    <t>2001-02</t>
  </si>
  <si>
    <t>2002-03</t>
  </si>
  <si>
    <t>2003-04</t>
  </si>
  <si>
    <t>2004-05</t>
  </si>
  <si>
    <t>2005-06</t>
  </si>
  <si>
    <t>2006-07</t>
  </si>
  <si>
    <t>59.8:40.2</t>
  </si>
  <si>
    <t>2007-08</t>
  </si>
  <si>
    <t>61.4:38.6</t>
  </si>
  <si>
    <t>2008-09</t>
  </si>
  <si>
    <t>62.3:37.7</t>
  </si>
  <si>
    <t>2009-10</t>
  </si>
  <si>
    <t>63.5:36.5</t>
  </si>
  <si>
    <t>2010-11</t>
  </si>
  <si>
    <t>67.6:32.4</t>
  </si>
  <si>
    <t>2011-12</t>
  </si>
  <si>
    <t>65.2:34.8</t>
  </si>
  <si>
    <t>2012-13</t>
  </si>
  <si>
    <t>68.2:31.8</t>
  </si>
  <si>
    <t>2013-14</t>
  </si>
  <si>
    <t>69.9:30.1</t>
  </si>
  <si>
    <t>2014-15</t>
  </si>
  <si>
    <t>72.04:27.96</t>
  </si>
  <si>
    <t>2015-16</t>
  </si>
  <si>
    <t>72.28:27.72</t>
  </si>
  <si>
    <t>2016-17</t>
  </si>
  <si>
    <t>71.03:28.97</t>
  </si>
  <si>
    <t>2017-18</t>
  </si>
  <si>
    <t>72.38:27.62</t>
  </si>
  <si>
    <t>2018-19</t>
  </si>
  <si>
    <t>74.77:25.23</t>
  </si>
  <si>
    <t>2019-20</t>
  </si>
  <si>
    <t>75.50:24.50</t>
  </si>
  <si>
    <t>2020-21</t>
  </si>
  <si>
    <t>75.62:24.38</t>
  </si>
  <si>
    <t>2021-22</t>
  </si>
  <si>
    <t>2022-23</t>
  </si>
  <si>
    <t>Notes:</t>
  </si>
  <si>
    <t>* The composition of Indian Basket of Crude represents Average of Oman &amp; Dubai for sour grades and Brent (Dated) for sweet grade in the ratio of  crude processed during previous financial year, e.g. ratio of crude processed as indicated in the table above.</t>
  </si>
  <si>
    <t>- Crude oil prices are average of daily prices of respective month.</t>
  </si>
  <si>
    <t>https://ppac.gov.in/import-export/history</t>
  </si>
  <si>
    <t xml:space="preserve">1 bbl to liter = 158.9873 liter
</t>
  </si>
  <si>
    <r>
      <t xml:space="preserve">1 </t>
    </r>
    <r>
      <rPr>
        <b/>
        <sz val="11"/>
        <color theme="1"/>
        <rFont val="Calibri"/>
        <family val="2"/>
        <scheme val="minor"/>
      </rPr>
      <t xml:space="preserve">bbl to liter </t>
    </r>
    <r>
      <rPr>
        <sz val="11"/>
        <color theme="1"/>
        <rFont val="Calibri"/>
        <family val="2"/>
        <scheme val="minor"/>
      </rPr>
      <t xml:space="preserve">= 158.9873 liter
</t>
    </r>
  </si>
  <si>
    <t>NR</t>
  </si>
  <si>
    <t>NR = Not required withing the scope of the query</t>
  </si>
  <si>
    <t>Appendix</t>
  </si>
  <si>
    <t>Full data in sheet:</t>
  </si>
  <si>
    <t>Crude Oil import prices in $/bbl</t>
  </si>
  <si>
    <t xml:space="preserve">Correlation Category - </t>
  </si>
  <si>
    <t>"=CORREL()" Value wrt crude oil prices</t>
  </si>
  <si>
    <t>Prices in $/bbl</t>
  </si>
  <si>
    <t>Negative correlation</t>
  </si>
  <si>
    <t>Correlated</t>
  </si>
  <si>
    <t>Weakly correlated</t>
  </si>
  <si>
    <t>Little correlation</t>
  </si>
  <si>
    <t>Identify trends in oil price change with change in inflation prices of all the categories and identify the category whose inflation prices strongly changes with fluctuations in imported oil price</t>
  </si>
  <si>
    <t>Executive Summary</t>
  </si>
  <si>
    <t>Weights as provided by Government used in CPI calculation for base year as 2012 data</t>
  </si>
  <si>
    <t>This is a screen shot of the website</t>
  </si>
  <si>
    <t>https://cpi.mospi.gov.in/Weights_2012.aspx</t>
  </si>
  <si>
    <t>April and May 2020 values missing and later imputed in our data were also available in a PDF file</t>
  </si>
  <si>
    <t>This again, is a screenshot.</t>
  </si>
  <si>
    <t>https://cpi.mospi.gov.in/Imputed.aspx</t>
  </si>
  <si>
    <t>End of Document</t>
  </si>
  <si>
    <t>CPI Inflation in India</t>
  </si>
  <si>
    <t>A Data Analytics Case Study</t>
  </si>
  <si>
    <t>OBJECTIVE 1</t>
  </si>
  <si>
    <r>
      <t xml:space="preserve">Identifying </t>
    </r>
    <r>
      <rPr>
        <b/>
        <sz val="12"/>
        <color theme="1"/>
        <rFont val="Calibri"/>
        <family val="2"/>
        <scheme val="minor"/>
      </rPr>
      <t>contribution of broader categories</t>
    </r>
    <r>
      <rPr>
        <sz val="12"/>
        <color theme="1"/>
        <rFont val="Calibri"/>
        <family val="2"/>
        <scheme val="minor"/>
      </rPr>
      <t xml:space="preserve"> (sub-indeces) to the towards the CPI basket (General Index,) with  the weightage of sectors with greatest contributions towards the overall change in CPI basket.</t>
    </r>
  </si>
  <si>
    <t>Takeaways:</t>
  </si>
  <si>
    <r>
      <rPr>
        <b/>
        <sz val="11"/>
        <color theme="1"/>
        <rFont val="Calibri"/>
        <family val="2"/>
        <scheme val="minor"/>
      </rPr>
      <t xml:space="preserve">Fuel and Light </t>
    </r>
    <r>
      <rPr>
        <sz val="11"/>
        <color theme="1"/>
        <rFont val="Calibri"/>
        <family val="2"/>
        <scheme val="minor"/>
      </rPr>
      <t xml:space="preserve">as well as </t>
    </r>
    <r>
      <rPr>
        <b/>
        <sz val="11"/>
        <color theme="1"/>
        <rFont val="Calibri"/>
        <family val="2"/>
        <scheme val="minor"/>
      </rPr>
      <t xml:space="preserve">Clothing and Footwear </t>
    </r>
    <r>
      <rPr>
        <sz val="11"/>
        <color theme="1"/>
        <rFont val="Calibri"/>
        <family val="2"/>
        <scheme val="minor"/>
      </rPr>
      <t>have positive contributions overall in both rural and urban sectors.</t>
    </r>
  </si>
  <si>
    <t>OBJECTIVE 2</t>
  </si>
  <si>
    <t>Identifying trends in Y-o-Y starting from 2017 for CPI (rural + urban) index with an indication of highest annual rate of inflation. Finding out the reason why the Annual rate of inflation is the highest for the year.</t>
  </si>
  <si>
    <t>OBJECTIVE 3</t>
  </si>
  <si>
    <t>The Maximum value (6.95%) for General Index (overall) Inflation was seen during fiscal year 2022.</t>
  </si>
  <si>
    <t>For the 2022 growth %, which is max of the given sample of years, 4 indices are responsible for it, namely, Clothing and footwear (9.4%), Fuel and light, Food and Beverages and Miscellaneous to some extent (7+ %)</t>
  </si>
  <si>
    <t>With India's retail inflation reaching a 3-month high of 5.55% in November 2023, largely due to a sharp rise in food prices. 12 months analysis of food categories for possible effects that could have resulted in Nov 2023 inflation</t>
  </si>
  <si>
    <t>2022 Nov</t>
  </si>
  <si>
    <t>2022 Dec</t>
  </si>
  <si>
    <t>Inference:</t>
  </si>
  <si>
    <t>OBJECTIVE 4</t>
  </si>
  <si>
    <t>Since markets are oscillatory in nature, given that 5.55% is Nov 2023 3-month high inflation, and establish above inflation of Food and beverages not even touching 3.5% for a whole year, we can assume that prices caught back up in November. Other Items may include Oil and Fats but their Nov and Dec contributions were actually Positive, with rest of the 10 months as negative towards the combined Index.</t>
  </si>
  <si>
    <t xml:space="preserve">Analysis of pre-covid and post-Covid inflation </t>
  </si>
  <si>
    <t>The erratic behaviour of how Covid waves 1 and 2 affected the country's economy is clearly visible at the start of each wave.</t>
  </si>
  <si>
    <t>Food and beverage is rising in wave 1 and falling in wave 2 also seems to be affecting General Index could be an indicator of increased weightage in a time of limited means.</t>
  </si>
  <si>
    <t>Since data for Covid months of April and May 2020 were missing, the 3 months moving average was take for both. Having same values, % inflation for month of May 2020 came out to be zero for many indices. This can be further checked with imputed values provided by govt data provided in Appendix sheet.</t>
  </si>
  <si>
    <t>OBJECTIVE 5</t>
  </si>
  <si>
    <t>Effects of Global event on Oil Imports from 2021 to 2023</t>
  </si>
  <si>
    <t>Food has the largest correlation value (0.32) followed by General Index (0.25)</t>
  </si>
  <si>
    <t>Food basket contains raw material like grains which have larger fraction of their selling price based on energy, hence explains the sensitivity to imports.</t>
  </si>
  <si>
    <t>Fuel and Light sector do not correlate to change in import prices, primarily because of 2 reasons. One being buffer in oil reserves and second being India has large dependance on Coal for energy sector which is a domestic surpluss product.</t>
  </si>
  <si>
    <t>Russo-Ukraine war has seen oil price fluctuations mainy due to sanctions on Russia, but as EU is highly dependant on it's Oil, India has acted as middle man stabilising the supply and prices of imports.</t>
  </si>
  <si>
    <r>
      <rPr>
        <b/>
        <sz val="11"/>
        <color theme="1"/>
        <rFont val="Calibri"/>
        <family val="2"/>
        <scheme val="minor"/>
      </rPr>
      <t>Executive Summary</t>
    </r>
    <r>
      <rPr>
        <sz val="11"/>
        <color theme="1"/>
        <rFont val="Calibri"/>
        <family val="2"/>
        <scheme val="minor"/>
      </rPr>
      <t xml:space="preserve"> of data in Results sheet.</t>
    </r>
  </si>
  <si>
    <r>
      <t xml:space="preserve">Out of the three, </t>
    </r>
    <r>
      <rPr>
        <b/>
        <sz val="11"/>
        <color theme="1"/>
        <rFont val="Calibri"/>
        <family val="2"/>
        <scheme val="minor"/>
      </rPr>
      <t>Meat and fish</t>
    </r>
    <r>
      <rPr>
        <sz val="11"/>
        <color theme="1"/>
        <rFont val="Calibri"/>
        <family val="2"/>
        <scheme val="minor"/>
      </rPr>
      <t xml:space="preserve"> as well as </t>
    </r>
    <r>
      <rPr>
        <b/>
        <sz val="11"/>
        <color theme="1"/>
        <rFont val="Calibri"/>
        <family val="2"/>
        <scheme val="minor"/>
      </rPr>
      <t xml:space="preserve">Oil and fats </t>
    </r>
    <r>
      <rPr>
        <sz val="11"/>
        <color theme="1"/>
        <rFont val="Calibri"/>
        <family val="2"/>
        <scheme val="minor"/>
      </rPr>
      <t>have higher correlation with Oil imports fluctuation.</t>
    </r>
  </si>
  <si>
    <t>i.</t>
  </si>
  <si>
    <t>ii.</t>
  </si>
  <si>
    <t>With Oil and fats longer shelf life, they are unable to compete for natural reasons.</t>
  </si>
  <si>
    <r>
      <t xml:space="preserve">With </t>
    </r>
    <r>
      <rPr>
        <b/>
        <sz val="11"/>
        <color theme="1"/>
        <rFont val="Calibri"/>
        <family val="2"/>
        <scheme val="minor"/>
      </rPr>
      <t>Meat and fish</t>
    </r>
    <r>
      <rPr>
        <sz val="11"/>
        <color theme="1"/>
        <rFont val="Calibri"/>
        <family val="2"/>
        <scheme val="minor"/>
      </rPr>
      <t>, they do not enjoy investments in energy for refrigeration or other means to store them by the venders and distributors.</t>
    </r>
  </si>
  <si>
    <t xml:space="preserve">Food and Beverages has a higher correlation coefficient, as a major chunk of it's cost involves fuel for growth, processing and transportation. </t>
  </si>
  <si>
    <t>Also, Food and beverages is a staple of the economy and it cannot be sold at a premium, so the fuel fluctuations affect it more.</t>
  </si>
  <si>
    <r>
      <rPr>
        <b/>
        <sz val="11"/>
        <color theme="1"/>
        <rFont val="Calibri"/>
        <family val="2"/>
        <scheme val="minor"/>
      </rPr>
      <t xml:space="preserve">Vegetables </t>
    </r>
    <r>
      <rPr>
        <sz val="11"/>
        <color theme="1"/>
        <rFont val="Calibri"/>
        <family val="2"/>
        <scheme val="minor"/>
      </rPr>
      <t>fluctuations are more erratic due to shorter shelf lives and lack of reserves.</t>
    </r>
  </si>
  <si>
    <r>
      <t xml:space="preserve">Inflation (overall) has been increasing for a while, starting with the sharp rise (2.86 to 5.84%) after 2019, which is just before Covid. Covid, which have drastically affected market prices does not reflect well in March 2021 value due to restrictions of markets, which can be classified as an </t>
    </r>
    <r>
      <rPr>
        <b/>
        <sz val="11"/>
        <color theme="1"/>
        <rFont val="Calibri"/>
        <family val="2"/>
        <scheme val="minor"/>
      </rPr>
      <t>Unusual scenario</t>
    </r>
    <r>
      <rPr>
        <sz val="11"/>
        <color theme="1"/>
        <rFont val="Calibri"/>
        <family val="2"/>
        <scheme val="minor"/>
      </rPr>
      <t>.</t>
    </r>
  </si>
  <si>
    <r>
      <t xml:space="preserve">There is a </t>
    </r>
    <r>
      <rPr>
        <b/>
        <sz val="11"/>
        <color theme="1"/>
        <rFont val="Calibri"/>
        <family val="2"/>
        <scheme val="minor"/>
      </rPr>
      <t xml:space="preserve">huge dip </t>
    </r>
    <r>
      <rPr>
        <sz val="11"/>
        <color theme="1"/>
        <rFont val="Calibri"/>
        <family val="2"/>
        <scheme val="minor"/>
      </rPr>
      <t>in Prices for vegeatbles in the month of Nov and Dec of 2022</t>
    </r>
  </si>
  <si>
    <t>End of Results</t>
  </si>
  <si>
    <t>End of Summary</t>
  </si>
  <si>
    <t>Slicer for charts</t>
  </si>
  <si>
    <t>Sctter plot</t>
  </si>
  <si>
    <t>Bayesian networks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</si>
</sst>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theme="0" tint="-0.34998626667073579"/>
      <name val="Calibri"/>
      <family val="2"/>
      <scheme val="minor"/>
    </font>
    <font>
      <b/>
      <sz val="14"/>
      <color rgb="FFC00000"/>
      <name val="Calibri"/>
      <family val="2"/>
      <scheme val="minor"/>
    </font>
    <font>
      <b/>
      <sz val="14"/>
      <color rgb="FFFF0000"/>
      <name val="Calibri"/>
      <family val="2"/>
      <scheme val="minor"/>
    </font>
    <font>
      <b/>
      <sz val="11"/>
      <name val="Calibri"/>
      <family val="2"/>
      <scheme val="minor"/>
    </font>
    <font>
      <sz val="11"/>
      <color theme="0" tint="-0.249977111117893"/>
      <name val="Calibri"/>
      <family val="2"/>
      <scheme val="minor"/>
    </font>
    <font>
      <b/>
      <sz val="14"/>
      <color theme="1"/>
      <name val="Calibri"/>
      <family val="2"/>
      <scheme val="minor"/>
    </font>
    <font>
      <b/>
      <sz val="11"/>
      <color rgb="FFFF0000"/>
      <name val="Calibri"/>
      <family val="2"/>
      <scheme val="minor"/>
    </font>
    <font>
      <sz val="11"/>
      <color theme="4"/>
      <name val="Calibri"/>
      <family val="2"/>
      <scheme val="minor"/>
    </font>
    <font>
      <sz val="11"/>
      <color theme="2"/>
      <name val="Calibri"/>
      <family val="2"/>
      <scheme val="minor"/>
    </font>
    <font>
      <b/>
      <sz val="11"/>
      <color theme="2"/>
      <name val="Calibri"/>
      <family val="2"/>
      <scheme val="minor"/>
    </font>
    <font>
      <sz val="12"/>
      <color theme="1"/>
      <name val="Calibri"/>
      <family val="2"/>
      <scheme val="minor"/>
    </font>
    <font>
      <sz val="18"/>
      <color theme="1"/>
      <name val="Calibri"/>
      <family val="2"/>
      <scheme val="minor"/>
    </font>
    <font>
      <sz val="36"/>
      <color theme="1"/>
      <name val="Calibri"/>
      <family val="2"/>
      <scheme val="minor"/>
    </font>
    <font>
      <b/>
      <sz val="12"/>
      <color theme="1"/>
      <name val="Calibri"/>
      <family val="2"/>
      <scheme val="minor"/>
    </font>
    <font>
      <b/>
      <sz val="16"/>
      <color theme="1"/>
      <name val="Calibri"/>
      <family val="2"/>
      <scheme val="minor"/>
    </font>
    <font>
      <sz val="11"/>
      <color rgb="FF00B050"/>
      <name val="Calibri"/>
      <family val="2"/>
      <scheme val="minor"/>
    </font>
  </fonts>
  <fills count="14">
    <fill>
      <patternFill patternType="none"/>
    </fill>
    <fill>
      <patternFill patternType="gray125"/>
    </fill>
    <fill>
      <patternFill patternType="solid">
        <fgColor theme="8"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4" tint="-0.249977111117893"/>
        <bgColor indexed="64"/>
      </patternFill>
    </fill>
    <fill>
      <patternFill patternType="solid">
        <fgColor theme="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39997558519241921"/>
        <bgColor indexed="64"/>
      </patternFill>
    </fill>
  </fills>
  <borders count="6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right style="medium">
        <color indexed="64"/>
      </right>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thin">
        <color indexed="64"/>
      </right>
      <top/>
      <bottom style="thin">
        <color indexed="64"/>
      </bottom>
      <diagonal/>
    </border>
    <border>
      <left style="thin">
        <color indexed="64"/>
      </left>
      <right style="medium">
        <color indexed="64"/>
      </right>
      <top/>
      <bottom/>
      <diagonal/>
    </border>
    <border>
      <left/>
      <right/>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s>
  <cellStyleXfs count="2">
    <xf numFmtId="0" fontId="0" fillId="0" borderId="0"/>
    <xf numFmtId="9" fontId="1" fillId="0" borderId="0" applyFont="0" applyFill="0" applyBorder="0" applyAlignment="0" applyProtection="0"/>
  </cellStyleXfs>
  <cellXfs count="360">
    <xf numFmtId="0" fontId="0" fillId="0" borderId="0" xfId="0"/>
    <xf numFmtId="0" fontId="0" fillId="0" borderId="0" xfId="0" applyAlignment="1">
      <alignment horizontal="center"/>
    </xf>
    <xf numFmtId="0" fontId="0" fillId="3" borderId="0" xfId="0" applyFill="1" applyAlignment="1">
      <alignment horizontal="center"/>
    </xf>
    <xf numFmtId="0" fontId="0" fillId="4" borderId="0" xfId="0" applyFill="1"/>
    <xf numFmtId="0" fontId="2" fillId="0" borderId="0" xfId="0" applyFont="1"/>
    <xf numFmtId="0" fontId="0" fillId="0" borderId="0" xfId="0" applyAlignment="1">
      <alignment horizontal="right"/>
    </xf>
    <xf numFmtId="17" fontId="0" fillId="0" borderId="0" xfId="0" applyNumberFormat="1"/>
    <xf numFmtId="9" fontId="0" fillId="0" borderId="0" xfId="1" applyFont="1" applyFill="1"/>
    <xf numFmtId="10" fontId="0" fillId="0" borderId="0" xfId="1" applyNumberFormat="1" applyFont="1" applyFill="1"/>
    <xf numFmtId="0" fontId="0" fillId="6" borderId="0" xfId="0" applyFill="1"/>
    <xf numFmtId="0" fontId="0" fillId="6" borderId="0" xfId="0" applyFill="1" applyAlignment="1">
      <alignment horizontal="center"/>
    </xf>
    <xf numFmtId="0" fontId="0" fillId="0" borderId="0" xfId="0" applyAlignment="1">
      <alignment vertical="center" wrapText="1"/>
    </xf>
    <xf numFmtId="0" fontId="2" fillId="7" borderId="0" xfId="0" applyFont="1" applyFill="1"/>
    <xf numFmtId="0" fontId="0" fillId="7" borderId="0" xfId="0" applyFill="1"/>
    <xf numFmtId="0" fontId="0" fillId="0" borderId="4" xfId="0" applyBorder="1"/>
    <xf numFmtId="0" fontId="0" fillId="0" borderId="5" xfId="0" applyBorder="1"/>
    <xf numFmtId="0" fontId="2" fillId="7" borderId="4" xfId="0" applyFont="1" applyFill="1" applyBorder="1"/>
    <xf numFmtId="0" fontId="2" fillId="7" borderId="5" xfId="0" applyFont="1" applyFill="1" applyBorder="1"/>
    <xf numFmtId="0" fontId="2" fillId="8" borderId="4" xfId="0" applyFont="1" applyFill="1" applyBorder="1"/>
    <xf numFmtId="0" fontId="2" fillId="8" borderId="0" xfId="0" applyFont="1" applyFill="1"/>
    <xf numFmtId="0" fontId="2" fillId="8" borderId="5" xfId="0" applyFont="1" applyFill="1" applyBorder="1"/>
    <xf numFmtId="10" fontId="0" fillId="0" borderId="8" xfId="0" applyNumberFormat="1" applyBorder="1"/>
    <xf numFmtId="0" fontId="0" fillId="0" borderId="9" xfId="0" applyBorder="1"/>
    <xf numFmtId="0" fontId="0" fillId="0" borderId="0" xfId="0" applyAlignment="1">
      <alignment vertical="top"/>
    </xf>
    <xf numFmtId="164" fontId="0" fillId="0" borderId="0" xfId="0" applyNumberFormat="1"/>
    <xf numFmtId="10" fontId="0" fillId="0" borderId="4" xfId="1" applyNumberFormat="1" applyFont="1" applyFill="1" applyBorder="1"/>
    <xf numFmtId="10" fontId="0" fillId="0" borderId="0" xfId="1" applyNumberFormat="1" applyFont="1" applyFill="1" applyBorder="1"/>
    <xf numFmtId="10" fontId="0" fillId="0" borderId="6" xfId="1" applyNumberFormat="1" applyFont="1" applyFill="1" applyBorder="1"/>
    <xf numFmtId="10" fontId="0" fillId="0" borderId="7" xfId="1" applyNumberFormat="1" applyFont="1" applyFill="1" applyBorder="1"/>
    <xf numFmtId="10" fontId="0" fillId="0" borderId="11" xfId="0" applyNumberFormat="1" applyBorder="1"/>
    <xf numFmtId="10" fontId="0" fillId="0" borderId="5" xfId="1" applyNumberFormat="1" applyFont="1" applyFill="1" applyBorder="1"/>
    <xf numFmtId="10" fontId="0" fillId="0" borderId="8" xfId="1" applyNumberFormat="1" applyFont="1" applyFill="1" applyBorder="1"/>
    <xf numFmtId="10" fontId="0" fillId="0" borderId="12" xfId="0" applyNumberFormat="1" applyBorder="1"/>
    <xf numFmtId="10" fontId="0" fillId="0" borderId="13" xfId="0" applyNumberFormat="1" applyBorder="1"/>
    <xf numFmtId="0" fontId="0" fillId="0" borderId="14" xfId="0" applyBorder="1"/>
    <xf numFmtId="0" fontId="0" fillId="0" borderId="15" xfId="0" applyBorder="1"/>
    <xf numFmtId="0" fontId="0" fillId="0" borderId="16" xfId="0" applyBorder="1"/>
    <xf numFmtId="10" fontId="0" fillId="0" borderId="14" xfId="1" applyNumberFormat="1" applyFont="1" applyFill="1" applyBorder="1"/>
    <xf numFmtId="10" fontId="0" fillId="0" borderId="15" xfId="1" applyNumberFormat="1" applyFont="1" applyFill="1" applyBorder="1"/>
    <xf numFmtId="10" fontId="0" fillId="0" borderId="17" xfId="0" applyNumberFormat="1" applyBorder="1"/>
    <xf numFmtId="10" fontId="0" fillId="0" borderId="16" xfId="1" applyNumberFormat="1" applyFont="1" applyFill="1" applyBorder="1"/>
    <xf numFmtId="0" fontId="0" fillId="0" borderId="10" xfId="0" applyBorder="1"/>
    <xf numFmtId="0" fontId="0" fillId="4" borderId="14" xfId="0" applyFill="1" applyBorder="1"/>
    <xf numFmtId="10" fontId="0" fillId="4" borderId="14" xfId="1" applyNumberFormat="1" applyFont="1" applyFill="1" applyBorder="1"/>
    <xf numFmtId="0" fontId="2" fillId="0" borderId="18" xfId="0" applyFont="1" applyBorder="1"/>
    <xf numFmtId="0" fontId="2" fillId="0" borderId="19" xfId="0" applyFont="1" applyBorder="1"/>
    <xf numFmtId="0" fontId="2" fillId="0" borderId="17" xfId="0" applyFont="1" applyBorder="1"/>
    <xf numFmtId="10" fontId="2" fillId="0" borderId="18" xfId="1" applyNumberFormat="1" applyFont="1" applyFill="1" applyBorder="1"/>
    <xf numFmtId="10" fontId="2" fillId="0" borderId="19" xfId="1" applyNumberFormat="1" applyFont="1" applyFill="1" applyBorder="1"/>
    <xf numFmtId="10" fontId="2" fillId="0" borderId="17" xfId="1" applyNumberFormat="1" applyFont="1" applyFill="1" applyBorder="1"/>
    <xf numFmtId="0" fontId="0" fillId="0" borderId="20" xfId="0" applyBorder="1"/>
    <xf numFmtId="9" fontId="0" fillId="0" borderId="0" xfId="1" applyFont="1"/>
    <xf numFmtId="10" fontId="0" fillId="0" borderId="0" xfId="1" applyNumberFormat="1" applyFont="1"/>
    <xf numFmtId="164" fontId="0" fillId="4" borderId="0" xfId="0" applyNumberFormat="1" applyFill="1"/>
    <xf numFmtId="10" fontId="0" fillId="4" borderId="0" xfId="1" applyNumberFormat="1" applyFont="1" applyFill="1"/>
    <xf numFmtId="10" fontId="0" fillId="0" borderId="9" xfId="0" applyNumberFormat="1" applyBorder="1"/>
    <xf numFmtId="0" fontId="2" fillId="0" borderId="9" xfId="0" applyFont="1" applyBorder="1"/>
    <xf numFmtId="10" fontId="0" fillId="0" borderId="9" xfId="1" applyNumberFormat="1" applyFont="1" applyBorder="1"/>
    <xf numFmtId="0" fontId="0" fillId="0" borderId="21" xfId="0" applyBorder="1"/>
    <xf numFmtId="0" fontId="0" fillId="0" borderId="22" xfId="0" applyBorder="1"/>
    <xf numFmtId="164" fontId="0" fillId="0" borderId="0" xfId="1" applyNumberFormat="1" applyFont="1"/>
    <xf numFmtId="0" fontId="0" fillId="10" borderId="0" xfId="0" applyFill="1"/>
    <xf numFmtId="10" fontId="0" fillId="0" borderId="1" xfId="1" applyNumberFormat="1" applyFont="1" applyBorder="1" applyAlignment="1">
      <alignment horizontal="left"/>
    </xf>
    <xf numFmtId="10" fontId="0" fillId="0" borderId="2" xfId="1" applyNumberFormat="1" applyFont="1" applyBorder="1" applyAlignment="1">
      <alignment horizontal="left"/>
    </xf>
    <xf numFmtId="10" fontId="0" fillId="0" borderId="3" xfId="1" applyNumberFormat="1" applyFont="1" applyBorder="1" applyAlignment="1">
      <alignment horizontal="left"/>
    </xf>
    <xf numFmtId="0" fontId="0" fillId="0" borderId="6" xfId="0" applyBorder="1"/>
    <xf numFmtId="0" fontId="0" fillId="0" borderId="7" xfId="0" applyBorder="1"/>
    <xf numFmtId="0" fontId="0" fillId="0" borderId="8" xfId="0" applyBorder="1"/>
    <xf numFmtId="10" fontId="0" fillId="0" borderId="14" xfId="1" applyNumberFormat="1" applyFont="1" applyBorder="1" applyAlignment="1">
      <alignment horizontal="left"/>
    </xf>
    <xf numFmtId="10" fontId="0" fillId="0" borderId="15" xfId="1" applyNumberFormat="1" applyFont="1" applyBorder="1" applyAlignment="1">
      <alignment horizontal="left"/>
    </xf>
    <xf numFmtId="10" fontId="0" fillId="0" borderId="16" xfId="1" applyNumberFormat="1" applyFont="1" applyBorder="1" applyAlignment="1">
      <alignment horizontal="left"/>
    </xf>
    <xf numFmtId="164" fontId="0" fillId="11" borderId="24" xfId="0" applyNumberFormat="1" applyFill="1" applyBorder="1"/>
    <xf numFmtId="164" fontId="0" fillId="11" borderId="25" xfId="0" applyNumberFormat="1" applyFill="1" applyBorder="1"/>
    <xf numFmtId="164" fontId="0" fillId="11" borderId="26" xfId="0" applyNumberFormat="1" applyFill="1" applyBorder="1"/>
    <xf numFmtId="164" fontId="0" fillId="11" borderId="27" xfId="0" applyNumberFormat="1" applyFill="1" applyBorder="1"/>
    <xf numFmtId="164" fontId="0" fillId="11" borderId="0" xfId="0" applyNumberFormat="1" applyFill="1"/>
    <xf numFmtId="164" fontId="0" fillId="11" borderId="20" xfId="0" applyNumberFormat="1" applyFill="1" applyBorder="1"/>
    <xf numFmtId="164" fontId="0" fillId="11" borderId="28" xfId="0" applyNumberFormat="1" applyFill="1" applyBorder="1"/>
    <xf numFmtId="164" fontId="0" fillId="11" borderId="29" xfId="0" applyNumberFormat="1" applyFill="1" applyBorder="1"/>
    <xf numFmtId="164" fontId="0" fillId="11" borderId="30" xfId="0" applyNumberFormat="1" applyFill="1" applyBorder="1"/>
    <xf numFmtId="10" fontId="0" fillId="0" borderId="15" xfId="0" applyNumberFormat="1" applyBorder="1"/>
    <xf numFmtId="10" fontId="2" fillId="0" borderId="33" xfId="1" applyNumberFormat="1" applyFont="1" applyFill="1" applyBorder="1"/>
    <xf numFmtId="0" fontId="2" fillId="0" borderId="15" xfId="0" applyFont="1" applyBorder="1"/>
    <xf numFmtId="0" fontId="0" fillId="0" borderId="35" xfId="0" applyBorder="1"/>
    <xf numFmtId="10" fontId="0" fillId="0" borderId="2" xfId="0" applyNumberFormat="1" applyBorder="1"/>
    <xf numFmtId="10" fontId="2" fillId="0" borderId="18" xfId="0" applyNumberFormat="1" applyFont="1" applyBorder="1"/>
    <xf numFmtId="0" fontId="0" fillId="0" borderId="19" xfId="0" applyBorder="1"/>
    <xf numFmtId="0" fontId="0" fillId="0" borderId="17" xfId="0" applyBorder="1"/>
    <xf numFmtId="0" fontId="6" fillId="0" borderId="0" xfId="0" applyFont="1"/>
    <xf numFmtId="0" fontId="0" fillId="0" borderId="39" xfId="0" applyBorder="1" applyAlignment="1">
      <alignment horizontal="right"/>
    </xf>
    <xf numFmtId="0" fontId="2" fillId="8" borderId="37" xfId="0" applyFont="1" applyFill="1" applyBorder="1"/>
    <xf numFmtId="0" fontId="2" fillId="8" borderId="40" xfId="0" applyFont="1" applyFill="1" applyBorder="1"/>
    <xf numFmtId="0" fontId="2" fillId="8" borderId="38" xfId="0" applyFont="1" applyFill="1" applyBorder="1"/>
    <xf numFmtId="10" fontId="0" fillId="0" borderId="11" xfId="1" applyNumberFormat="1" applyFont="1" applyBorder="1"/>
    <xf numFmtId="10" fontId="0" fillId="0" borderId="36" xfId="1" applyNumberFormat="1" applyFont="1" applyBorder="1"/>
    <xf numFmtId="0" fontId="0" fillId="8" borderId="9" xfId="0" applyFill="1" applyBorder="1"/>
    <xf numFmtId="0" fontId="0" fillId="8" borderId="39" xfId="0" applyFill="1" applyBorder="1"/>
    <xf numFmtId="0" fontId="0" fillId="8" borderId="11" xfId="0" applyFill="1" applyBorder="1"/>
    <xf numFmtId="10" fontId="0" fillId="0" borderId="4" xfId="1" applyNumberFormat="1" applyFont="1" applyBorder="1"/>
    <xf numFmtId="10" fontId="0" fillId="0" borderId="0" xfId="1" applyNumberFormat="1" applyFont="1" applyBorder="1"/>
    <xf numFmtId="10" fontId="0" fillId="0" borderId="5" xfId="1" applyNumberFormat="1" applyFont="1" applyBorder="1"/>
    <xf numFmtId="10" fontId="0" fillId="0" borderId="6" xfId="1" applyNumberFormat="1" applyFont="1" applyBorder="1"/>
    <xf numFmtId="10" fontId="0" fillId="0" borderId="7" xfId="1" applyNumberFormat="1" applyFont="1" applyBorder="1"/>
    <xf numFmtId="10" fontId="0" fillId="0" borderId="8" xfId="1" applyNumberFormat="1" applyFont="1" applyBorder="1"/>
    <xf numFmtId="0" fontId="2" fillId="8" borderId="42" xfId="0" applyFont="1" applyFill="1" applyBorder="1"/>
    <xf numFmtId="0" fontId="0" fillId="0" borderId="43" xfId="0" applyBorder="1" applyAlignment="1">
      <alignment horizontal="right"/>
    </xf>
    <xf numFmtId="0" fontId="0" fillId="0" borderId="44" xfId="0" applyBorder="1" applyAlignment="1">
      <alignment horizontal="right"/>
    </xf>
    <xf numFmtId="0" fontId="0" fillId="0" borderId="45" xfId="0" applyBorder="1" applyAlignment="1">
      <alignment horizontal="right"/>
    </xf>
    <xf numFmtId="0" fontId="0" fillId="0" borderId="34" xfId="0" applyBorder="1" applyAlignment="1">
      <alignment horizontal="right"/>
    </xf>
    <xf numFmtId="0" fontId="0" fillId="0" borderId="29" xfId="0" applyBorder="1" applyAlignment="1">
      <alignment horizontal="right"/>
    </xf>
    <xf numFmtId="0" fontId="0" fillId="0" borderId="25" xfId="0" applyBorder="1" applyAlignment="1">
      <alignment horizontal="right"/>
    </xf>
    <xf numFmtId="0" fontId="7" fillId="0" borderId="29" xfId="0" applyFont="1" applyBorder="1" applyAlignment="1">
      <alignment horizontal="right"/>
    </xf>
    <xf numFmtId="10" fontId="1" fillId="0" borderId="0" xfId="1" applyNumberFormat="1" applyFont="1" applyBorder="1"/>
    <xf numFmtId="10" fontId="8" fillId="0" borderId="31" xfId="1" applyNumberFormat="1" applyFont="1" applyBorder="1"/>
    <xf numFmtId="0" fontId="9" fillId="8" borderId="47" xfId="0" applyFont="1" applyFill="1" applyBorder="1"/>
    <xf numFmtId="0" fontId="5" fillId="8" borderId="39" xfId="0" applyFont="1" applyFill="1" applyBorder="1"/>
    <xf numFmtId="0" fontId="5" fillId="8" borderId="9" xfId="0" applyFont="1" applyFill="1" applyBorder="1"/>
    <xf numFmtId="0" fontId="5" fillId="8" borderId="11" xfId="0" applyFont="1" applyFill="1" applyBorder="1"/>
    <xf numFmtId="0" fontId="2" fillId="0" borderId="48" xfId="0" applyFont="1" applyBorder="1"/>
    <xf numFmtId="0" fontId="0" fillId="0" borderId="49" xfId="0" applyBorder="1"/>
    <xf numFmtId="0" fontId="0" fillId="0" borderId="50" xfId="0" applyBorder="1"/>
    <xf numFmtId="10" fontId="0" fillId="0" borderId="29" xfId="1" applyNumberFormat="1" applyFont="1" applyBorder="1"/>
    <xf numFmtId="10" fontId="0" fillId="0" borderId="41" xfId="1" applyNumberFormat="1" applyFont="1" applyBorder="1"/>
    <xf numFmtId="10" fontId="0" fillId="0" borderId="46" xfId="1" applyNumberFormat="1" applyFont="1" applyBorder="1"/>
    <xf numFmtId="10" fontId="5" fillId="0" borderId="31" xfId="1" applyNumberFormat="1" applyFont="1" applyBorder="1"/>
    <xf numFmtId="0" fontId="0" fillId="0" borderId="0" xfId="0" applyAlignment="1">
      <alignment wrapText="1"/>
    </xf>
    <xf numFmtId="0" fontId="0" fillId="0" borderId="2" xfId="0" applyBorder="1"/>
    <xf numFmtId="0" fontId="0" fillId="0" borderId="3" xfId="0" applyBorder="1"/>
    <xf numFmtId="0" fontId="0" fillId="0" borderId="9" xfId="0" applyBorder="1" applyAlignment="1">
      <alignment vertical="center"/>
    </xf>
    <xf numFmtId="0" fontId="0" fillId="0" borderId="1" xfId="0" applyBorder="1"/>
    <xf numFmtId="10" fontId="0" fillId="0" borderId="1" xfId="1" applyNumberFormat="1" applyFont="1" applyBorder="1"/>
    <xf numFmtId="10" fontId="0" fillId="0" borderId="2" xfId="1" applyNumberFormat="1" applyFont="1" applyBorder="1"/>
    <xf numFmtId="10" fontId="0" fillId="0" borderId="3" xfId="1" applyNumberFormat="1" applyFont="1" applyBorder="1"/>
    <xf numFmtId="0" fontId="0" fillId="0" borderId="40" xfId="0" applyBorder="1"/>
    <xf numFmtId="0" fontId="0" fillId="0" borderId="51" xfId="0" applyBorder="1"/>
    <xf numFmtId="0" fontId="0" fillId="0" borderId="52" xfId="0" applyBorder="1"/>
    <xf numFmtId="0" fontId="0" fillId="0" borderId="53" xfId="0" applyBorder="1"/>
    <xf numFmtId="10" fontId="6" fillId="0" borderId="0" xfId="1" applyNumberFormat="1" applyFont="1" applyBorder="1"/>
    <xf numFmtId="10" fontId="6" fillId="0" borderId="5" xfId="1" applyNumberFormat="1" applyFont="1" applyBorder="1"/>
    <xf numFmtId="0" fontId="6" fillId="0" borderId="5" xfId="0" applyFont="1" applyBorder="1"/>
    <xf numFmtId="10" fontId="6" fillId="0" borderId="0" xfId="1" applyNumberFormat="1" applyFont="1" applyFill="1" applyBorder="1"/>
    <xf numFmtId="10" fontId="6" fillId="0" borderId="5" xfId="1" applyNumberFormat="1" applyFont="1" applyFill="1" applyBorder="1"/>
    <xf numFmtId="10" fontId="0" fillId="0" borderId="21" xfId="1" applyNumberFormat="1" applyFont="1" applyBorder="1"/>
    <xf numFmtId="10" fontId="0" fillId="0" borderId="54" xfId="1" applyNumberFormat="1" applyFont="1" applyBorder="1"/>
    <xf numFmtId="10" fontId="6" fillId="0" borderId="54" xfId="1" applyNumberFormat="1" applyFont="1" applyBorder="1"/>
    <xf numFmtId="10" fontId="6" fillId="0" borderId="54" xfId="1" applyNumberFormat="1" applyFont="1" applyFill="1" applyBorder="1"/>
    <xf numFmtId="10" fontId="0" fillId="0" borderId="55" xfId="1" applyNumberFormat="1" applyFont="1" applyBorder="1"/>
    <xf numFmtId="10" fontId="0" fillId="0" borderId="0" xfId="0" applyNumberFormat="1"/>
    <xf numFmtId="10" fontId="0" fillId="0" borderId="7" xfId="0" applyNumberFormat="1" applyBorder="1"/>
    <xf numFmtId="10" fontId="0" fillId="0" borderId="54" xfId="0" applyNumberFormat="1" applyBorder="1"/>
    <xf numFmtId="10" fontId="0" fillId="0" borderId="42" xfId="0" applyNumberFormat="1" applyBorder="1"/>
    <xf numFmtId="10" fontId="0" fillId="0" borderId="45" xfId="0" applyNumberFormat="1" applyBorder="1"/>
    <xf numFmtId="10" fontId="0" fillId="0" borderId="44" xfId="0" applyNumberFormat="1" applyBorder="1"/>
    <xf numFmtId="0" fontId="5" fillId="2" borderId="37" xfId="0" applyFont="1" applyFill="1" applyBorder="1" applyAlignment="1">
      <alignment wrapText="1"/>
    </xf>
    <xf numFmtId="0" fontId="5" fillId="2" borderId="40" xfId="0" applyFont="1" applyFill="1" applyBorder="1" applyAlignment="1">
      <alignment wrapText="1"/>
    </xf>
    <xf numFmtId="0" fontId="5" fillId="5" borderId="38" xfId="0" applyFont="1" applyFill="1" applyBorder="1" applyAlignment="1">
      <alignment wrapText="1"/>
    </xf>
    <xf numFmtId="10" fontId="5" fillId="0" borderId="0" xfId="1" applyNumberFormat="1" applyFont="1" applyFill="1" applyBorder="1" applyAlignment="1">
      <alignment wrapText="1"/>
    </xf>
    <xf numFmtId="10" fontId="0" fillId="0" borderId="52" xfId="0" applyNumberFormat="1" applyBorder="1"/>
    <xf numFmtId="10" fontId="0" fillId="0" borderId="56" xfId="0" applyNumberFormat="1" applyBorder="1"/>
    <xf numFmtId="10" fontId="9" fillId="0" borderId="0" xfId="1" applyNumberFormat="1" applyFont="1" applyFill="1" applyBorder="1" applyAlignment="1">
      <alignment wrapText="1"/>
    </xf>
    <xf numFmtId="10" fontId="0" fillId="0" borderId="52" xfId="1" applyNumberFormat="1" applyFont="1" applyBorder="1"/>
    <xf numFmtId="10" fontId="0" fillId="0" borderId="56" xfId="1" applyNumberFormat="1" applyFont="1" applyBorder="1"/>
    <xf numFmtId="0" fontId="10" fillId="0" borderId="0" xfId="0" applyFont="1"/>
    <xf numFmtId="0" fontId="5" fillId="0" borderId="0" xfId="0" applyFont="1"/>
    <xf numFmtId="0" fontId="0" fillId="5" borderId="0" xfId="0" applyFill="1" applyAlignment="1">
      <alignment wrapText="1"/>
    </xf>
    <xf numFmtId="0" fontId="0" fillId="2" borderId="0" xfId="0" applyFill="1" applyAlignment="1">
      <alignment wrapText="1"/>
    </xf>
    <xf numFmtId="0" fontId="4" fillId="9" borderId="0" xfId="0" applyFont="1" applyFill="1" applyAlignment="1">
      <alignment wrapText="1"/>
    </xf>
    <xf numFmtId="0" fontId="5" fillId="8" borderId="0" xfId="0" applyFont="1" applyFill="1" applyAlignment="1">
      <alignment wrapText="1"/>
    </xf>
    <xf numFmtId="0" fontId="0" fillId="8" borderId="0" xfId="0" applyFill="1" applyAlignment="1">
      <alignment wrapText="1"/>
    </xf>
    <xf numFmtId="0" fontId="0" fillId="5" borderId="37" xfId="0" applyFill="1" applyBorder="1" applyAlignment="1">
      <alignment wrapText="1"/>
    </xf>
    <xf numFmtId="0" fontId="0" fillId="5" borderId="40" xfId="0" applyFill="1" applyBorder="1" applyAlignment="1">
      <alignment wrapText="1"/>
    </xf>
    <xf numFmtId="0" fontId="0" fillId="2" borderId="40" xfId="0" applyFill="1" applyBorder="1" applyAlignment="1">
      <alignment wrapText="1"/>
    </xf>
    <xf numFmtId="0" fontId="4" fillId="9" borderId="38" xfId="0" applyFont="1" applyFill="1" applyBorder="1" applyAlignment="1">
      <alignment wrapText="1"/>
    </xf>
    <xf numFmtId="0" fontId="0" fillId="5" borderId="51" xfId="0" applyFill="1" applyBorder="1" applyAlignment="1">
      <alignment wrapText="1"/>
    </xf>
    <xf numFmtId="0" fontId="0" fillId="5" borderId="52" xfId="0" applyFill="1" applyBorder="1" applyAlignment="1">
      <alignment wrapText="1"/>
    </xf>
    <xf numFmtId="0" fontId="0" fillId="2" borderId="52" xfId="0" applyFill="1" applyBorder="1" applyAlignment="1">
      <alignment wrapText="1"/>
    </xf>
    <xf numFmtId="0" fontId="4" fillId="9" borderId="53" xfId="0" applyFont="1" applyFill="1" applyBorder="1" applyAlignment="1">
      <alignment wrapText="1"/>
    </xf>
    <xf numFmtId="0" fontId="5" fillId="0" borderId="4" xfId="0" applyFont="1" applyBorder="1"/>
    <xf numFmtId="0" fontId="5" fillId="0" borderId="6" xfId="0" applyFont="1" applyBorder="1"/>
    <xf numFmtId="0" fontId="0" fillId="2" borderId="53" xfId="0" applyFill="1" applyBorder="1" applyAlignment="1">
      <alignment wrapText="1"/>
    </xf>
    <xf numFmtId="164" fontId="0" fillId="4" borderId="5" xfId="0" applyNumberFormat="1" applyFill="1" applyBorder="1"/>
    <xf numFmtId="164" fontId="0" fillId="4" borderId="4" xfId="0" applyNumberFormat="1" applyFill="1" applyBorder="1"/>
    <xf numFmtId="0" fontId="0" fillId="8" borderId="42" xfId="0" applyFill="1" applyBorder="1"/>
    <xf numFmtId="0" fontId="5" fillId="8" borderId="42" xfId="0" applyFont="1" applyFill="1" applyBorder="1"/>
    <xf numFmtId="10" fontId="0" fillId="0" borderId="49" xfId="1" applyNumberFormat="1" applyFont="1" applyBorder="1"/>
    <xf numFmtId="10" fontId="0" fillId="0" borderId="50" xfId="1" applyNumberFormat="1" applyFont="1" applyBorder="1"/>
    <xf numFmtId="10" fontId="8" fillId="0" borderId="49" xfId="1" applyNumberFormat="1" applyFont="1" applyBorder="1"/>
    <xf numFmtId="0" fontId="2" fillId="0" borderId="0" xfId="0" applyFont="1" applyAlignment="1">
      <alignment horizontal="right"/>
    </xf>
    <xf numFmtId="10" fontId="12" fillId="0" borderId="11" xfId="1" applyNumberFormat="1" applyFont="1" applyBorder="1"/>
    <xf numFmtId="0" fontId="0" fillId="12" borderId="0" xfId="0" applyFill="1"/>
    <xf numFmtId="0" fontId="2" fillId="12" borderId="0" xfId="0" applyFont="1" applyFill="1" applyAlignment="1">
      <alignment horizontal="right"/>
    </xf>
    <xf numFmtId="0" fontId="2" fillId="12" borderId="0" xfId="0" applyFont="1" applyFill="1" applyAlignment="1">
      <alignment horizontal="center"/>
    </xf>
    <xf numFmtId="0" fontId="0" fillId="8" borderId="0" xfId="0" applyFill="1"/>
    <xf numFmtId="0" fontId="0" fillId="12" borderId="2" xfId="0" applyFill="1" applyBorder="1"/>
    <xf numFmtId="0" fontId="0" fillId="12" borderId="3" xfId="0" applyFill="1" applyBorder="1"/>
    <xf numFmtId="0" fontId="0" fillId="0" borderId="4" xfId="0" applyBorder="1" applyAlignment="1">
      <alignment wrapText="1"/>
    </xf>
    <xf numFmtId="0" fontId="0" fillId="0" borderId="5" xfId="0" applyBorder="1" applyAlignment="1">
      <alignment wrapText="1"/>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4" xfId="0" applyBorder="1" applyAlignment="1">
      <alignment horizontal="right" wrapText="1"/>
    </xf>
    <xf numFmtId="0" fontId="0" fillId="0" borderId="11" xfId="0" applyBorder="1"/>
    <xf numFmtId="0" fontId="2" fillId="0" borderId="4" xfId="0" applyFont="1" applyBorder="1" applyAlignment="1">
      <alignment horizontal="center"/>
    </xf>
    <xf numFmtId="0" fontId="5" fillId="2" borderId="9" xfId="0" applyFont="1" applyFill="1" applyBorder="1" applyAlignment="1">
      <alignment wrapText="1"/>
    </xf>
    <xf numFmtId="0" fontId="0" fillId="0" borderId="4" xfId="0" applyBorder="1" applyAlignment="1">
      <alignment horizontal="center" vertical="center" wrapText="1"/>
    </xf>
    <xf numFmtId="0" fontId="0" fillId="0" borderId="0" xfId="0" applyAlignment="1">
      <alignment horizontal="center" wrapText="1"/>
    </xf>
    <xf numFmtId="10" fontId="9" fillId="0" borderId="0" xfId="1" applyNumberFormat="1" applyFont="1" applyFill="1" applyBorder="1" applyAlignment="1"/>
    <xf numFmtId="10" fontId="5" fillId="0" borderId="0" xfId="1" applyNumberFormat="1" applyFont="1" applyFill="1" applyBorder="1" applyAlignment="1"/>
    <xf numFmtId="0" fontId="5" fillId="2" borderId="18" xfId="0" applyFont="1" applyFill="1" applyBorder="1" applyAlignment="1">
      <alignment wrapText="1"/>
    </xf>
    <xf numFmtId="0" fontId="5" fillId="2" borderId="19" xfId="0" applyFont="1" applyFill="1" applyBorder="1" applyAlignment="1">
      <alignment wrapText="1"/>
    </xf>
    <xf numFmtId="0" fontId="5" fillId="5" borderId="17" xfId="0" applyFont="1" applyFill="1" applyBorder="1" applyAlignment="1">
      <alignment wrapText="1"/>
    </xf>
    <xf numFmtId="0" fontId="0" fillId="0" borderId="4" xfId="0" applyBorder="1" applyAlignment="1">
      <alignment horizontal="center" wrapText="1"/>
    </xf>
    <xf numFmtId="0" fontId="2" fillId="0" borderId="4" xfId="0" applyFont="1" applyBorder="1" applyAlignment="1">
      <alignment horizontal="center" wrapText="1"/>
    </xf>
    <xf numFmtId="0" fontId="14" fillId="9" borderId="31" xfId="0" applyFont="1" applyFill="1" applyBorder="1"/>
    <xf numFmtId="0" fontId="14" fillId="9" borderId="15" xfId="0" applyFont="1" applyFill="1" applyBorder="1"/>
    <xf numFmtId="0" fontId="14" fillId="9" borderId="19" xfId="0" applyFont="1" applyFill="1" applyBorder="1"/>
    <xf numFmtId="0" fontId="14" fillId="9" borderId="16" xfId="0" applyFont="1" applyFill="1" applyBorder="1"/>
    <xf numFmtId="0" fontId="15" fillId="9" borderId="0" xfId="0" applyFont="1" applyFill="1" applyAlignment="1">
      <alignment wrapText="1"/>
    </xf>
    <xf numFmtId="0" fontId="0" fillId="0" borderId="48" xfId="0" applyBorder="1"/>
    <xf numFmtId="0" fontId="3" fillId="9" borderId="53" xfId="0" applyFont="1" applyFill="1" applyBorder="1" applyAlignment="1">
      <alignment wrapText="1"/>
    </xf>
    <xf numFmtId="0" fontId="0" fillId="0" borderId="18" xfId="0" applyBorder="1"/>
    <xf numFmtId="0" fontId="2" fillId="0" borderId="0" xfId="0" applyFont="1" applyAlignment="1">
      <alignment wrapText="1"/>
    </xf>
    <xf numFmtId="0" fontId="15" fillId="9" borderId="14" xfId="0" applyFont="1" applyFill="1" applyBorder="1" applyAlignment="1">
      <alignment wrapText="1"/>
    </xf>
    <xf numFmtId="0" fontId="0" fillId="5" borderId="18" xfId="0" applyFill="1" applyBorder="1" applyAlignment="1">
      <alignment wrapText="1"/>
    </xf>
    <xf numFmtId="0" fontId="0" fillId="5" borderId="19" xfId="0" applyFill="1" applyBorder="1" applyAlignment="1">
      <alignment wrapText="1"/>
    </xf>
    <xf numFmtId="0" fontId="0" fillId="2" borderId="19" xfId="0" applyFill="1" applyBorder="1" applyAlignment="1">
      <alignment wrapText="1"/>
    </xf>
    <xf numFmtId="0" fontId="3" fillId="9" borderId="17" xfId="0" applyFont="1" applyFill="1" applyBorder="1" applyAlignment="1">
      <alignment wrapText="1"/>
    </xf>
    <xf numFmtId="0" fontId="0" fillId="0" borderId="29" xfId="0" applyBorder="1"/>
    <xf numFmtId="0" fontId="0" fillId="0" borderId="4" xfId="0" applyBorder="1" applyAlignment="1">
      <alignment horizontal="right"/>
    </xf>
    <xf numFmtId="0" fontId="0" fillId="0" borderId="49" xfId="0" applyBorder="1" applyAlignment="1">
      <alignment horizontal="right"/>
    </xf>
    <xf numFmtId="0" fontId="0" fillId="0" borderId="50" xfId="0" applyBorder="1" applyAlignment="1">
      <alignment horizontal="right"/>
    </xf>
    <xf numFmtId="0" fontId="0" fillId="0" borderId="31" xfId="0" applyBorder="1" applyAlignment="1">
      <alignment horizontal="right"/>
    </xf>
    <xf numFmtId="0" fontId="0" fillId="0" borderId="64" xfId="0" applyBorder="1" applyAlignment="1">
      <alignment horizontal="center"/>
    </xf>
    <xf numFmtId="0" fontId="16" fillId="0" borderId="0" xfId="0" applyFont="1" applyAlignment="1">
      <alignment horizontal="left" vertical="center" wrapText="1"/>
    </xf>
    <xf numFmtId="10" fontId="0" fillId="0" borderId="51" xfId="0" applyNumberFormat="1" applyBorder="1"/>
    <xf numFmtId="10" fontId="0" fillId="0" borderId="65" xfId="0" applyNumberFormat="1" applyBorder="1"/>
    <xf numFmtId="10" fontId="0" fillId="0" borderId="66" xfId="0" applyNumberFormat="1" applyBorder="1"/>
    <xf numFmtId="0" fontId="0" fillId="0" borderId="29" xfId="0" applyBorder="1" applyAlignment="1">
      <alignment horizontal="center"/>
    </xf>
    <xf numFmtId="0" fontId="0" fillId="0" borderId="20" xfId="1" applyNumberFormat="1" applyFont="1" applyBorder="1" applyAlignment="1">
      <alignment horizontal="right"/>
    </xf>
    <xf numFmtId="10" fontId="21" fillId="0" borderId="0" xfId="1" applyNumberFormat="1" applyFont="1" applyBorder="1"/>
    <xf numFmtId="0" fontId="0" fillId="0" borderId="0" xfId="0" applyAlignment="1">
      <alignment horizontal="center" vertical="center"/>
    </xf>
    <xf numFmtId="0" fontId="2" fillId="0" borderId="4" xfId="0" applyFont="1" applyBorder="1" applyAlignment="1">
      <alignment horizontal="right" wrapText="1"/>
    </xf>
    <xf numFmtId="0" fontId="2" fillId="0" borderId="4" xfId="0" applyFont="1" applyBorder="1"/>
    <xf numFmtId="0" fontId="15" fillId="9" borderId="51" xfId="0" applyFont="1" applyFill="1" applyBorder="1" applyAlignment="1">
      <alignment wrapText="1"/>
    </xf>
    <xf numFmtId="0" fontId="0" fillId="5" borderId="53" xfId="0" applyFill="1" applyBorder="1" applyAlignment="1">
      <alignment wrapText="1"/>
    </xf>
    <xf numFmtId="0" fontId="3" fillId="9" borderId="0" xfId="0" applyFont="1" applyFill="1" applyAlignment="1">
      <alignment wrapText="1"/>
    </xf>
    <xf numFmtId="0" fontId="15" fillId="9" borderId="18" xfId="0" applyFont="1" applyFill="1" applyBorder="1" applyAlignment="1">
      <alignment wrapText="1"/>
    </xf>
    <xf numFmtId="0" fontId="0" fillId="5" borderId="17" xfId="0" applyFill="1" applyBorder="1" applyAlignment="1">
      <alignment wrapText="1"/>
    </xf>
    <xf numFmtId="0" fontId="0" fillId="0" borderId="55" xfId="0" applyBorder="1"/>
    <xf numFmtId="0" fontId="2" fillId="0" borderId="4" xfId="0" applyFont="1" applyBorder="1" applyAlignment="1">
      <alignment horizontal="right"/>
    </xf>
    <xf numFmtId="0" fontId="0" fillId="0" borderId="13" xfId="0" applyBorder="1"/>
    <xf numFmtId="0" fontId="2" fillId="0" borderId="11" xfId="0" applyFont="1" applyBorder="1"/>
    <xf numFmtId="0" fontId="0" fillId="0" borderId="0" xfId="0" applyAlignment="1">
      <alignment horizontal="right" wrapText="1"/>
    </xf>
    <xf numFmtId="0" fontId="0" fillId="0" borderId="9" xfId="0" applyBorder="1"/>
    <xf numFmtId="0" fontId="0" fillId="0" borderId="22" xfId="0" applyBorder="1"/>
    <xf numFmtId="0" fontId="0" fillId="0" borderId="23" xfId="0" applyBorder="1"/>
    <xf numFmtId="0" fontId="0" fillId="0" borderId="10" xfId="0" applyBorder="1"/>
    <xf numFmtId="0" fontId="2" fillId="0" borderId="0" xfId="0" applyFont="1"/>
    <xf numFmtId="0" fontId="2" fillId="0" borderId="9" xfId="0" applyFont="1" applyBorder="1"/>
    <xf numFmtId="0" fontId="0" fillId="0" borderId="0" xfId="0"/>
    <xf numFmtId="0" fontId="0" fillId="0" borderId="0" xfId="0" applyAlignment="1">
      <alignment wrapText="1"/>
    </xf>
    <xf numFmtId="0" fontId="0" fillId="0" borderId="60" xfId="0" applyBorder="1" applyAlignment="1">
      <alignment horizontal="center"/>
    </xf>
    <xf numFmtId="0" fontId="0" fillId="0" borderId="59" xfId="0" applyBorder="1" applyAlignment="1">
      <alignment horizontal="center"/>
    </xf>
    <xf numFmtId="0" fontId="0" fillId="0" borderId="61" xfId="0" applyBorder="1" applyAlignment="1">
      <alignment horizontal="center"/>
    </xf>
    <xf numFmtId="0" fontId="20" fillId="0" borderId="0" xfId="0" applyFont="1" applyAlignment="1">
      <alignment horizontal="center" vertical="center"/>
    </xf>
    <xf numFmtId="0" fontId="16" fillId="0" borderId="9" xfId="0" applyFont="1" applyBorder="1" applyAlignment="1">
      <alignment horizontal="left" vertical="center" wrapText="1"/>
    </xf>
    <xf numFmtId="0" fontId="0" fillId="0" borderId="20" xfId="0" applyBorder="1"/>
    <xf numFmtId="0" fontId="18" fillId="0" borderId="0" xfId="0" applyFont="1" applyAlignment="1">
      <alignment horizontal="center" vertical="center"/>
    </xf>
    <xf numFmtId="0" fontId="17" fillId="0" borderId="0" xfId="0" applyFont="1" applyAlignment="1">
      <alignment horizontal="center" vertical="center"/>
    </xf>
    <xf numFmtId="0" fontId="16" fillId="0" borderId="24" xfId="0" applyFont="1" applyBorder="1" applyAlignment="1">
      <alignment horizontal="center" vertical="center" wrapText="1"/>
    </xf>
    <xf numFmtId="0" fontId="16" fillId="0" borderId="25" xfId="0" applyFont="1" applyBorder="1" applyAlignment="1">
      <alignment horizontal="center" vertical="center" wrapText="1"/>
    </xf>
    <xf numFmtId="0" fontId="16" fillId="0" borderId="26" xfId="0" applyFont="1" applyBorder="1" applyAlignment="1">
      <alignment horizontal="center" vertical="center" wrapText="1"/>
    </xf>
    <xf numFmtId="0" fontId="16" fillId="0" borderId="28" xfId="0" applyFont="1" applyBorder="1" applyAlignment="1">
      <alignment horizontal="center" vertical="center" wrapText="1"/>
    </xf>
    <xf numFmtId="0" fontId="16" fillId="0" borderId="29" xfId="0" applyFont="1" applyBorder="1" applyAlignment="1">
      <alignment horizontal="center" vertical="center" wrapText="1"/>
    </xf>
    <xf numFmtId="0" fontId="16" fillId="0" borderId="30" xfId="0" applyFont="1" applyBorder="1" applyAlignment="1">
      <alignment horizontal="center" vertical="center" wrapText="1"/>
    </xf>
    <xf numFmtId="0" fontId="0" fillId="0" borderId="9" xfId="0" applyBorder="1" applyAlignment="1">
      <alignment vertical="center"/>
    </xf>
    <xf numFmtId="0" fontId="0" fillId="0" borderId="20" xfId="0" applyBorder="1" applyAlignment="1">
      <alignment wrapText="1"/>
    </xf>
    <xf numFmtId="0" fontId="0" fillId="0" borderId="0" xfId="0" applyAlignment="1">
      <alignment vertical="top" wrapText="1"/>
    </xf>
    <xf numFmtId="0" fontId="0" fillId="0" borderId="20" xfId="0" applyBorder="1" applyAlignment="1">
      <alignment vertical="top" wrapText="1"/>
    </xf>
    <xf numFmtId="0" fontId="0" fillId="0" borderId="39" xfId="0" quotePrefix="1" applyBorder="1" applyAlignment="1">
      <alignment horizontal="right" wrapText="1"/>
    </xf>
    <xf numFmtId="0" fontId="0" fillId="0" borderId="55" xfId="0" quotePrefix="1" applyBorder="1" applyAlignment="1">
      <alignment horizontal="right" wrapText="1"/>
    </xf>
    <xf numFmtId="0" fontId="0" fillId="0" borderId="9" xfId="0" quotePrefix="1" applyBorder="1" applyAlignment="1">
      <alignment horizontal="right" wrapText="1"/>
    </xf>
    <xf numFmtId="0" fontId="0" fillId="0" borderId="4" xfId="0" applyBorder="1" applyAlignment="1">
      <alignment horizontal="right"/>
    </xf>
    <xf numFmtId="0" fontId="0" fillId="0" borderId="0" xfId="0" applyAlignment="1">
      <alignment horizontal="right"/>
    </xf>
    <xf numFmtId="0" fontId="0" fillId="0" borderId="9" xfId="0" applyBorder="1" applyAlignment="1">
      <alignment wrapText="1"/>
    </xf>
    <xf numFmtId="0" fontId="0" fillId="0" borderId="0" xfId="0" applyAlignment="1">
      <alignment horizontal="left" wrapText="1"/>
    </xf>
    <xf numFmtId="0" fontId="0" fillId="0" borderId="5" xfId="0" applyBorder="1" applyAlignment="1">
      <alignment horizontal="left" wrapText="1"/>
    </xf>
    <xf numFmtId="0" fontId="0" fillId="0" borderId="5" xfId="0" applyBorder="1"/>
    <xf numFmtId="0" fontId="0" fillId="12" borderId="0" xfId="0" applyFill="1" applyAlignment="1">
      <alignment wrapText="1"/>
    </xf>
    <xf numFmtId="0" fontId="2" fillId="12" borderId="0" xfId="0" applyFont="1" applyFill="1" applyAlignment="1">
      <alignment horizontal="right" wrapText="1"/>
    </xf>
    <xf numFmtId="0" fontId="0" fillId="2" borderId="0" xfId="0" applyFill="1" applyAlignment="1">
      <alignment horizontal="center"/>
    </xf>
    <xf numFmtId="0" fontId="0" fillId="12" borderId="1" xfId="0" applyFill="1" applyBorder="1" applyAlignment="1">
      <alignment wrapText="1"/>
    </xf>
    <xf numFmtId="0" fontId="0" fillId="12" borderId="2" xfId="0" applyFill="1" applyBorder="1" applyAlignment="1">
      <alignment wrapText="1"/>
    </xf>
    <xf numFmtId="0" fontId="0" fillId="12" borderId="3" xfId="0" applyFill="1" applyBorder="1" applyAlignment="1">
      <alignment wrapText="1"/>
    </xf>
    <xf numFmtId="0" fontId="0" fillId="0" borderId="39" xfId="0" applyBorder="1" applyAlignment="1">
      <alignment wrapText="1"/>
    </xf>
    <xf numFmtId="0" fontId="0" fillId="0" borderId="39" xfId="0" applyBorder="1" applyAlignment="1">
      <alignment horizontal="center" vertical="center" wrapText="1"/>
    </xf>
    <xf numFmtId="0" fontId="0" fillId="0" borderId="22" xfId="0" applyBorder="1" applyAlignment="1">
      <alignment horizontal="center" vertical="center"/>
    </xf>
    <xf numFmtId="0" fontId="0" fillId="12" borderId="1" xfId="0" applyFill="1" applyBorder="1"/>
    <xf numFmtId="0" fontId="0" fillId="12" borderId="2" xfId="0" applyFill="1" applyBorder="1"/>
    <xf numFmtId="0" fontId="0" fillId="12" borderId="3" xfId="0" applyFill="1" applyBorder="1"/>
    <xf numFmtId="0" fontId="0" fillId="0" borderId="37" xfId="0" applyBorder="1" applyAlignment="1">
      <alignment horizontal="center" wrapText="1"/>
    </xf>
    <xf numFmtId="0" fontId="0" fillId="0" borderId="40" xfId="0" applyBorder="1" applyAlignment="1">
      <alignment horizontal="center" wrapText="1"/>
    </xf>
    <xf numFmtId="0" fontId="0" fillId="0" borderId="39" xfId="0" applyBorder="1" applyAlignment="1">
      <alignment horizontal="center" wrapText="1"/>
    </xf>
    <xf numFmtId="0" fontId="0" fillId="0" borderId="9"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2" fillId="7" borderId="0" xfId="0" applyFont="1" applyFill="1"/>
    <xf numFmtId="0" fontId="2" fillId="2" borderId="14" xfId="0" applyFont="1" applyFill="1" applyBorder="1"/>
    <xf numFmtId="0" fontId="2" fillId="2" borderId="15" xfId="0" applyFont="1" applyFill="1" applyBorder="1"/>
    <xf numFmtId="0" fontId="0" fillId="0" borderId="15" xfId="0" applyBorder="1"/>
    <xf numFmtId="0" fontId="0" fillId="0" borderId="16" xfId="0" applyBorder="1"/>
    <xf numFmtId="0" fontId="2" fillId="2" borderId="1" xfId="0" applyFont="1" applyFill="1" applyBorder="1"/>
    <xf numFmtId="0" fontId="2" fillId="2" borderId="2" xfId="0" applyFont="1" applyFill="1" applyBorder="1"/>
    <xf numFmtId="0" fontId="0" fillId="0" borderId="2" xfId="0" applyBorder="1"/>
    <xf numFmtId="0" fontId="0" fillId="0" borderId="3" xfId="0" applyBorder="1"/>
    <xf numFmtId="0" fontId="3" fillId="9" borderId="18" xfId="0" applyFont="1" applyFill="1" applyBorder="1"/>
    <xf numFmtId="0" fontId="3" fillId="9" borderId="32" xfId="0" applyFont="1" applyFill="1" applyBorder="1"/>
    <xf numFmtId="0" fontId="2" fillId="0" borderId="15" xfId="0" applyFont="1" applyBorder="1" applyAlignment="1">
      <alignment horizontal="center"/>
    </xf>
    <xf numFmtId="0" fontId="2" fillId="0" borderId="16" xfId="0" applyFont="1" applyBorder="1" applyAlignment="1">
      <alignment horizontal="center"/>
    </xf>
    <xf numFmtId="0" fontId="2" fillId="8" borderId="52" xfId="0" applyFont="1" applyFill="1" applyBorder="1" applyAlignment="1">
      <alignment wrapText="1"/>
    </xf>
    <xf numFmtId="0" fontId="2" fillId="8" borderId="55" xfId="0" applyFont="1" applyFill="1" applyBorder="1" applyAlignment="1">
      <alignment wrapText="1"/>
    </xf>
    <xf numFmtId="0" fontId="2" fillId="8" borderId="53" xfId="0" applyFont="1" applyFill="1" applyBorder="1" applyAlignment="1">
      <alignment wrapText="1"/>
    </xf>
    <xf numFmtId="0" fontId="2" fillId="8" borderId="63" xfId="0" applyFont="1" applyFill="1" applyBorder="1" applyAlignment="1">
      <alignment wrapText="1"/>
    </xf>
    <xf numFmtId="0" fontId="0" fillId="0" borderId="57" xfId="0" applyBorder="1"/>
    <xf numFmtId="0" fontId="0" fillId="0" borderId="47" xfId="0" applyBorder="1"/>
    <xf numFmtId="0" fontId="0" fillId="0" borderId="58" xfId="0" applyBorder="1"/>
    <xf numFmtId="0" fontId="2" fillId="8" borderId="1" xfId="0" applyFont="1" applyFill="1" applyBorder="1" applyAlignment="1">
      <alignment horizontal="center"/>
    </xf>
    <xf numFmtId="0" fontId="2" fillId="8" borderId="2" xfId="0" applyFont="1" applyFill="1" applyBorder="1" applyAlignment="1">
      <alignment horizontal="center"/>
    </xf>
    <xf numFmtId="0" fontId="2" fillId="8" borderId="3" xfId="0" applyFont="1" applyFill="1" applyBorder="1" applyAlignment="1">
      <alignment horizontal="center"/>
    </xf>
    <xf numFmtId="0" fontId="0" fillId="2" borderId="0" xfId="0" applyFill="1" applyAlignment="1">
      <alignment wrapText="1"/>
    </xf>
    <xf numFmtId="17" fontId="2" fillId="8" borderId="1" xfId="0" applyNumberFormat="1" applyFont="1" applyFill="1" applyBorder="1" applyAlignment="1">
      <alignment horizontal="center"/>
    </xf>
    <xf numFmtId="0" fontId="11" fillId="13" borderId="60" xfId="0" applyFont="1" applyFill="1" applyBorder="1" applyAlignment="1">
      <alignment horizontal="center"/>
    </xf>
    <xf numFmtId="0" fontId="11" fillId="13" borderId="59" xfId="0" applyFont="1" applyFill="1" applyBorder="1" applyAlignment="1">
      <alignment horizontal="center"/>
    </xf>
    <xf numFmtId="0" fontId="11" fillId="13" borderId="61" xfId="0" applyFont="1" applyFill="1" applyBorder="1" applyAlignment="1">
      <alignment horizontal="center"/>
    </xf>
    <xf numFmtId="0" fontId="0" fillId="0" borderId="4" xfId="0" quotePrefix="1" applyBorder="1" applyAlignment="1">
      <alignment horizontal="right" wrapText="1"/>
    </xf>
    <xf numFmtId="0" fontId="0" fillId="0" borderId="0" xfId="0" quotePrefix="1" applyAlignment="1">
      <alignment horizontal="right" wrapText="1"/>
    </xf>
    <xf numFmtId="0" fontId="0" fillId="0" borderId="24" xfId="0" applyBorder="1"/>
    <xf numFmtId="0" fontId="0" fillId="0" borderId="25" xfId="0" applyBorder="1"/>
    <xf numFmtId="0" fontId="0" fillId="0" borderId="26" xfId="0" applyBorder="1"/>
    <xf numFmtId="0" fontId="0" fillId="0" borderId="27" xfId="0" applyBorder="1"/>
    <xf numFmtId="0" fontId="0" fillId="0" borderId="28" xfId="0" applyBorder="1"/>
    <xf numFmtId="0" fontId="0" fillId="0" borderId="29" xfId="0" applyBorder="1"/>
    <xf numFmtId="0" fontId="0" fillId="0" borderId="30" xfId="0" applyBorder="1"/>
    <xf numFmtId="0" fontId="0" fillId="0" borderId="11" xfId="0" applyBorder="1" applyAlignment="1">
      <alignment wrapText="1"/>
    </xf>
    <xf numFmtId="0" fontId="0" fillId="2" borderId="0" xfId="0" applyFill="1" applyAlignment="1">
      <alignment vertical="top" wrapText="1"/>
    </xf>
    <xf numFmtId="0" fontId="2" fillId="8" borderId="51" xfId="0" applyFont="1" applyFill="1" applyBorder="1" applyAlignment="1">
      <alignment wrapText="1"/>
    </xf>
    <xf numFmtId="0" fontId="2" fillId="8" borderId="62" xfId="0" applyFont="1" applyFill="1" applyBorder="1" applyAlignment="1">
      <alignment wrapText="1"/>
    </xf>
    <xf numFmtId="17" fontId="2" fillId="7" borderId="1" xfId="0" applyNumberFormat="1"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3" fillId="9" borderId="14" xfId="0" applyFont="1" applyFill="1" applyBorder="1"/>
    <xf numFmtId="0" fontId="3" fillId="9" borderId="15" xfId="0" applyFont="1" applyFill="1" applyBorder="1"/>
    <xf numFmtId="0" fontId="0" fillId="7" borderId="0" xfId="0" applyFill="1"/>
    <xf numFmtId="0" fontId="0" fillId="7" borderId="5" xfId="0" applyFill="1" applyBorder="1"/>
    <xf numFmtId="0" fontId="0" fillId="0" borderId="9" xfId="0" applyBorder="1" applyAlignment="1">
      <alignment horizontal="center" vertical="center"/>
    </xf>
    <xf numFmtId="0" fontId="0" fillId="0" borderId="9" xfId="0" applyBorder="1" applyAlignment="1">
      <alignment horizontal="center" vertical="center" wrapText="1"/>
    </xf>
    <xf numFmtId="0" fontId="0" fillId="0" borderId="2" xfId="0" quotePrefix="1" applyBorder="1" applyAlignment="1">
      <alignment horizontal="right" wrapText="1"/>
    </xf>
    <xf numFmtId="0" fontId="0" fillId="0" borderId="3" xfId="0" applyBorder="1" applyAlignment="1">
      <alignment horizontal="right" wrapText="1"/>
    </xf>
    <xf numFmtId="0" fontId="13" fillId="0" borderId="0" xfId="0" applyFont="1" applyAlignment="1">
      <alignment horizontal="right"/>
    </xf>
    <xf numFmtId="0" fontId="13" fillId="0" borderId="0" xfId="0" applyFont="1"/>
  </cellXfs>
  <cellStyles count="2">
    <cellStyle name="Normal" xfId="0" builtinId="0"/>
    <cellStyle name="Percent" xfId="1" builtinId="5"/>
  </cellStyles>
  <dxfs count="5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border diagonalUp="0" diagonalDown="0">
        <left style="medium">
          <color indexed="64"/>
        </left>
        <right style="medium">
          <color indexed="64"/>
        </right>
        <vertical/>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border diagonalUp="0" diagonalDown="0">
        <left style="medium">
          <color indexed="64"/>
        </left>
        <right/>
        <top/>
        <bottom/>
        <vertical/>
        <horizontal/>
      </border>
    </dxf>
    <dxf>
      <alignment horizontal="right" vertical="bottom" textRotation="0" wrapText="0" indent="0" justifyLastLine="0" shrinkToFit="0" readingOrder="0"/>
      <border diagonalUp="0" diagonalDown="0">
        <left/>
        <right style="medium">
          <color indexed="64"/>
        </right>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val="0"/>
        <i val="0"/>
        <strike val="0"/>
        <condense val="0"/>
        <extend val="0"/>
        <outline val="0"/>
        <shadow val="0"/>
        <u val="none"/>
        <vertAlign val="baseline"/>
        <sz val="11"/>
        <color auto="1"/>
        <name val="Calibri"/>
        <family val="2"/>
        <scheme val="minor"/>
      </font>
      <fill>
        <patternFill patternType="solid">
          <fgColor indexed="64"/>
          <bgColor theme="9" tint="0.39997558519241921"/>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14" formatCode="0.00%"/>
      <border diagonalUp="0" diagonalDown="0">
        <left style="medium">
          <color indexed="64"/>
        </left>
        <right style="medium">
          <color indexed="64"/>
        </right>
        <vertical/>
      </border>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border diagonalUp="0" diagonalDown="0">
        <left style="medium">
          <color indexed="64"/>
        </left>
        <right/>
        <top/>
        <bottom/>
        <vertical/>
        <horizontal/>
      </border>
    </dxf>
    <dxf>
      <alignment horizontal="right" vertical="bottom" textRotation="0" wrapText="0" indent="0" justifyLastLine="0" shrinkToFit="0" readingOrder="0"/>
      <border diagonalUp="0" diagonalDown="0">
        <left/>
        <right style="medium">
          <color indexed="64"/>
        </right>
        <top/>
        <bottom style="thin">
          <color indexed="64"/>
        </bottom>
        <vertical/>
        <horizontal/>
      </border>
    </dxf>
    <dxf>
      <border outline="0">
        <left style="medium">
          <color indexed="64"/>
        </left>
        <right style="medium">
          <color indexed="64"/>
        </right>
        <bottom style="medium">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val="0"/>
        <i val="0"/>
        <strike val="0"/>
        <condense val="0"/>
        <extend val="0"/>
        <outline val="0"/>
        <shadow val="0"/>
        <u val="none"/>
        <vertAlign val="baseline"/>
        <sz val="11"/>
        <color auto="1"/>
        <name val="Calibri"/>
        <family val="2"/>
        <scheme val="minor"/>
      </font>
      <fill>
        <patternFill patternType="solid">
          <fgColor indexed="64"/>
          <bgColor theme="9" tint="0.39997558519241921"/>
        </patternFill>
      </fill>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CPI</a:t>
            </a:r>
            <a:r>
              <a:rPr lang="en-US" b="1" baseline="0"/>
              <a:t> Inflation of major Commodities Baskets of India</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0"/>
          <c:tx>
            <c:strRef>
              <c:f>'Annexure 1'!$G$52</c:f>
              <c:strCache>
                <c:ptCount val="1"/>
                <c:pt idx="0">
                  <c:v>Rural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1'!$G$53:$G$59</c:f>
              <c:numCache>
                <c:formatCode>0.00%</c:formatCode>
                <c:ptCount val="7"/>
                <c:pt idx="0">
                  <c:v>0.76800000000000013</c:v>
                </c:pt>
                <c:pt idx="1">
                  <c:v>0.99900000000000011</c:v>
                </c:pt>
                <c:pt idx="2">
                  <c:v>0.90800000000000014</c:v>
                </c:pt>
                <c:pt idx="3">
                  <c:v>0</c:v>
                </c:pt>
                <c:pt idx="4">
                  <c:v>0.82499999999999996</c:v>
                </c:pt>
                <c:pt idx="5">
                  <c:v>0.79500000000000004</c:v>
                </c:pt>
                <c:pt idx="6">
                  <c:v>0.79800000000000015</c:v>
                </c:pt>
              </c:numCache>
            </c:numRef>
          </c:val>
          <c:extLst>
            <c:ext xmlns:c16="http://schemas.microsoft.com/office/drawing/2014/chart" uri="{C3380CC4-5D6E-409C-BE32-E72D297353CC}">
              <c16:uniqueId val="{00000000-D6A9-472F-ACD6-1401C2BF9B56}"/>
            </c:ext>
          </c:extLst>
        </c:ser>
        <c:ser>
          <c:idx val="2"/>
          <c:order val="1"/>
          <c:tx>
            <c:strRef>
              <c:f>'Annexure 1'!$H$52</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1'!$H$53:$H$59</c:f>
              <c:numCache>
                <c:formatCode>0.00%</c:formatCode>
                <c:ptCount val="7"/>
                <c:pt idx="0">
                  <c:v>0.83099999999999996</c:v>
                </c:pt>
                <c:pt idx="1">
                  <c:v>1.0419999999999998</c:v>
                </c:pt>
                <c:pt idx="2">
                  <c:v>0.79300000000000015</c:v>
                </c:pt>
                <c:pt idx="3">
                  <c:v>0.75599999999999989</c:v>
                </c:pt>
                <c:pt idx="4">
                  <c:v>0.83400000000000007</c:v>
                </c:pt>
                <c:pt idx="5">
                  <c:v>0.71599999999999997</c:v>
                </c:pt>
                <c:pt idx="6">
                  <c:v>0.78199999999999992</c:v>
                </c:pt>
              </c:numCache>
            </c:numRef>
          </c:val>
          <c:extLst>
            <c:ext xmlns:c16="http://schemas.microsoft.com/office/drawing/2014/chart" uri="{C3380CC4-5D6E-409C-BE32-E72D297353CC}">
              <c16:uniqueId val="{00000001-D6A9-472F-ACD6-1401C2BF9B56}"/>
            </c:ext>
          </c:extLst>
        </c:ser>
        <c:ser>
          <c:idx val="3"/>
          <c:order val="2"/>
          <c:tx>
            <c:strRef>
              <c:f>'Annexure 1'!$I$52</c:f>
              <c:strCache>
                <c:ptCount val="1"/>
                <c:pt idx="0">
                  <c:v>Rural + Urban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1'!$I$53:$I$59</c:f>
              <c:numCache>
                <c:formatCode>0.00%</c:formatCode>
                <c:ptCount val="7"/>
                <c:pt idx="0">
                  <c:v>0.79099999999999993</c:v>
                </c:pt>
                <c:pt idx="1">
                  <c:v>1.01</c:v>
                </c:pt>
                <c:pt idx="2">
                  <c:v>0.86199999999999988</c:v>
                </c:pt>
                <c:pt idx="3">
                  <c:v>0.75599999999999989</c:v>
                </c:pt>
                <c:pt idx="4">
                  <c:v>0.82800000000000007</c:v>
                </c:pt>
                <c:pt idx="5">
                  <c:v>0.7569999999999999</c:v>
                </c:pt>
                <c:pt idx="6">
                  <c:v>0.79099999999999993</c:v>
                </c:pt>
              </c:numCache>
            </c:numRef>
          </c:val>
          <c:extLst>
            <c:ext xmlns:c16="http://schemas.microsoft.com/office/drawing/2014/chart" uri="{C3380CC4-5D6E-409C-BE32-E72D297353CC}">
              <c16:uniqueId val="{00000002-D6A9-472F-ACD6-1401C2BF9B56}"/>
            </c:ext>
          </c:extLst>
        </c:ser>
        <c:dLbls>
          <c:dLblPos val="outEnd"/>
          <c:showLegendKey val="0"/>
          <c:showVal val="1"/>
          <c:showCatName val="0"/>
          <c:showSerName val="0"/>
          <c:showPercent val="0"/>
          <c:showBubbleSize val="0"/>
        </c:dLbls>
        <c:gapWidth val="182"/>
        <c:axId val="949615487"/>
        <c:axId val="949617407"/>
      </c:barChart>
      <c:catAx>
        <c:axId val="949615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Major</a:t>
                </a:r>
                <a:r>
                  <a:rPr lang="en-US" baseline="0"/>
                  <a:t> commodities Baskets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17407"/>
        <c:crosses val="autoZero"/>
        <c:auto val="1"/>
        <c:lblAlgn val="ctr"/>
        <c:lblOffset val="100"/>
        <c:noMultiLvlLbl val="0"/>
      </c:catAx>
      <c:valAx>
        <c:axId val="9496174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0"/>
                  <a:t>%</a:t>
                </a:r>
                <a:r>
                  <a:rPr lang="en-US" b="0" baseline="0"/>
                  <a:t> Inflation in prices wrt Base year value of 100</a:t>
                </a:r>
                <a:endParaRPr lang="en-US" b="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15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CPI Inflation 2017-2023</a:t>
            </a:r>
            <a:r>
              <a:rPr lang="en-US" baseline="0"/>
              <a:t> Y-o-Y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2'!$M$23</c:f>
              <c:strCache>
                <c:ptCount val="1"/>
                <c:pt idx="0">
                  <c:v>Food And Beverages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2031028230054917E-3"/>
                  <c:y val="1.21437645784936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1AD-4CC2-B6D7-7DE706E369AB}"/>
                </c:ext>
              </c:extLst>
            </c:dLbl>
            <c:dLbl>
              <c:idx val="5"/>
              <c:layout>
                <c:manualLayout>
                  <c:x val="8.0438893577922839E-3"/>
                  <c:y val="2.466097987751503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1AD-4CC2-B6D7-7DE706E369A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2'!$M$24:$M$30</c:f>
              <c:numCache>
                <c:formatCode>0.00%</c:formatCode>
                <c:ptCount val="7"/>
                <c:pt idx="0">
                  <c:v>2.5423728813559188E-2</c:v>
                </c:pt>
                <c:pt idx="1">
                  <c:v>3.0803906836964646E-2</c:v>
                </c:pt>
                <c:pt idx="2">
                  <c:v>6.5597667638484384E-3</c:v>
                </c:pt>
                <c:pt idx="3">
                  <c:v>7.8204199855177486E-2</c:v>
                </c:pt>
                <c:pt idx="4">
                  <c:v>5.2384150436534473E-2</c:v>
                </c:pt>
                <c:pt idx="5">
                  <c:v>7.4664964901084985E-2</c:v>
                </c:pt>
                <c:pt idx="6">
                  <c:v>5.1068883610451268E-2</c:v>
                </c:pt>
              </c:numCache>
            </c:numRef>
          </c:val>
          <c:smooth val="0"/>
          <c:extLst>
            <c:ext xmlns:c16="http://schemas.microsoft.com/office/drawing/2014/chart" uri="{C3380CC4-5D6E-409C-BE32-E72D297353CC}">
              <c16:uniqueId val="{00000002-F1AD-4CC2-B6D7-7DE706E369AB}"/>
            </c:ext>
          </c:extLst>
        </c:ser>
        <c:ser>
          <c:idx val="1"/>
          <c:order val="1"/>
          <c:tx>
            <c:strRef>
              <c:f>'Annexure 2'!$N$23</c:f>
              <c:strCache>
                <c:ptCount val="1"/>
                <c:pt idx="0">
                  <c:v>Pan, tobacco and intoxicants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2'!$N$24:$N$30</c:f>
              <c:numCache>
                <c:formatCode>0.00%</c:formatCode>
                <c:ptCount val="7"/>
                <c:pt idx="0">
                  <c:v>6.300366300366296E-2</c:v>
                </c:pt>
                <c:pt idx="1">
                  <c:v>7.7188146106133823E-2</c:v>
                </c:pt>
                <c:pt idx="2">
                  <c:v>4.6065259117082459E-2</c:v>
                </c:pt>
                <c:pt idx="3">
                  <c:v>4.7094801223241521E-2</c:v>
                </c:pt>
                <c:pt idx="4">
                  <c:v>9.8714953271028083E-2</c:v>
                </c:pt>
                <c:pt idx="5">
                  <c:v>2.9771398192450796E-2</c:v>
                </c:pt>
                <c:pt idx="6">
                  <c:v>2.9943211151264904E-2</c:v>
                </c:pt>
              </c:numCache>
            </c:numRef>
          </c:val>
          <c:smooth val="0"/>
          <c:extLst>
            <c:ext xmlns:c16="http://schemas.microsoft.com/office/drawing/2014/chart" uri="{C3380CC4-5D6E-409C-BE32-E72D297353CC}">
              <c16:uniqueId val="{00000003-F1AD-4CC2-B6D7-7DE706E369AB}"/>
            </c:ext>
          </c:extLst>
        </c:ser>
        <c:ser>
          <c:idx val="2"/>
          <c:order val="2"/>
          <c:tx>
            <c:strRef>
              <c:f>'Annexure 2'!$O$23</c:f>
              <c:strCache>
                <c:ptCount val="1"/>
                <c:pt idx="0">
                  <c:v>Clothing and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8.0077570575137289E-3"/>
                  <c:y val="-2.42875291569876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1AD-4CC2-B6D7-7DE706E369AB}"/>
                </c:ext>
              </c:extLst>
            </c:dLbl>
            <c:dLbl>
              <c:idx val="4"/>
              <c:layout>
                <c:manualLayout>
                  <c:x val="0"/>
                  <c:y val="2.91450349883849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1AD-4CC2-B6D7-7DE706E369AB}"/>
                </c:ext>
              </c:extLst>
            </c:dLbl>
            <c:dLbl>
              <c:idx val="5"/>
              <c:layout>
                <c:manualLayout>
                  <c:x val="-3.1416902293433867E-3"/>
                  <c:y val="-2.0167098818784212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1AD-4CC2-B6D7-7DE706E36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2'!$O$24:$O$30</c:f>
              <c:numCache>
                <c:formatCode>0.00%</c:formatCode>
                <c:ptCount val="7"/>
                <c:pt idx="0">
                  <c:v>4.5210727969348705E-2</c:v>
                </c:pt>
                <c:pt idx="1">
                  <c:v>4.9120234604105487E-2</c:v>
                </c:pt>
                <c:pt idx="2">
                  <c:v>2.5157232704402475E-2</c:v>
                </c:pt>
                <c:pt idx="3">
                  <c:v>2.1131561008861779E-2</c:v>
                </c:pt>
                <c:pt idx="4">
                  <c:v>4.4058744993324392E-2</c:v>
                </c:pt>
                <c:pt idx="5">
                  <c:v>9.3989769820971791E-2</c:v>
                </c:pt>
                <c:pt idx="6">
                  <c:v>8.1823495032144949E-2</c:v>
                </c:pt>
              </c:numCache>
            </c:numRef>
          </c:val>
          <c:smooth val="0"/>
          <c:extLst>
            <c:ext xmlns:c16="http://schemas.microsoft.com/office/drawing/2014/chart" uri="{C3380CC4-5D6E-409C-BE32-E72D297353CC}">
              <c16:uniqueId val="{00000007-F1AD-4CC2-B6D7-7DE706E369AB}"/>
            </c:ext>
          </c:extLst>
        </c:ser>
        <c:ser>
          <c:idx val="3"/>
          <c:order val="3"/>
          <c:tx>
            <c:strRef>
              <c:f>'Annexure 2'!$P$23</c:f>
              <c:strCache>
                <c:ptCount val="1"/>
                <c:pt idx="0">
                  <c:v>Housing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0"/>
                  <c:y val="-1.45725174941925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1AD-4CC2-B6D7-7DE706E36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2'!$P$24:$P$30</c:f>
              <c:numCache>
                <c:formatCode>0.00%</c:formatCode>
                <c:ptCount val="7"/>
                <c:pt idx="0">
                  <c:v>4.9639711769415437E-2</c:v>
                </c:pt>
                <c:pt idx="1">
                  <c:v>8.3142639206712485E-2</c:v>
                </c:pt>
                <c:pt idx="2">
                  <c:v>4.9295774647887321E-2</c:v>
                </c:pt>
                <c:pt idx="3">
                  <c:v>3.6912751677852351E-2</c:v>
                </c:pt>
                <c:pt idx="4">
                  <c:v>3.4951456310679647E-2</c:v>
                </c:pt>
                <c:pt idx="5">
                  <c:v>3.3771106941838686E-2</c:v>
                </c:pt>
                <c:pt idx="6">
                  <c:v>4.9606775559588555E-2</c:v>
                </c:pt>
              </c:numCache>
            </c:numRef>
          </c:val>
          <c:smooth val="0"/>
          <c:extLst>
            <c:ext xmlns:c16="http://schemas.microsoft.com/office/drawing/2014/chart" uri="{C3380CC4-5D6E-409C-BE32-E72D297353CC}">
              <c16:uniqueId val="{00000009-F1AD-4CC2-B6D7-7DE706E369AB}"/>
            </c:ext>
          </c:extLst>
        </c:ser>
        <c:ser>
          <c:idx val="4"/>
          <c:order val="4"/>
          <c:tx>
            <c:strRef>
              <c:f>'Annexure 2'!$Q$23</c:f>
              <c:strCache>
                <c:ptCount val="1"/>
                <c:pt idx="0">
                  <c:v>Fuel and Light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0"/>
              <c:layout>
                <c:manualLayout>
                  <c:x val="-6.4062056460109833E-3"/>
                  <c:y val="-2.1858776241288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1AD-4CC2-B6D7-7DE706E369AB}"/>
                </c:ext>
              </c:extLst>
            </c:dLbl>
            <c:dLbl>
              <c:idx val="2"/>
              <c:layout>
                <c:manualLayout>
                  <c:x val="-1.7617065526530203E-2"/>
                  <c:y val="2.1858776241288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1AD-4CC2-B6D7-7DE706E369AB}"/>
                </c:ext>
              </c:extLst>
            </c:dLbl>
            <c:dLbl>
              <c:idx val="4"/>
              <c:layout>
                <c:manualLayout>
                  <c:x val="1.7110117756904924E-3"/>
                  <c:y val="-7.159275130086580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1AD-4CC2-B6D7-7DE706E369AB}"/>
                </c:ext>
              </c:extLst>
            </c:dLbl>
            <c:dLbl>
              <c:idx val="5"/>
              <c:layout>
                <c:manualLayout>
                  <c:x val="-2.827521206409048E-2"/>
                  <c:y val="-4.03341976375684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70C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1AD-4CC2-B6D7-7DE706E369A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2'!$Q$24:$Q$30</c:f>
              <c:numCache>
                <c:formatCode>0.00%</c:formatCode>
                <c:ptCount val="7"/>
                <c:pt idx="0">
                  <c:v>5.4738562091503171E-2</c:v>
                </c:pt>
                <c:pt idx="1">
                  <c:v>5.7319907048799426E-2</c:v>
                </c:pt>
                <c:pt idx="2">
                  <c:v>2.344322344322336E-2</c:v>
                </c:pt>
                <c:pt idx="3">
                  <c:v>6.585540443808173E-2</c:v>
                </c:pt>
                <c:pt idx="4">
                  <c:v>4.4325050369375382E-2</c:v>
                </c:pt>
                <c:pt idx="5">
                  <c:v>7.5241157556270019E-2</c:v>
                </c:pt>
                <c:pt idx="6">
                  <c:v>8.7918660287081452E-2</c:v>
                </c:pt>
              </c:numCache>
            </c:numRef>
          </c:val>
          <c:smooth val="0"/>
          <c:extLst>
            <c:ext xmlns:c16="http://schemas.microsoft.com/office/drawing/2014/chart" uri="{C3380CC4-5D6E-409C-BE32-E72D297353CC}">
              <c16:uniqueId val="{0000000E-F1AD-4CC2-B6D7-7DE706E369AB}"/>
            </c:ext>
          </c:extLst>
        </c:ser>
        <c:ser>
          <c:idx val="5"/>
          <c:order val="5"/>
          <c:tx>
            <c:strRef>
              <c:f>'Annexure 2'!$R$23</c:f>
              <c:strCache>
                <c:ptCount val="1"/>
                <c:pt idx="0">
                  <c:v>Miscellaneous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dLbl>
              <c:idx val="0"/>
              <c:layout>
                <c:manualLayout>
                  <c:x val="4.8018798934804079E-3"/>
                  <c:y val="-2.978951509278696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1AD-4CC2-B6D7-7DE706E369AB}"/>
                </c:ext>
              </c:extLst>
            </c:dLbl>
            <c:dLbl>
              <c:idx val="5"/>
              <c:layout>
                <c:manualLayout>
                  <c:x val="2.6260529923803604E-2"/>
                  <c:y val="7.25193361613118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1AD-4CC2-B6D7-7DE706E369AB}"/>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2'!$R$24:$R$30</c:f>
              <c:numCache>
                <c:formatCode>0.00%</c:formatCode>
                <c:ptCount val="7"/>
                <c:pt idx="0">
                  <c:v>4.8616932103939622E-2</c:v>
                </c:pt>
                <c:pt idx="1">
                  <c:v>4.1566746602717961E-2</c:v>
                </c:pt>
                <c:pt idx="2">
                  <c:v>5.6792018419032822E-2</c:v>
                </c:pt>
                <c:pt idx="3">
                  <c:v>4.4299201161946432E-2</c:v>
                </c:pt>
                <c:pt idx="4">
                  <c:v>6.9541029207232263E-2</c:v>
                </c:pt>
                <c:pt idx="5">
                  <c:v>7.0221066319895858E-2</c:v>
                </c:pt>
                <c:pt idx="6">
                  <c:v>5.7715674362089915E-2</c:v>
                </c:pt>
              </c:numCache>
            </c:numRef>
          </c:val>
          <c:smooth val="0"/>
          <c:extLst>
            <c:ext xmlns:c16="http://schemas.microsoft.com/office/drawing/2014/chart" uri="{C3380CC4-5D6E-409C-BE32-E72D297353CC}">
              <c16:uniqueId val="{00000011-F1AD-4CC2-B6D7-7DE706E369AB}"/>
            </c:ext>
          </c:extLst>
        </c:ser>
        <c:ser>
          <c:idx val="6"/>
          <c:order val="6"/>
          <c:tx>
            <c:strRef>
              <c:f>'Annexure 2'!$S$23</c:f>
              <c:strCache>
                <c:ptCount val="1"/>
                <c:pt idx="0">
                  <c:v>General</c:v>
                </c:pt>
              </c:strCache>
            </c:strRef>
          </c:tx>
          <c:spPr>
            <a:ln w="57150" cap="rnd">
              <a:solidFill>
                <a:schemeClr val="accent1">
                  <a:lumMod val="60000"/>
                </a:schemeClr>
              </a:solidFill>
              <a:prstDash val="dash"/>
              <a:round/>
            </a:ln>
            <a:effectLst/>
          </c:spPr>
          <c:marker>
            <c:symbol val="circle"/>
            <c:size val="5"/>
            <c:spPr>
              <a:solidFill>
                <a:schemeClr val="accent1">
                  <a:lumMod val="60000"/>
                </a:schemeClr>
              </a:solidFill>
              <a:ln w="57150">
                <a:solidFill>
                  <a:schemeClr val="accent1">
                    <a:lumMod val="60000"/>
                  </a:schemeClr>
                </a:solidFill>
                <a:prstDash val="dash"/>
              </a:ln>
              <a:effectLst/>
            </c:spPr>
          </c:marker>
          <c:dLbls>
            <c:dLbl>
              <c:idx val="5"/>
              <c:layout>
                <c:manualLayout>
                  <c:x val="-3.8473083105141331E-2"/>
                  <c:y val="3.8360829666211654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rgbClr val="C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1AD-4CC2-B6D7-7DE706E369A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2'!$S$24:$S$30</c:f>
              <c:numCache>
                <c:formatCode>0.00%</c:formatCode>
                <c:ptCount val="7"/>
                <c:pt idx="0">
                  <c:v>3.8888888888888931E-2</c:v>
                </c:pt>
                <c:pt idx="1">
                  <c:v>4.278074866310156E-2</c:v>
                </c:pt>
                <c:pt idx="2">
                  <c:v>2.8571428571428612E-2</c:v>
                </c:pt>
                <c:pt idx="3">
                  <c:v>5.840455840455832E-2</c:v>
                </c:pt>
                <c:pt idx="4">
                  <c:v>5.5181695827725558E-2</c:v>
                </c:pt>
                <c:pt idx="5">
                  <c:v>6.9515306122448828E-2</c:v>
                </c:pt>
                <c:pt idx="6">
                  <c:v>5.6648777579010143E-2</c:v>
                </c:pt>
              </c:numCache>
            </c:numRef>
          </c:val>
          <c:smooth val="0"/>
          <c:extLst>
            <c:ext xmlns:c16="http://schemas.microsoft.com/office/drawing/2014/chart" uri="{C3380CC4-5D6E-409C-BE32-E72D297353CC}">
              <c16:uniqueId val="{00000013-F1AD-4CC2-B6D7-7DE706E369AB}"/>
            </c:ext>
          </c:extLst>
        </c:ser>
        <c:dLbls>
          <c:dLblPos val="r"/>
          <c:showLegendKey val="0"/>
          <c:showVal val="1"/>
          <c:showCatName val="0"/>
          <c:showSerName val="0"/>
          <c:showPercent val="0"/>
          <c:showBubbleSize val="0"/>
        </c:dLbls>
        <c:marker val="1"/>
        <c:smooth val="0"/>
        <c:axId val="38242127"/>
        <c:axId val="34091647"/>
      </c:lineChart>
      <c:catAx>
        <c:axId val="38242127"/>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Year (month of March)</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4091647"/>
        <c:crosses val="autoZero"/>
        <c:auto val="1"/>
        <c:lblAlgn val="ctr"/>
        <c:lblOffset val="100"/>
        <c:noMultiLvlLbl val="0"/>
      </c:catAx>
      <c:valAx>
        <c:axId val="34091647"/>
        <c:scaling>
          <c:orientation val="minMax"/>
          <c:max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Y-o-Y inflation</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8242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a:t>
            </a:r>
            <a:r>
              <a:rPr lang="en-US" baseline="0"/>
              <a:t> Inflation from June 2022 to May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3'!$V$5</c:f>
              <c:strCache>
                <c:ptCount val="1"/>
                <c:pt idx="0">
                  <c:v>Rural</c:v>
                </c:pt>
              </c:strCache>
            </c:strRef>
          </c:tx>
          <c:spPr>
            <a:ln w="28575" cap="rnd">
              <a:solidFill>
                <a:schemeClr val="accent1"/>
              </a:solidFill>
              <a:round/>
            </a:ln>
            <a:effectLst/>
          </c:spPr>
          <c:marker>
            <c:symbol val="none"/>
          </c:marker>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3'!$V$6:$V$17</c:f>
              <c:numCache>
                <c:formatCode>0.00%</c:formatCode>
                <c:ptCount val="12"/>
                <c:pt idx="0">
                  <c:v>9.3676814988290051E-3</c:v>
                </c:pt>
                <c:pt idx="1">
                  <c:v>5.80046403712264E-4</c:v>
                </c:pt>
                <c:pt idx="2">
                  <c:v>8.1159420289855407E-3</c:v>
                </c:pt>
                <c:pt idx="3">
                  <c:v>9.2006900517538487E-3</c:v>
                </c:pt>
                <c:pt idx="4">
                  <c:v>1.0826210826210859E-2</c:v>
                </c:pt>
                <c:pt idx="5">
                  <c:v>-4.5095828635851824E-3</c:v>
                </c:pt>
                <c:pt idx="6">
                  <c:v>-1.2457531143827796E-2</c:v>
                </c:pt>
                <c:pt idx="7">
                  <c:v>3.4403669724770315E-3</c:v>
                </c:pt>
                <c:pt idx="8">
                  <c:v>-1.1428571428570779E-3</c:v>
                </c:pt>
                <c:pt idx="9">
                  <c:v>0</c:v>
                </c:pt>
                <c:pt idx="10">
                  <c:v>4.0045766590388367E-3</c:v>
                </c:pt>
                <c:pt idx="11">
                  <c:v>7.4074074074074719E-3</c:v>
                </c:pt>
              </c:numCache>
            </c:numRef>
          </c:val>
          <c:smooth val="0"/>
          <c:extLst>
            <c:ext xmlns:c16="http://schemas.microsoft.com/office/drawing/2014/chart" uri="{C3380CC4-5D6E-409C-BE32-E72D297353CC}">
              <c16:uniqueId val="{00000000-3A44-4B22-8441-7E5BF1FE834B}"/>
            </c:ext>
          </c:extLst>
        </c:ser>
        <c:ser>
          <c:idx val="1"/>
          <c:order val="1"/>
          <c:tx>
            <c:strRef>
              <c:f>'Annexure 3'!$W$5</c:f>
              <c:strCache>
                <c:ptCount val="1"/>
                <c:pt idx="0">
                  <c:v>Urban</c:v>
                </c:pt>
              </c:strCache>
            </c:strRef>
          </c:tx>
          <c:spPr>
            <a:ln w="28575" cap="rnd">
              <a:solidFill>
                <a:schemeClr val="accent2"/>
              </a:solidFill>
              <a:round/>
            </a:ln>
            <a:effectLst/>
          </c:spPr>
          <c:marker>
            <c:symbol val="none"/>
          </c:marker>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3'!$W$6:$W$17</c:f>
              <c:numCache>
                <c:formatCode>0.00%</c:formatCode>
                <c:ptCount val="12"/>
                <c:pt idx="0">
                  <c:v>1.0140845070422599E-2</c:v>
                </c:pt>
                <c:pt idx="1">
                  <c:v>5.5772448410482047E-4</c:v>
                </c:pt>
                <c:pt idx="2">
                  <c:v>5.5741360089186171E-3</c:v>
                </c:pt>
                <c:pt idx="3">
                  <c:v>7.7605321507760849E-3</c:v>
                </c:pt>
                <c:pt idx="4">
                  <c:v>8.2508250825082501E-3</c:v>
                </c:pt>
                <c:pt idx="5">
                  <c:v>-1.0911074740861974E-2</c:v>
                </c:pt>
                <c:pt idx="6">
                  <c:v>-1.4892443463872128E-2</c:v>
                </c:pt>
                <c:pt idx="7">
                  <c:v>5.0391937290033915E-3</c:v>
                </c:pt>
                <c:pt idx="8">
                  <c:v>6.6852367688021649E-3</c:v>
                </c:pt>
                <c:pt idx="9">
                  <c:v>5.5340343110139867E-4</c:v>
                </c:pt>
                <c:pt idx="10">
                  <c:v>7.1902654867255691E-3</c:v>
                </c:pt>
                <c:pt idx="11">
                  <c:v>5.4914881933003845E-3</c:v>
                </c:pt>
              </c:numCache>
            </c:numRef>
          </c:val>
          <c:smooth val="0"/>
          <c:extLst>
            <c:ext xmlns:c16="http://schemas.microsoft.com/office/drawing/2014/chart" uri="{C3380CC4-5D6E-409C-BE32-E72D297353CC}">
              <c16:uniqueId val="{00000001-3A44-4B22-8441-7E5BF1FE834B}"/>
            </c:ext>
          </c:extLst>
        </c:ser>
        <c:ser>
          <c:idx val="2"/>
          <c:order val="2"/>
          <c:tx>
            <c:strRef>
              <c:f>'Annexure 3'!$X$5</c:f>
              <c:strCache>
                <c:ptCount val="1"/>
                <c:pt idx="0">
                  <c:v>Rural+Urban</c:v>
                </c:pt>
              </c:strCache>
            </c:strRef>
          </c:tx>
          <c:spPr>
            <a:ln w="28575" cap="rnd">
              <a:solidFill>
                <a:schemeClr val="accent3"/>
              </a:solidFill>
              <a:round/>
            </a:ln>
            <a:effectLst/>
          </c:spPr>
          <c:marker>
            <c:symbol val="none"/>
          </c:marker>
          <c:trendline>
            <c:spPr>
              <a:ln w="28575" cap="rnd">
                <a:solidFill>
                  <a:schemeClr val="tx1"/>
                </a:solidFill>
                <a:prstDash val="sysDot"/>
              </a:ln>
              <a:effectLst/>
            </c:spPr>
            <c:trendlineType val="linear"/>
            <c:dispRSqr val="0"/>
            <c:dispEq val="0"/>
          </c:trendline>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3'!$X$6:$X$17</c:f>
              <c:numCache>
                <c:formatCode>0.00%</c:formatCode>
                <c:ptCount val="12"/>
                <c:pt idx="0">
                  <c:v>9.2325447201384546E-3</c:v>
                </c:pt>
                <c:pt idx="1">
                  <c:v>5.7175528873638828E-4</c:v>
                </c:pt>
                <c:pt idx="2">
                  <c:v>7.4285714285714935E-3</c:v>
                </c:pt>
                <c:pt idx="3">
                  <c:v>8.5082246171298923E-3</c:v>
                </c:pt>
                <c:pt idx="4">
                  <c:v>1.0123734533183255E-2</c:v>
                </c:pt>
                <c:pt idx="5">
                  <c:v>-7.2383073496658295E-3</c:v>
                </c:pt>
                <c:pt idx="6">
                  <c:v>-1.3460459899046581E-2</c:v>
                </c:pt>
                <c:pt idx="7">
                  <c:v>4.5480386583284984E-3</c:v>
                </c:pt>
                <c:pt idx="8">
                  <c:v>1.6977928692700134E-3</c:v>
                </c:pt>
                <c:pt idx="9">
                  <c:v>0</c:v>
                </c:pt>
                <c:pt idx="10">
                  <c:v>5.0847457627118961E-3</c:v>
                </c:pt>
                <c:pt idx="11">
                  <c:v>6.7453625632377095E-3</c:v>
                </c:pt>
              </c:numCache>
            </c:numRef>
          </c:val>
          <c:smooth val="0"/>
          <c:extLst>
            <c:ext xmlns:c16="http://schemas.microsoft.com/office/drawing/2014/chart" uri="{C3380CC4-5D6E-409C-BE32-E72D297353CC}">
              <c16:uniqueId val="{00000003-3A44-4B22-8441-7E5BF1FE834B}"/>
            </c:ext>
          </c:extLst>
        </c:ser>
        <c:dLbls>
          <c:showLegendKey val="0"/>
          <c:showVal val="0"/>
          <c:showCatName val="0"/>
          <c:showSerName val="0"/>
          <c:showPercent val="0"/>
          <c:showBubbleSize val="0"/>
        </c:dLbls>
        <c:smooth val="0"/>
        <c:axId val="2037321552"/>
        <c:axId val="2112924576"/>
      </c:lineChart>
      <c:catAx>
        <c:axId val="2037321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Month and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24576"/>
        <c:crosses val="autoZero"/>
        <c:auto val="1"/>
        <c:lblAlgn val="ctr"/>
        <c:lblOffset val="100"/>
        <c:noMultiLvlLbl val="0"/>
      </c:catAx>
      <c:valAx>
        <c:axId val="2112924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Net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32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a:t>
            </a:r>
            <a:r>
              <a:rPr lang="en-US" baseline="0"/>
              <a:t> waves (1st and 2nd) with Essential CPI baskets inflation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4'!$M$52</c:f>
              <c:strCache>
                <c:ptCount val="1"/>
                <c:pt idx="0">
                  <c:v>Food and beverages</c:v>
                </c:pt>
              </c:strCache>
            </c:strRef>
          </c:tx>
          <c:spPr>
            <a:ln w="28575" cap="rnd">
              <a:solidFill>
                <a:schemeClr val="accent1"/>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4'!$M$53:$M$80</c:f>
              <c:numCache>
                <c:formatCode>0.00%</c:formatCode>
                <c:ptCount val="28"/>
                <c:pt idx="1">
                  <c:v>-9.6774193548387101E-3</c:v>
                </c:pt>
                <c:pt idx="2">
                  <c:v>-1.9543973941368076E-2</c:v>
                </c:pt>
                <c:pt idx="3">
                  <c:v>-1.0631229235880361E-2</c:v>
                </c:pt>
                <c:pt idx="4">
                  <c:v>1.6789791806581598E-2</c:v>
                </c:pt>
                <c:pt idx="5">
                  <c:v>8.1461911052398937E-3</c:v>
                </c:pt>
                <c:pt idx="6">
                  <c:v>8.9539200698843038E-3</c:v>
                </c:pt>
                <c:pt idx="7">
                  <c:v>0</c:v>
                </c:pt>
                <c:pt idx="8">
                  <c:v>1.948051948051948E-2</c:v>
                </c:pt>
                <c:pt idx="9">
                  <c:v>6.369426751592357E-3</c:v>
                </c:pt>
                <c:pt idx="10">
                  <c:v>2.1518987341772187E-2</c:v>
                </c:pt>
                <c:pt idx="11">
                  <c:v>2.0446096654274985E-2</c:v>
                </c:pt>
                <c:pt idx="12">
                  <c:v>4.2501517911355015E-3</c:v>
                </c:pt>
                <c:pt idx="13">
                  <c:v>-2.6602176541717083E-2</c:v>
                </c:pt>
                <c:pt idx="14">
                  <c:v>-2.5465838509316736E-2</c:v>
                </c:pt>
                <c:pt idx="15">
                  <c:v>-1.2746972594010009E-3</c:v>
                </c:pt>
                <c:pt idx="16">
                  <c:v>8.2961072112317253E-3</c:v>
                </c:pt>
                <c:pt idx="17">
                  <c:v>1.7088607594936637E-2</c:v>
                </c:pt>
                <c:pt idx="18">
                  <c:v>1.1823273179838244E-2</c:v>
                </c:pt>
                <c:pt idx="19">
                  <c:v>8.6100861008610446E-3</c:v>
                </c:pt>
                <c:pt idx="20">
                  <c:v>0</c:v>
                </c:pt>
                <c:pt idx="21">
                  <c:v>0</c:v>
                </c:pt>
                <c:pt idx="22">
                  <c:v>2.2560975609756027E-2</c:v>
                </c:pt>
                <c:pt idx="23">
                  <c:v>1.1926058437686345E-2</c:v>
                </c:pt>
                <c:pt idx="24">
                  <c:v>-8.8391278727165592E-3</c:v>
                </c:pt>
                <c:pt idx="25">
                  <c:v>-1.070154577883462E-2</c:v>
                </c:pt>
                <c:pt idx="26">
                  <c:v>-1.2019230769231793E-3</c:v>
                </c:pt>
                <c:pt idx="27">
                  <c:v>1.3237063778580128E-2</c:v>
                </c:pt>
              </c:numCache>
            </c:numRef>
          </c:val>
          <c:smooth val="0"/>
          <c:extLst>
            <c:ext xmlns:c16="http://schemas.microsoft.com/office/drawing/2014/chart" uri="{C3380CC4-5D6E-409C-BE32-E72D297353CC}">
              <c16:uniqueId val="{00000000-B4CF-4EBA-98EB-E2F7D2AE7EA8}"/>
            </c:ext>
          </c:extLst>
        </c:ser>
        <c:ser>
          <c:idx val="1"/>
          <c:order val="1"/>
          <c:tx>
            <c:strRef>
              <c:f>'Annexure 4'!$N$52</c:f>
              <c:strCache>
                <c:ptCount val="1"/>
                <c:pt idx="0">
                  <c:v>Fuel and light</c:v>
                </c:pt>
              </c:strCache>
            </c:strRef>
          </c:tx>
          <c:spPr>
            <a:ln w="28575" cap="rnd">
              <a:solidFill>
                <a:schemeClr val="accent2"/>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4'!$N$53:$N$80</c:f>
              <c:numCache>
                <c:formatCode>0.00%</c:formatCode>
                <c:ptCount val="28"/>
                <c:pt idx="1">
                  <c:v>6.2630480167015015E-3</c:v>
                </c:pt>
                <c:pt idx="2">
                  <c:v>1.7980636237897609E-2</c:v>
                </c:pt>
                <c:pt idx="3">
                  <c:v>1.1548913043478378E-2</c:v>
                </c:pt>
                <c:pt idx="4">
                  <c:v>-3.2236400268636743E-2</c:v>
                </c:pt>
                <c:pt idx="5">
                  <c:v>2.7758501040944183E-3</c:v>
                </c:pt>
                <c:pt idx="6">
                  <c:v>-1.7993079584775046E-2</c:v>
                </c:pt>
                <c:pt idx="7">
                  <c:v>0</c:v>
                </c:pt>
                <c:pt idx="8">
                  <c:v>7.751937984496084E-3</c:v>
                </c:pt>
                <c:pt idx="9">
                  <c:v>-6.9930069930065951E-4</c:v>
                </c:pt>
                <c:pt idx="10">
                  <c:v>1.3995801259621317E-3</c:v>
                </c:pt>
                <c:pt idx="11">
                  <c:v>3.4940600978336828E-3</c:v>
                </c:pt>
                <c:pt idx="12">
                  <c:v>6.9637883008356553E-3</c:v>
                </c:pt>
                <c:pt idx="13">
                  <c:v>2.2821576763485556E-2</c:v>
                </c:pt>
                <c:pt idx="14">
                  <c:v>3.0425963488843813E-2</c:v>
                </c:pt>
                <c:pt idx="15">
                  <c:v>2.0341207349081326E-2</c:v>
                </c:pt>
                <c:pt idx="16">
                  <c:v>6.4308681672022071E-4</c:v>
                </c:pt>
                <c:pt idx="17">
                  <c:v>2.4421593830334265E-2</c:v>
                </c:pt>
                <c:pt idx="18">
                  <c:v>2.5094102885822186E-3</c:v>
                </c:pt>
                <c:pt idx="19">
                  <c:v>5.6320400500624356E-3</c:v>
                </c:pt>
                <c:pt idx="20">
                  <c:v>1.1823273179838244E-2</c:v>
                </c:pt>
                <c:pt idx="21">
                  <c:v>0</c:v>
                </c:pt>
                <c:pt idx="22">
                  <c:v>9.8400984009839754E-3</c:v>
                </c:pt>
                <c:pt idx="23">
                  <c:v>-1.8270401948841837E-3</c:v>
                </c:pt>
                <c:pt idx="24">
                  <c:v>1.2202562538132314E-3</c:v>
                </c:pt>
                <c:pt idx="25">
                  <c:v>6.0938452163311586E-4</c:v>
                </c:pt>
                <c:pt idx="26">
                  <c:v>9.1352009744214372E-3</c:v>
                </c:pt>
                <c:pt idx="27">
                  <c:v>9.0525045262522634E-3</c:v>
                </c:pt>
              </c:numCache>
            </c:numRef>
          </c:val>
          <c:smooth val="0"/>
          <c:extLst>
            <c:ext xmlns:c16="http://schemas.microsoft.com/office/drawing/2014/chart" uri="{C3380CC4-5D6E-409C-BE32-E72D297353CC}">
              <c16:uniqueId val="{00000001-B4CF-4EBA-98EB-E2F7D2AE7EA8}"/>
            </c:ext>
          </c:extLst>
        </c:ser>
        <c:ser>
          <c:idx val="2"/>
          <c:order val="2"/>
          <c:tx>
            <c:strRef>
              <c:f>'Annexure 4'!$O$52</c:f>
              <c:strCache>
                <c:ptCount val="1"/>
                <c:pt idx="0">
                  <c:v>Household goods and services</c:v>
                </c:pt>
              </c:strCache>
            </c:strRef>
          </c:tx>
          <c:spPr>
            <a:ln w="28575" cap="rnd">
              <a:solidFill>
                <a:schemeClr val="accent3"/>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4'!$O$53:$O$80</c:f>
              <c:numCache>
                <c:formatCode>0.00%</c:formatCode>
                <c:ptCount val="28"/>
                <c:pt idx="1">
                  <c:v>2.7434842249655501E-3</c:v>
                </c:pt>
                <c:pt idx="2">
                  <c:v>1.3679890560876679E-3</c:v>
                </c:pt>
                <c:pt idx="3">
                  <c:v>0</c:v>
                </c:pt>
                <c:pt idx="4">
                  <c:v>2.0491803278687359E-3</c:v>
                </c:pt>
                <c:pt idx="5">
                  <c:v>0</c:v>
                </c:pt>
                <c:pt idx="6">
                  <c:v>-2.0449897750510087E-3</c:v>
                </c:pt>
                <c:pt idx="7">
                  <c:v>0</c:v>
                </c:pt>
                <c:pt idx="8">
                  <c:v>1.3661202185792349E-2</c:v>
                </c:pt>
                <c:pt idx="9">
                  <c:v>2.0215633423179445E-3</c:v>
                </c:pt>
                <c:pt idx="10">
                  <c:v>0</c:v>
                </c:pt>
                <c:pt idx="11">
                  <c:v>3.3624747814391394E-3</c:v>
                </c:pt>
                <c:pt idx="12">
                  <c:v>3.351206434316354E-3</c:v>
                </c:pt>
                <c:pt idx="13">
                  <c:v>2.0040080160321403E-3</c:v>
                </c:pt>
                <c:pt idx="14">
                  <c:v>6.0000000000000383E-3</c:v>
                </c:pt>
                <c:pt idx="15">
                  <c:v>1.9880715705764278E-3</c:v>
                </c:pt>
                <c:pt idx="16">
                  <c:v>3.968253968254119E-3</c:v>
                </c:pt>
                <c:pt idx="17">
                  <c:v>1.9104084321475475E-2</c:v>
                </c:pt>
                <c:pt idx="18">
                  <c:v>6.4641241111844047E-4</c:v>
                </c:pt>
                <c:pt idx="19">
                  <c:v>6.4599483204134363E-3</c:v>
                </c:pt>
                <c:pt idx="20">
                  <c:v>1.0911424903722648E-2</c:v>
                </c:pt>
                <c:pt idx="21">
                  <c:v>0</c:v>
                </c:pt>
                <c:pt idx="22">
                  <c:v>5.7142857142857507E-3</c:v>
                </c:pt>
                <c:pt idx="23">
                  <c:v>5.6818181818182175E-3</c:v>
                </c:pt>
                <c:pt idx="24">
                  <c:v>5.6497175141241507E-3</c:v>
                </c:pt>
                <c:pt idx="25">
                  <c:v>5.6179775280899239E-3</c:v>
                </c:pt>
                <c:pt idx="26">
                  <c:v>4.3451272501552896E-3</c:v>
                </c:pt>
                <c:pt idx="27">
                  <c:v>6.180469715698393E-3</c:v>
                </c:pt>
              </c:numCache>
            </c:numRef>
          </c:val>
          <c:smooth val="0"/>
          <c:extLst>
            <c:ext xmlns:c16="http://schemas.microsoft.com/office/drawing/2014/chart" uri="{C3380CC4-5D6E-409C-BE32-E72D297353CC}">
              <c16:uniqueId val="{00000002-B4CF-4EBA-98EB-E2F7D2AE7EA8}"/>
            </c:ext>
          </c:extLst>
        </c:ser>
        <c:ser>
          <c:idx val="3"/>
          <c:order val="3"/>
          <c:tx>
            <c:strRef>
              <c:f>'Annexure 4'!$P$52</c:f>
              <c:strCache>
                <c:ptCount val="1"/>
                <c:pt idx="0">
                  <c:v>Health</c:v>
                </c:pt>
              </c:strCache>
            </c:strRef>
          </c:tx>
          <c:spPr>
            <a:ln w="28575" cap="rnd">
              <a:solidFill>
                <a:schemeClr val="accent4"/>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4'!$P$53:$P$80</c:f>
              <c:numCache>
                <c:formatCode>0.00%</c:formatCode>
                <c:ptCount val="28"/>
                <c:pt idx="1">
                  <c:v>5.319148936170099E-3</c:v>
                </c:pt>
                <c:pt idx="2">
                  <c:v>3.3068783068783071E-3</c:v>
                </c:pt>
                <c:pt idx="3">
                  <c:v>3.9551746868821541E-3</c:v>
                </c:pt>
                <c:pt idx="4">
                  <c:v>-1.0505581089954186E-2</c:v>
                </c:pt>
                <c:pt idx="5">
                  <c:v>1.5815085158150992E-2</c:v>
                </c:pt>
                <c:pt idx="6">
                  <c:v>8.6009798584648633E-3</c:v>
                </c:pt>
                <c:pt idx="7">
                  <c:v>0</c:v>
                </c:pt>
                <c:pt idx="8">
                  <c:v>3.8860103626942636E-3</c:v>
                </c:pt>
                <c:pt idx="9">
                  <c:v>3.870967741935447E-3</c:v>
                </c:pt>
                <c:pt idx="10">
                  <c:v>4.4987146529564077E-3</c:v>
                </c:pt>
                <c:pt idx="11">
                  <c:v>5.7581573896351712E-3</c:v>
                </c:pt>
                <c:pt idx="12">
                  <c:v>6.9974554707380584E-3</c:v>
                </c:pt>
                <c:pt idx="13">
                  <c:v>6.3171193935565376E-3</c:v>
                </c:pt>
                <c:pt idx="14">
                  <c:v>1.2554927809165096E-2</c:v>
                </c:pt>
                <c:pt idx="15">
                  <c:v>2.4798512089273233E-3</c:v>
                </c:pt>
                <c:pt idx="16">
                  <c:v>3.7105751391467087E-3</c:v>
                </c:pt>
                <c:pt idx="17">
                  <c:v>2.1565003080714726E-2</c:v>
                </c:pt>
                <c:pt idx="18">
                  <c:v>3.0156815440289505E-3</c:v>
                </c:pt>
                <c:pt idx="19">
                  <c:v>4.2092603728201361E-3</c:v>
                </c:pt>
                <c:pt idx="20">
                  <c:v>8.3832335329341659E-3</c:v>
                </c:pt>
                <c:pt idx="21">
                  <c:v>0</c:v>
                </c:pt>
                <c:pt idx="22">
                  <c:v>4.1567695961994573E-3</c:v>
                </c:pt>
                <c:pt idx="23">
                  <c:v>4.730928444707341E-3</c:v>
                </c:pt>
                <c:pt idx="24">
                  <c:v>4.1200706297821578E-3</c:v>
                </c:pt>
                <c:pt idx="25">
                  <c:v>4.6893317702228097E-3</c:v>
                </c:pt>
                <c:pt idx="26">
                  <c:v>4.6674445740955833E-3</c:v>
                </c:pt>
                <c:pt idx="27">
                  <c:v>4.6457607433217848E-3</c:v>
                </c:pt>
              </c:numCache>
            </c:numRef>
          </c:val>
          <c:smooth val="0"/>
          <c:extLst>
            <c:ext xmlns:c16="http://schemas.microsoft.com/office/drawing/2014/chart" uri="{C3380CC4-5D6E-409C-BE32-E72D297353CC}">
              <c16:uniqueId val="{00000003-B4CF-4EBA-98EB-E2F7D2AE7EA8}"/>
            </c:ext>
          </c:extLst>
        </c:ser>
        <c:ser>
          <c:idx val="4"/>
          <c:order val="4"/>
          <c:tx>
            <c:strRef>
              <c:f>'Annexure 4'!$Q$52</c:f>
              <c:strCache>
                <c:ptCount val="1"/>
                <c:pt idx="0">
                  <c:v>Transport and communication</c:v>
                </c:pt>
              </c:strCache>
            </c:strRef>
          </c:tx>
          <c:spPr>
            <a:ln w="28575" cap="rnd">
              <a:solidFill>
                <a:schemeClr val="accent5"/>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4'!$Q$53:$Q$80</c:f>
              <c:numCache>
                <c:formatCode>0.00%</c:formatCode>
                <c:ptCount val="28"/>
                <c:pt idx="1">
                  <c:v>8.4745762711863955E-3</c:v>
                </c:pt>
                <c:pt idx="2">
                  <c:v>-4.583651642475128E-3</c:v>
                </c:pt>
                <c:pt idx="3">
                  <c:v>-3.0698388334612866E-3</c:v>
                </c:pt>
                <c:pt idx="4">
                  <c:v>2.591737233769572E-2</c:v>
                </c:pt>
                <c:pt idx="5">
                  <c:v>0</c:v>
                </c:pt>
                <c:pt idx="6">
                  <c:v>1.3006503251625712E-2</c:v>
                </c:pt>
                <c:pt idx="7">
                  <c:v>0</c:v>
                </c:pt>
                <c:pt idx="8">
                  <c:v>2.5925925925925925E-2</c:v>
                </c:pt>
                <c:pt idx="9">
                  <c:v>7.9422382671479729E-3</c:v>
                </c:pt>
                <c:pt idx="10">
                  <c:v>7.1633237822349575E-3</c:v>
                </c:pt>
                <c:pt idx="11">
                  <c:v>-1.4224751066855522E-3</c:v>
                </c:pt>
                <c:pt idx="12">
                  <c:v>2.1367521367520151E-3</c:v>
                </c:pt>
                <c:pt idx="13">
                  <c:v>8.5287846481877545E-3</c:v>
                </c:pt>
                <c:pt idx="14">
                  <c:v>2.2551092318534097E-2</c:v>
                </c:pt>
                <c:pt idx="15">
                  <c:v>7.5809786354238068E-3</c:v>
                </c:pt>
                <c:pt idx="16">
                  <c:v>2.7359781121751416E-3</c:v>
                </c:pt>
                <c:pt idx="17">
                  <c:v>1.568894952251031E-2</c:v>
                </c:pt>
                <c:pt idx="18">
                  <c:v>1.2088650100738636E-2</c:v>
                </c:pt>
                <c:pt idx="19">
                  <c:v>1.5925680159256841E-2</c:v>
                </c:pt>
                <c:pt idx="20">
                  <c:v>5.8785107772697954E-3</c:v>
                </c:pt>
                <c:pt idx="21">
                  <c:v>0</c:v>
                </c:pt>
                <c:pt idx="22">
                  <c:v>1.1038961038960965E-2</c:v>
                </c:pt>
                <c:pt idx="23">
                  <c:v>-5.7803468208091026E-3</c:v>
                </c:pt>
                <c:pt idx="24">
                  <c:v>5.8139534883719455E-3</c:v>
                </c:pt>
                <c:pt idx="25">
                  <c:v>5.1380860629416276E-3</c:v>
                </c:pt>
                <c:pt idx="26">
                  <c:v>2.5559105431310269E-3</c:v>
                </c:pt>
                <c:pt idx="27">
                  <c:v>6.3734862970044612E-3</c:v>
                </c:pt>
              </c:numCache>
            </c:numRef>
          </c:val>
          <c:smooth val="0"/>
          <c:extLst>
            <c:ext xmlns:c16="http://schemas.microsoft.com/office/drawing/2014/chart" uri="{C3380CC4-5D6E-409C-BE32-E72D297353CC}">
              <c16:uniqueId val="{00000004-B4CF-4EBA-98EB-E2F7D2AE7EA8}"/>
            </c:ext>
          </c:extLst>
        </c:ser>
        <c:ser>
          <c:idx val="5"/>
          <c:order val="5"/>
          <c:tx>
            <c:strRef>
              <c:f>'Annexure 4'!$R$52</c:f>
              <c:strCache>
                <c:ptCount val="1"/>
                <c:pt idx="0">
                  <c:v>Education</c:v>
                </c:pt>
              </c:strCache>
            </c:strRef>
          </c:tx>
          <c:spPr>
            <a:ln w="28575" cap="rnd">
              <a:solidFill>
                <a:schemeClr val="accent6"/>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4'!$R$53:$R$80</c:f>
              <c:numCache>
                <c:formatCode>0.00%</c:formatCode>
                <c:ptCount val="28"/>
                <c:pt idx="1">
                  <c:v>2.5690430314708138E-3</c:v>
                </c:pt>
                <c:pt idx="2">
                  <c:v>6.4061499039073878E-4</c:v>
                </c:pt>
                <c:pt idx="3">
                  <c:v>-6.4020486555694189E-4</c:v>
                </c:pt>
                <c:pt idx="4">
                  <c:v>3.3098441170189077E-3</c:v>
                </c:pt>
                <c:pt idx="5">
                  <c:v>0</c:v>
                </c:pt>
                <c:pt idx="6">
                  <c:v>-1.3834202405021189E-3</c:v>
                </c:pt>
                <c:pt idx="7">
                  <c:v>0</c:v>
                </c:pt>
                <c:pt idx="8">
                  <c:v>1.3427109974424516E-2</c:v>
                </c:pt>
                <c:pt idx="9">
                  <c:v>-6.3091482649842269E-3</c:v>
                </c:pt>
                <c:pt idx="10">
                  <c:v>6.3492063492063492E-3</c:v>
                </c:pt>
                <c:pt idx="11">
                  <c:v>6.3091482649838687E-4</c:v>
                </c:pt>
                <c:pt idx="12">
                  <c:v>5.0441361916772473E-3</c:v>
                </c:pt>
                <c:pt idx="13">
                  <c:v>-1.2547051442911986E-3</c:v>
                </c:pt>
                <c:pt idx="14">
                  <c:v>1.8844221105528353E-3</c:v>
                </c:pt>
                <c:pt idx="15">
                  <c:v>4.3887147335422488E-3</c:v>
                </c:pt>
                <c:pt idx="16">
                  <c:v>6.2421972534346278E-4</c:v>
                </c:pt>
                <c:pt idx="17">
                  <c:v>5.6144728633810183E-3</c:v>
                </c:pt>
                <c:pt idx="18">
                  <c:v>3.1017369727047149E-3</c:v>
                </c:pt>
                <c:pt idx="19">
                  <c:v>9.2764378478664197E-3</c:v>
                </c:pt>
                <c:pt idx="20">
                  <c:v>3.6764705882354337E-3</c:v>
                </c:pt>
                <c:pt idx="21">
                  <c:v>-6.1050061050074928E-4</c:v>
                </c:pt>
                <c:pt idx="22">
                  <c:v>1.2217470983507458E-3</c:v>
                </c:pt>
                <c:pt idx="23">
                  <c:v>2.4405125076266362E-3</c:v>
                </c:pt>
                <c:pt idx="24">
                  <c:v>6.0864272671938102E-4</c:v>
                </c:pt>
                <c:pt idx="25">
                  <c:v>1.8248175182480715E-3</c:v>
                </c:pt>
                <c:pt idx="26">
                  <c:v>4.2501517911355015E-3</c:v>
                </c:pt>
                <c:pt idx="27">
                  <c:v>3.6275695284159267E-3</c:v>
                </c:pt>
              </c:numCache>
            </c:numRef>
          </c:val>
          <c:smooth val="0"/>
          <c:extLst>
            <c:ext xmlns:c16="http://schemas.microsoft.com/office/drawing/2014/chart" uri="{C3380CC4-5D6E-409C-BE32-E72D297353CC}">
              <c16:uniqueId val="{00000005-B4CF-4EBA-98EB-E2F7D2AE7EA8}"/>
            </c:ext>
          </c:extLst>
        </c:ser>
        <c:ser>
          <c:idx val="6"/>
          <c:order val="6"/>
          <c:tx>
            <c:strRef>
              <c:f>'Annexure 4'!$S$52</c:f>
              <c:strCache>
                <c:ptCount val="1"/>
                <c:pt idx="0">
                  <c:v>General index</c:v>
                </c:pt>
              </c:strCache>
            </c:strRef>
          </c:tx>
          <c:spPr>
            <a:ln w="28575" cap="rnd">
              <a:solidFill>
                <a:schemeClr val="accent1">
                  <a:lumMod val="60000"/>
                </a:schemeClr>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4'!$S$53:$S$80</c:f>
              <c:numCache>
                <c:formatCode>0.00%</c:formatCode>
                <c:ptCount val="28"/>
                <c:pt idx="1">
                  <c:v>-1.3297872340426666E-3</c:v>
                </c:pt>
                <c:pt idx="2">
                  <c:v>-7.3235685752329853E-3</c:v>
                </c:pt>
                <c:pt idx="3">
                  <c:v>-3.3534540576794099E-3</c:v>
                </c:pt>
                <c:pt idx="4">
                  <c:v>1.5477792732166968E-2</c:v>
                </c:pt>
                <c:pt idx="5">
                  <c:v>0</c:v>
                </c:pt>
                <c:pt idx="6">
                  <c:v>5.9642147117296594E-3</c:v>
                </c:pt>
                <c:pt idx="7">
                  <c:v>0</c:v>
                </c:pt>
                <c:pt idx="8">
                  <c:v>1.3833992094861622E-2</c:v>
                </c:pt>
                <c:pt idx="9">
                  <c:v>5.1981806367770167E-3</c:v>
                </c:pt>
                <c:pt idx="10">
                  <c:v>1.0989010989011101E-2</c:v>
                </c:pt>
                <c:pt idx="11">
                  <c:v>1.278772378516624E-2</c:v>
                </c:pt>
                <c:pt idx="12">
                  <c:v>3.1565656565656565E-3</c:v>
                </c:pt>
                <c:pt idx="13">
                  <c:v>-1.006922592825673E-2</c:v>
                </c:pt>
                <c:pt idx="14">
                  <c:v>-4.4500953591863762E-3</c:v>
                </c:pt>
                <c:pt idx="15">
                  <c:v>1.2771392081737999E-3</c:v>
                </c:pt>
                <c:pt idx="16">
                  <c:v>6.3775510204081625E-3</c:v>
                </c:pt>
                <c:pt idx="17">
                  <c:v>1.6476552598225565E-2</c:v>
                </c:pt>
                <c:pt idx="18">
                  <c:v>5.6109725685785893E-3</c:v>
                </c:pt>
                <c:pt idx="19">
                  <c:v>7.439553626782322E-3</c:v>
                </c:pt>
                <c:pt idx="20">
                  <c:v>4.3076923076922381E-3</c:v>
                </c:pt>
                <c:pt idx="21">
                  <c:v>0</c:v>
                </c:pt>
                <c:pt idx="22">
                  <c:v>1.4093137254902032E-2</c:v>
                </c:pt>
                <c:pt idx="23">
                  <c:v>7.2507552870089949E-3</c:v>
                </c:pt>
                <c:pt idx="24">
                  <c:v>-2.999400119976005E-3</c:v>
                </c:pt>
                <c:pt idx="25">
                  <c:v>-3.0084235860409147E-3</c:v>
                </c:pt>
                <c:pt idx="26">
                  <c:v>2.4140012070006378E-3</c:v>
                </c:pt>
                <c:pt idx="27">
                  <c:v>9.6327513546056245E-3</c:v>
                </c:pt>
              </c:numCache>
            </c:numRef>
          </c:val>
          <c:smooth val="0"/>
          <c:extLst>
            <c:ext xmlns:c16="http://schemas.microsoft.com/office/drawing/2014/chart" uri="{C3380CC4-5D6E-409C-BE32-E72D297353CC}">
              <c16:uniqueId val="{00000006-B4CF-4EBA-98EB-E2F7D2AE7EA8}"/>
            </c:ext>
          </c:extLst>
        </c:ser>
        <c:dLbls>
          <c:showLegendKey val="0"/>
          <c:showVal val="0"/>
          <c:showCatName val="0"/>
          <c:showSerName val="0"/>
          <c:showPercent val="0"/>
          <c:showBubbleSize val="0"/>
        </c:dLbls>
        <c:smooth val="0"/>
        <c:axId val="244996736"/>
        <c:axId val="244997216"/>
      </c:lineChart>
      <c:catAx>
        <c:axId val="2449967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997216"/>
        <c:crosses val="autoZero"/>
        <c:auto val="1"/>
        <c:lblAlgn val="ctr"/>
        <c:lblOffset val="100"/>
        <c:noMultiLvlLbl val="0"/>
      </c:catAx>
      <c:valAx>
        <c:axId val="24499721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996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Oil import</a:t>
            </a:r>
            <a:r>
              <a:rPr lang="en-US" baseline="0"/>
              <a:t> price change vs General Index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1DE9-48BC-B2C3-057F97511D22}"/>
            </c:ext>
          </c:extLst>
        </c:ser>
        <c:dLbls>
          <c:showLegendKey val="0"/>
          <c:showVal val="0"/>
          <c:showCatName val="0"/>
          <c:showSerName val="0"/>
          <c:showPercent val="0"/>
          <c:showBubbleSize val="0"/>
        </c:dLbls>
        <c:gapWidth val="219"/>
        <c:overlap val="-27"/>
        <c:axId val="1797399407"/>
        <c:axId val="263730816"/>
      </c:barChart>
      <c:lineChart>
        <c:grouping val="standard"/>
        <c:varyColors val="0"/>
        <c:ser>
          <c:idx val="1"/>
          <c:order val="1"/>
          <c:tx>
            <c:strRef>
              <c:f>'Annexure 5'!$P$40</c:f>
              <c:strCache>
                <c:ptCount val="1"/>
                <c:pt idx="0">
                  <c:v>General index</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1-1DE9-48BC-B2C3-057F97511D22}"/>
            </c:ext>
          </c:extLst>
        </c:ser>
        <c:dLbls>
          <c:showLegendKey val="0"/>
          <c:showVal val="0"/>
          <c:showCatName val="0"/>
          <c:showSerName val="0"/>
          <c:showPercent val="0"/>
          <c:showBubbleSize val="0"/>
        </c:dLbls>
        <c:marker val="1"/>
        <c:smooth val="0"/>
        <c:axId val="460672399"/>
        <c:axId val="155608352"/>
      </c:lineChart>
      <c:catAx>
        <c:axId val="1797399407"/>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730816"/>
        <c:crosses val="autoZero"/>
        <c:auto val="1"/>
        <c:lblAlgn val="ctr"/>
        <c:lblOffset val="100"/>
        <c:noMultiLvlLbl val="0"/>
      </c:catAx>
      <c:valAx>
        <c:axId val="26373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Oil Imports prices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399407"/>
        <c:crosses val="autoZero"/>
        <c:crossBetween val="between"/>
      </c:valAx>
      <c:valAx>
        <c:axId val="1556083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 inflation M-o-M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2399"/>
        <c:crosses val="max"/>
        <c:crossBetween val="between"/>
      </c:valAx>
      <c:catAx>
        <c:axId val="460672399"/>
        <c:scaling>
          <c:orientation val="minMax"/>
        </c:scaling>
        <c:delete val="1"/>
        <c:axPos val="b"/>
        <c:numFmt formatCode="General" sourceLinked="1"/>
        <c:majorTickMark val="out"/>
        <c:minorTickMark val="none"/>
        <c:tickLblPos val="nextTo"/>
        <c:crossAx val="1556083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Oil Prices vs Food and beverages and GI</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EA36-46B5-AC50-160D35730526}"/>
            </c:ext>
          </c:extLst>
        </c:ser>
        <c:dLbls>
          <c:showLegendKey val="0"/>
          <c:showVal val="0"/>
          <c:showCatName val="0"/>
          <c:showSerName val="0"/>
          <c:showPercent val="0"/>
          <c:showBubbleSize val="0"/>
        </c:dLbls>
        <c:gapWidth val="219"/>
        <c:overlap val="-27"/>
        <c:axId val="1797400847"/>
        <c:axId val="1797400367"/>
      </c:barChart>
      <c:lineChart>
        <c:grouping val="standard"/>
        <c:varyColors val="0"/>
        <c:ser>
          <c:idx val="1"/>
          <c:order val="1"/>
          <c:tx>
            <c:strRef>
              <c:f>'Annexure 5'!$F$40</c:f>
              <c:strCache>
                <c:ptCount val="1"/>
                <c:pt idx="0">
                  <c:v>Food and beverages</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5'!$F$41:$F$64</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1-EA36-46B5-AC50-160D35730526}"/>
            </c:ext>
          </c:extLst>
        </c:ser>
        <c:ser>
          <c:idx val="5"/>
          <c:order val="2"/>
          <c:tx>
            <c:strRef>
              <c:f>'Annexure 5'!$P$40</c:f>
              <c:strCache>
                <c:ptCount val="1"/>
                <c:pt idx="0">
                  <c:v>General index</c:v>
                </c:pt>
              </c:strCache>
            </c:strRef>
          </c:tx>
          <c:spPr>
            <a:ln w="28575" cap="rnd">
              <a:solidFill>
                <a:schemeClr val="accent6"/>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2-EA36-46B5-AC50-160D35730526}"/>
            </c:ext>
          </c:extLst>
        </c:ser>
        <c:dLbls>
          <c:showLegendKey val="0"/>
          <c:showVal val="0"/>
          <c:showCatName val="0"/>
          <c:showSerName val="0"/>
          <c:showPercent val="0"/>
          <c:showBubbleSize val="0"/>
        </c:dLbls>
        <c:marker val="1"/>
        <c:smooth val="0"/>
        <c:axId val="1709697263"/>
        <c:axId val="1709697743"/>
      </c:lineChart>
      <c:catAx>
        <c:axId val="1709697263"/>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09697743"/>
        <c:crosses val="autoZero"/>
        <c:auto val="1"/>
        <c:lblAlgn val="ctr"/>
        <c:lblOffset val="100"/>
        <c:noMultiLvlLbl val="0"/>
      </c:catAx>
      <c:valAx>
        <c:axId val="1709697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09697263"/>
        <c:crosses val="autoZero"/>
        <c:crossBetween val="between"/>
      </c:valAx>
      <c:valAx>
        <c:axId val="1797400367"/>
        <c:scaling>
          <c:orientation val="minMax"/>
          <c:max val="0.21000000000000002"/>
          <c:min val="-0.120000000000000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Price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97400847"/>
        <c:crosses val="max"/>
        <c:crossBetween val="between"/>
      </c:valAx>
      <c:catAx>
        <c:axId val="1797400847"/>
        <c:scaling>
          <c:orientation val="minMax"/>
        </c:scaling>
        <c:delete val="1"/>
        <c:axPos val="b"/>
        <c:numFmt formatCode="General" sourceLinked="1"/>
        <c:majorTickMark val="out"/>
        <c:minorTickMark val="none"/>
        <c:tickLblPos val="nextTo"/>
        <c:crossAx val="17974003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a:t>
            </a:r>
            <a:r>
              <a:rPr lang="en-US" baseline="0"/>
              <a:t> CPI and Growth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2'!$F$9</c:f>
              <c:strCache>
                <c:ptCount val="1"/>
                <c:pt idx="0">
                  <c:v>Rural + Urban | GI</c:v>
                </c:pt>
              </c:strCache>
            </c:strRef>
          </c:tx>
          <c:spPr>
            <a:solidFill>
              <a:schemeClr val="accent1"/>
            </a:solidFill>
            <a:ln>
              <a:noFill/>
            </a:ln>
            <a:effectLst/>
          </c:spPr>
          <c:invertIfNegative val="0"/>
          <c:dLbls>
            <c:dLbl>
              <c:idx val="0"/>
              <c:layout>
                <c:manualLayout>
                  <c:x val="3.8467750702759788E-3"/>
                  <c:y val="6.146452543234467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B18-4044-A056-823CB2E87739}"/>
                </c:ext>
              </c:extLst>
            </c:dLbl>
            <c:dLbl>
              <c:idx val="1"/>
              <c:layout>
                <c:manualLayout>
                  <c:x val="1.8743884825047756E-3"/>
                  <c:y val="7.59754339008019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18-4044-A056-823CB2E87739}"/>
                </c:ext>
              </c:extLst>
            </c:dLbl>
            <c:dLbl>
              <c:idx val="2"/>
              <c:layout>
                <c:manualLayout>
                  <c:x val="0"/>
                  <c:y val="1.245396449949685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18-4044-A056-823CB2E87739}"/>
                </c:ext>
              </c:extLst>
            </c:dLbl>
            <c:dLbl>
              <c:idx val="3"/>
              <c:layout>
                <c:manualLayout>
                  <c:x val="0"/>
                  <c:y val="1.235489091531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18-4044-A056-823CB2E87739}"/>
                </c:ext>
              </c:extLst>
            </c:dLbl>
            <c:dLbl>
              <c:idx val="4"/>
              <c:layout>
                <c:manualLayout>
                  <c:x val="-7.2320006104728956E-17"/>
                  <c:y val="1.123681180168684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18-4044-A056-823CB2E87739}"/>
                </c:ext>
              </c:extLst>
            </c:dLbl>
            <c:dLbl>
              <c:idx val="5"/>
              <c:layout>
                <c:manualLayout>
                  <c:x val="1.9723865877710584E-3"/>
                  <c:y val="1.045355990580228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18-4044-A056-823CB2E87739}"/>
                </c:ext>
              </c:extLst>
            </c:dLbl>
            <c:dLbl>
              <c:idx val="6"/>
              <c:layout>
                <c:manualLayout>
                  <c:x val="0"/>
                  <c:y val="1.26181361717136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18-4044-A056-823CB2E877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215900">
                        <a:schemeClr val="bg1"/>
                      </a:glo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'Annexure 2'!$E$10:$E$17</c15:sqref>
                  </c15:fullRef>
                </c:ext>
              </c:extLst>
              <c:f>'Annexure 2'!$E$11:$E$17</c:f>
              <c:strCache>
                <c:ptCount val="7"/>
                <c:pt idx="0">
                  <c:v>2017</c:v>
                </c:pt>
                <c:pt idx="1">
                  <c:v>2018</c:v>
                </c:pt>
                <c:pt idx="2">
                  <c:v>2019</c:v>
                </c:pt>
                <c:pt idx="3">
                  <c:v>2020</c:v>
                </c:pt>
                <c:pt idx="4">
                  <c:v>2021</c:v>
                </c:pt>
                <c:pt idx="5">
                  <c:v>2022</c:v>
                </c:pt>
                <c:pt idx="6">
                  <c:v>2023</c:v>
                </c:pt>
              </c:strCache>
            </c:strRef>
          </c:cat>
          <c:val>
            <c:numRef>
              <c:extLst>
                <c:ext xmlns:c15="http://schemas.microsoft.com/office/drawing/2012/chart" uri="{02D57815-91ED-43cb-92C2-25804820EDAC}">
                  <c15:fullRef>
                    <c15:sqref>'Annexure 2'!$F$10:$F$17</c15:sqref>
                  </c15:fullRef>
                </c:ext>
              </c:extLst>
              <c:f>'Annexure 2'!$F$11:$F$17</c:f>
              <c:numCache>
                <c:formatCode>General</c:formatCode>
                <c:ptCount val="7"/>
                <c:pt idx="0">
                  <c:v>130.9</c:v>
                </c:pt>
                <c:pt idx="1">
                  <c:v>136.5</c:v>
                </c:pt>
                <c:pt idx="2">
                  <c:v>140.4</c:v>
                </c:pt>
                <c:pt idx="3">
                  <c:v>148.6</c:v>
                </c:pt>
                <c:pt idx="4">
                  <c:v>156.80000000000001</c:v>
                </c:pt>
                <c:pt idx="5">
                  <c:v>167.7</c:v>
                </c:pt>
                <c:pt idx="6">
                  <c:v>177.2</c:v>
                </c:pt>
              </c:numCache>
            </c:numRef>
          </c:val>
          <c:extLst>
            <c:ext xmlns:c15="http://schemas.microsoft.com/office/drawing/2012/chart" uri="{02D57815-91ED-43cb-92C2-25804820EDAC}">
              <c15:categoryFilterExceptions>
                <c15:categoryFilterException>
                  <c15:sqref>'Annexure 2'!$F$10</c15:sqref>
                  <c15:dLbl>
                    <c:idx val="-1"/>
                    <c:layout>
                      <c:manualLayout>
                        <c:x val="0"/>
                        <c:y val="8.5906225170775924E-2"/>
                      </c:manualLayout>
                    </c:layout>
                    <c:dLblPos val="outEnd"/>
                    <c:showLegendKey val="0"/>
                    <c:showVal val="1"/>
                    <c:showCatName val="0"/>
                    <c:showSerName val="0"/>
                    <c:showPercent val="0"/>
                    <c:showBubbleSize val="0"/>
                    <c:extLst>
                      <c:ext uri="{CE6537A1-D6FC-4f65-9D91-7224C49458BB}"/>
                      <c:ext xmlns:c16="http://schemas.microsoft.com/office/drawing/2014/chart" uri="{C3380CC4-5D6E-409C-BE32-E72D297353CC}">
                        <c16:uniqueId val="{00000000-16D9-4C46-8034-D007F440B113}"/>
                      </c:ext>
                    </c:extLst>
                  </c15:dLbl>
                </c15:categoryFilterException>
              </c15:categoryFilterExceptions>
            </c:ext>
            <c:ext xmlns:c16="http://schemas.microsoft.com/office/drawing/2014/chart" uri="{C3380CC4-5D6E-409C-BE32-E72D297353CC}">
              <c16:uniqueId val="{00000007-7B18-4044-A056-823CB2E87739}"/>
            </c:ext>
          </c:extLst>
        </c:ser>
        <c:dLbls>
          <c:showLegendKey val="0"/>
          <c:showVal val="0"/>
          <c:showCatName val="0"/>
          <c:showSerName val="0"/>
          <c:showPercent val="0"/>
          <c:showBubbleSize val="0"/>
        </c:dLbls>
        <c:gapWidth val="219"/>
        <c:overlap val="-27"/>
        <c:axId val="1440443551"/>
        <c:axId val="1276376543"/>
      </c:barChart>
      <c:lineChart>
        <c:grouping val="standard"/>
        <c:varyColors val="0"/>
        <c:ser>
          <c:idx val="1"/>
          <c:order val="1"/>
          <c:tx>
            <c:strRef>
              <c:f>'Annexure 2'!$G$9</c:f>
              <c:strCache>
                <c:ptCount val="1"/>
                <c:pt idx="0">
                  <c:v>Y-o-Y Growth (%)</c:v>
                </c:pt>
              </c:strCache>
            </c:strRef>
          </c:tx>
          <c:spPr>
            <a:ln w="25400" cap="rnd" cmpd="sng">
              <a:solidFill>
                <a:schemeClr val="accent2"/>
              </a:solidFill>
              <a:round/>
            </a:ln>
            <a:effectLst/>
          </c:spPr>
          <c:marker>
            <c:symbol val="square"/>
            <c:size val="5"/>
            <c:spPr>
              <a:solidFill>
                <a:schemeClr val="accent2"/>
              </a:solidFill>
              <a:ln w="9525">
                <a:solidFill>
                  <a:schemeClr val="accent2"/>
                </a:solidFill>
              </a:ln>
              <a:effectLst/>
            </c:spPr>
          </c:marker>
          <c:dLbls>
            <c:dLbl>
              <c:idx val="2"/>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50"/>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8-7B18-4044-A056-823CB2E87739}"/>
                </c:ext>
              </c:extLst>
            </c:dLbl>
            <c:dLbl>
              <c:idx val="3"/>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2">
                          <a:lumMod val="75000"/>
                        </a:schemeClr>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9-7B18-4044-A056-823CB2E87739}"/>
                </c:ext>
              </c:extLst>
            </c:dLbl>
            <c:dLbl>
              <c:idx val="5"/>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A-7B18-4044-A056-823CB2E87739}"/>
                </c:ext>
              </c:extLst>
            </c:dLbl>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'Annexure 2'!$E$10:$E$17</c15:sqref>
                  </c15:fullRef>
                </c:ext>
              </c:extLst>
              <c:f>'Annexure 2'!$E$11:$E$17</c:f>
              <c:strCache>
                <c:ptCount val="7"/>
                <c:pt idx="0">
                  <c:v>2017</c:v>
                </c:pt>
                <c:pt idx="1">
                  <c:v>2018</c:v>
                </c:pt>
                <c:pt idx="2">
                  <c:v>2019</c:v>
                </c:pt>
                <c:pt idx="3">
                  <c:v>2020</c:v>
                </c:pt>
                <c:pt idx="4">
                  <c:v>2021</c:v>
                </c:pt>
                <c:pt idx="5">
                  <c:v>2022</c:v>
                </c:pt>
                <c:pt idx="6">
                  <c:v>2023</c:v>
                </c:pt>
              </c:strCache>
            </c:strRef>
          </c:cat>
          <c:val>
            <c:numRef>
              <c:extLst>
                <c:ext xmlns:c15="http://schemas.microsoft.com/office/drawing/2012/chart" uri="{02D57815-91ED-43cb-92C2-25804820EDAC}">
                  <c15:fullRef>
                    <c15:sqref>'Annexure 2'!$G$10:$G$17</c15:sqref>
                  </c15:fullRef>
                </c:ext>
              </c:extLst>
              <c:f>'Annexure 2'!$G$11:$G$17</c:f>
              <c:numCache>
                <c:formatCode>0.00%</c:formatCode>
                <c:ptCount val="7"/>
                <c:pt idx="0">
                  <c:v>3.8888888888888931E-2</c:v>
                </c:pt>
                <c:pt idx="1">
                  <c:v>4.278074866310156E-2</c:v>
                </c:pt>
                <c:pt idx="2">
                  <c:v>2.8571428571428612E-2</c:v>
                </c:pt>
                <c:pt idx="3">
                  <c:v>5.840455840455832E-2</c:v>
                </c:pt>
                <c:pt idx="4">
                  <c:v>5.5181695827725558E-2</c:v>
                </c:pt>
                <c:pt idx="5">
                  <c:v>6.9515306122448828E-2</c:v>
                </c:pt>
                <c:pt idx="6">
                  <c:v>5.6648777579010143E-2</c:v>
                </c:pt>
              </c:numCache>
            </c:numRef>
          </c:val>
          <c:smooth val="0"/>
          <c:extLst>
            <c:ext xmlns:c16="http://schemas.microsoft.com/office/drawing/2014/chart" uri="{C3380CC4-5D6E-409C-BE32-E72D297353CC}">
              <c16:uniqueId val="{0000000B-7B18-4044-A056-823CB2E87739}"/>
            </c:ext>
          </c:extLst>
        </c:ser>
        <c:dLbls>
          <c:showLegendKey val="0"/>
          <c:showVal val="0"/>
          <c:showCatName val="0"/>
          <c:showSerName val="0"/>
          <c:showPercent val="0"/>
          <c:showBubbleSize val="0"/>
        </c:dLbls>
        <c:marker val="1"/>
        <c:smooth val="0"/>
        <c:axId val="1441104927"/>
        <c:axId val="34641487"/>
      </c:lineChart>
      <c:dateAx>
        <c:axId val="1440443551"/>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Year</a:t>
                </a:r>
                <a:r>
                  <a:rPr lang="en-US" sz="1100" b="1" baseline="0"/>
                  <a:t> (month of March)</a:t>
                </a:r>
                <a:endParaRPr lang="en-US" sz="1100" b="1"/>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76376543"/>
        <c:crosses val="autoZero"/>
        <c:auto val="0"/>
        <c:lblOffset val="100"/>
        <c:baseTimeUnit val="days"/>
      </c:dateAx>
      <c:valAx>
        <c:axId val="1276376543"/>
        <c:scaling>
          <c:orientation val="minMax"/>
          <c:max val="180"/>
          <c:min val="1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General Index (units)</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43551"/>
        <c:crosses val="autoZero"/>
        <c:crossBetween val="between"/>
      </c:valAx>
      <c:valAx>
        <c:axId val="34641487"/>
        <c:scaling>
          <c:orientation val="minMax"/>
          <c:max val="0.1"/>
          <c:min val="2.0000000000000004E-2"/>
        </c:scaling>
        <c:delete val="0"/>
        <c:axPos val="r"/>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Growth rate (Inflation)</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104927"/>
        <c:crosses val="max"/>
        <c:crossBetween val="between"/>
      </c:valAx>
      <c:catAx>
        <c:axId val="1441104927"/>
        <c:scaling>
          <c:orientation val="minMax"/>
        </c:scaling>
        <c:delete val="1"/>
        <c:axPos val="b"/>
        <c:numFmt formatCode="General" sourceLinked="1"/>
        <c:majorTickMark val="out"/>
        <c:minorTickMark val="none"/>
        <c:tickLblPos val="nextTo"/>
        <c:crossAx val="346414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CPI Inflation 2017-2023</a:t>
            </a:r>
            <a:r>
              <a:rPr lang="en-US" baseline="0"/>
              <a:t> Y-o-Y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2'!$M$23</c:f>
              <c:strCache>
                <c:ptCount val="1"/>
                <c:pt idx="0">
                  <c:v>Food And Beverages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2031028230054917E-3"/>
                  <c:y val="1.21437645784936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990-4CEF-8CF8-C4245B12FE87}"/>
                </c:ext>
              </c:extLst>
            </c:dLbl>
            <c:dLbl>
              <c:idx val="5"/>
              <c:layout>
                <c:manualLayout>
                  <c:x val="1.2566760917373432E-2"/>
                  <c:y val="1.15240564678766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90-4CEF-8CF8-C4245B12FE8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2'!$M$24:$M$30</c:f>
              <c:numCache>
                <c:formatCode>0.00%</c:formatCode>
                <c:ptCount val="7"/>
                <c:pt idx="0">
                  <c:v>2.5423728813559188E-2</c:v>
                </c:pt>
                <c:pt idx="1">
                  <c:v>3.0803906836964646E-2</c:v>
                </c:pt>
                <c:pt idx="2">
                  <c:v>6.5597667638484384E-3</c:v>
                </c:pt>
                <c:pt idx="3">
                  <c:v>7.8204199855177486E-2</c:v>
                </c:pt>
                <c:pt idx="4">
                  <c:v>5.2384150436534473E-2</c:v>
                </c:pt>
                <c:pt idx="5">
                  <c:v>7.4664964901084985E-2</c:v>
                </c:pt>
                <c:pt idx="6">
                  <c:v>5.1068883610451268E-2</c:v>
                </c:pt>
              </c:numCache>
            </c:numRef>
          </c:val>
          <c:smooth val="0"/>
          <c:extLst>
            <c:ext xmlns:c16="http://schemas.microsoft.com/office/drawing/2014/chart" uri="{C3380CC4-5D6E-409C-BE32-E72D297353CC}">
              <c16:uniqueId val="{00000002-6990-4CEF-8CF8-C4245B12FE87}"/>
            </c:ext>
          </c:extLst>
        </c:ser>
        <c:ser>
          <c:idx val="1"/>
          <c:order val="1"/>
          <c:tx>
            <c:strRef>
              <c:f>'Annexure 2'!$N$23</c:f>
              <c:strCache>
                <c:ptCount val="1"/>
                <c:pt idx="0">
                  <c:v>Pan, tobacco and intoxicants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2'!$N$24:$N$30</c:f>
              <c:numCache>
                <c:formatCode>0.00%</c:formatCode>
                <c:ptCount val="7"/>
                <c:pt idx="0">
                  <c:v>6.300366300366296E-2</c:v>
                </c:pt>
                <c:pt idx="1">
                  <c:v>7.7188146106133823E-2</c:v>
                </c:pt>
                <c:pt idx="2">
                  <c:v>4.6065259117082459E-2</c:v>
                </c:pt>
                <c:pt idx="3">
                  <c:v>4.7094801223241521E-2</c:v>
                </c:pt>
                <c:pt idx="4">
                  <c:v>9.8714953271028083E-2</c:v>
                </c:pt>
                <c:pt idx="5">
                  <c:v>2.9771398192450796E-2</c:v>
                </c:pt>
                <c:pt idx="6">
                  <c:v>2.9943211151264904E-2</c:v>
                </c:pt>
              </c:numCache>
            </c:numRef>
          </c:val>
          <c:smooth val="0"/>
          <c:extLst>
            <c:ext xmlns:c16="http://schemas.microsoft.com/office/drawing/2014/chart" uri="{C3380CC4-5D6E-409C-BE32-E72D297353CC}">
              <c16:uniqueId val="{00000003-6990-4CEF-8CF8-C4245B12FE87}"/>
            </c:ext>
          </c:extLst>
        </c:ser>
        <c:ser>
          <c:idx val="2"/>
          <c:order val="2"/>
          <c:tx>
            <c:strRef>
              <c:f>'Annexure 2'!$O$23</c:f>
              <c:strCache>
                <c:ptCount val="1"/>
                <c:pt idx="0">
                  <c:v>Clothing and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8.0077570575137289E-3"/>
                  <c:y val="-2.42875291569876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90-4CEF-8CF8-C4245B12FE87}"/>
                </c:ext>
              </c:extLst>
            </c:dLbl>
            <c:dLbl>
              <c:idx val="4"/>
              <c:layout>
                <c:manualLayout>
                  <c:x val="0"/>
                  <c:y val="2.91450349883849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90-4CEF-8CF8-C4245B12FE87}"/>
                </c:ext>
              </c:extLst>
            </c:dLbl>
            <c:dLbl>
              <c:idx val="5"/>
              <c:layout>
                <c:manualLayout>
                  <c:x val="-3.1416902293433867E-3"/>
                  <c:y val="-2.0167098818784212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90-4CEF-8CF8-C4245B12FE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2'!$O$24:$O$30</c:f>
              <c:numCache>
                <c:formatCode>0.00%</c:formatCode>
                <c:ptCount val="7"/>
                <c:pt idx="0">
                  <c:v>4.5210727969348705E-2</c:v>
                </c:pt>
                <c:pt idx="1">
                  <c:v>4.9120234604105487E-2</c:v>
                </c:pt>
                <c:pt idx="2">
                  <c:v>2.5157232704402475E-2</c:v>
                </c:pt>
                <c:pt idx="3">
                  <c:v>2.1131561008861779E-2</c:v>
                </c:pt>
                <c:pt idx="4">
                  <c:v>4.4058744993324392E-2</c:v>
                </c:pt>
                <c:pt idx="5">
                  <c:v>9.3989769820971791E-2</c:v>
                </c:pt>
                <c:pt idx="6">
                  <c:v>8.1823495032144949E-2</c:v>
                </c:pt>
              </c:numCache>
            </c:numRef>
          </c:val>
          <c:smooth val="0"/>
          <c:extLst>
            <c:ext xmlns:c16="http://schemas.microsoft.com/office/drawing/2014/chart" uri="{C3380CC4-5D6E-409C-BE32-E72D297353CC}">
              <c16:uniqueId val="{00000007-6990-4CEF-8CF8-C4245B12FE87}"/>
            </c:ext>
          </c:extLst>
        </c:ser>
        <c:ser>
          <c:idx val="3"/>
          <c:order val="3"/>
          <c:tx>
            <c:strRef>
              <c:f>'Annexure 2'!$P$23</c:f>
              <c:strCache>
                <c:ptCount val="1"/>
                <c:pt idx="0">
                  <c:v>Housing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0"/>
                  <c:y val="-1.45725174941925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990-4CEF-8CF8-C4245B12FE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2'!$P$24:$P$30</c:f>
              <c:numCache>
                <c:formatCode>0.00%</c:formatCode>
                <c:ptCount val="7"/>
                <c:pt idx="0">
                  <c:v>4.9639711769415437E-2</c:v>
                </c:pt>
                <c:pt idx="1">
                  <c:v>8.3142639206712485E-2</c:v>
                </c:pt>
                <c:pt idx="2">
                  <c:v>4.9295774647887321E-2</c:v>
                </c:pt>
                <c:pt idx="3">
                  <c:v>3.6912751677852351E-2</c:v>
                </c:pt>
                <c:pt idx="4">
                  <c:v>3.4951456310679647E-2</c:v>
                </c:pt>
                <c:pt idx="5">
                  <c:v>3.3771106941838686E-2</c:v>
                </c:pt>
                <c:pt idx="6">
                  <c:v>4.9606775559588555E-2</c:v>
                </c:pt>
              </c:numCache>
            </c:numRef>
          </c:val>
          <c:smooth val="0"/>
          <c:extLst>
            <c:ext xmlns:c16="http://schemas.microsoft.com/office/drawing/2014/chart" uri="{C3380CC4-5D6E-409C-BE32-E72D297353CC}">
              <c16:uniqueId val="{00000009-6990-4CEF-8CF8-C4245B12FE87}"/>
            </c:ext>
          </c:extLst>
        </c:ser>
        <c:ser>
          <c:idx val="4"/>
          <c:order val="4"/>
          <c:tx>
            <c:strRef>
              <c:f>'Annexure 2'!$Q$23</c:f>
              <c:strCache>
                <c:ptCount val="1"/>
                <c:pt idx="0">
                  <c:v>Fuel and Light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0"/>
              <c:layout>
                <c:manualLayout>
                  <c:x val="-6.4062056460109833E-3"/>
                  <c:y val="-2.1858776241288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990-4CEF-8CF8-C4245B12FE87}"/>
                </c:ext>
              </c:extLst>
            </c:dLbl>
            <c:dLbl>
              <c:idx val="2"/>
              <c:layout>
                <c:manualLayout>
                  <c:x val="-1.7617065526530203E-2"/>
                  <c:y val="2.1858776241288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990-4CEF-8CF8-C4245B12FE87}"/>
                </c:ext>
              </c:extLst>
            </c:dLbl>
            <c:dLbl>
              <c:idx val="4"/>
              <c:layout>
                <c:manualLayout>
                  <c:x val="1.7110117756904924E-3"/>
                  <c:y val="-7.159275130086580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90-4CEF-8CF8-C4245B12FE87}"/>
                </c:ext>
              </c:extLst>
            </c:dLbl>
            <c:dLbl>
              <c:idx val="5"/>
              <c:layout>
                <c:manualLayout>
                  <c:x val="-2.827521206409048E-2"/>
                  <c:y val="-4.03341976375684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70C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990-4CEF-8CF8-C4245B12FE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2'!$Q$24:$Q$30</c:f>
              <c:numCache>
                <c:formatCode>0.00%</c:formatCode>
                <c:ptCount val="7"/>
                <c:pt idx="0">
                  <c:v>5.4738562091503171E-2</c:v>
                </c:pt>
                <c:pt idx="1">
                  <c:v>5.7319907048799426E-2</c:v>
                </c:pt>
                <c:pt idx="2">
                  <c:v>2.344322344322336E-2</c:v>
                </c:pt>
                <c:pt idx="3">
                  <c:v>6.585540443808173E-2</c:v>
                </c:pt>
                <c:pt idx="4">
                  <c:v>4.4325050369375382E-2</c:v>
                </c:pt>
                <c:pt idx="5">
                  <c:v>7.5241157556270019E-2</c:v>
                </c:pt>
                <c:pt idx="6">
                  <c:v>8.7918660287081452E-2</c:v>
                </c:pt>
              </c:numCache>
            </c:numRef>
          </c:val>
          <c:smooth val="0"/>
          <c:extLst>
            <c:ext xmlns:c16="http://schemas.microsoft.com/office/drawing/2014/chart" uri="{C3380CC4-5D6E-409C-BE32-E72D297353CC}">
              <c16:uniqueId val="{0000000E-6990-4CEF-8CF8-C4245B12FE87}"/>
            </c:ext>
          </c:extLst>
        </c:ser>
        <c:ser>
          <c:idx val="5"/>
          <c:order val="5"/>
          <c:tx>
            <c:strRef>
              <c:f>'Annexure 2'!$R$23</c:f>
              <c:strCache>
                <c:ptCount val="1"/>
                <c:pt idx="0">
                  <c:v>Miscellaneous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dLbl>
              <c:idx val="0"/>
              <c:layout>
                <c:manualLayout>
                  <c:x val="4.8018798934804079E-3"/>
                  <c:y val="-2.978951509278696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990-4CEF-8CF8-C4245B12FE87}"/>
                </c:ext>
              </c:extLst>
            </c:dLbl>
            <c:dLbl>
              <c:idx val="5"/>
              <c:layout>
                <c:manualLayout>
                  <c:x val="2.6260529923803604E-2"/>
                  <c:y val="7.25193361613118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990-4CEF-8CF8-C4245B12FE87}"/>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2'!$R$24:$R$30</c:f>
              <c:numCache>
                <c:formatCode>0.00%</c:formatCode>
                <c:ptCount val="7"/>
                <c:pt idx="0">
                  <c:v>4.8616932103939622E-2</c:v>
                </c:pt>
                <c:pt idx="1">
                  <c:v>4.1566746602717961E-2</c:v>
                </c:pt>
                <c:pt idx="2">
                  <c:v>5.6792018419032822E-2</c:v>
                </c:pt>
                <c:pt idx="3">
                  <c:v>4.4299201161946432E-2</c:v>
                </c:pt>
                <c:pt idx="4">
                  <c:v>6.9541029207232263E-2</c:v>
                </c:pt>
                <c:pt idx="5">
                  <c:v>7.0221066319895858E-2</c:v>
                </c:pt>
                <c:pt idx="6">
                  <c:v>5.7715674362089915E-2</c:v>
                </c:pt>
              </c:numCache>
            </c:numRef>
          </c:val>
          <c:smooth val="0"/>
          <c:extLst>
            <c:ext xmlns:c16="http://schemas.microsoft.com/office/drawing/2014/chart" uri="{C3380CC4-5D6E-409C-BE32-E72D297353CC}">
              <c16:uniqueId val="{00000011-6990-4CEF-8CF8-C4245B12FE87}"/>
            </c:ext>
          </c:extLst>
        </c:ser>
        <c:ser>
          <c:idx val="6"/>
          <c:order val="6"/>
          <c:tx>
            <c:strRef>
              <c:f>'Annexure 2'!$S$23</c:f>
              <c:strCache>
                <c:ptCount val="1"/>
                <c:pt idx="0">
                  <c:v>General</c:v>
                </c:pt>
              </c:strCache>
            </c:strRef>
          </c:tx>
          <c:spPr>
            <a:ln w="57150" cap="rnd">
              <a:solidFill>
                <a:schemeClr val="accent1">
                  <a:lumMod val="60000"/>
                </a:schemeClr>
              </a:solidFill>
              <a:prstDash val="dash"/>
              <a:round/>
            </a:ln>
            <a:effectLst/>
          </c:spPr>
          <c:marker>
            <c:symbol val="circle"/>
            <c:size val="5"/>
            <c:spPr>
              <a:solidFill>
                <a:schemeClr val="accent1">
                  <a:lumMod val="60000"/>
                </a:schemeClr>
              </a:solidFill>
              <a:ln w="57150">
                <a:solidFill>
                  <a:schemeClr val="accent1">
                    <a:lumMod val="60000"/>
                  </a:schemeClr>
                </a:solidFill>
                <a:prstDash val="dash"/>
              </a:ln>
              <a:effectLst/>
            </c:spPr>
          </c:marker>
          <c:dLbls>
            <c:dLbl>
              <c:idx val="5"/>
              <c:layout>
                <c:manualLayout>
                  <c:x val="-3.8473083105141331E-2"/>
                  <c:y val="3.83608296662116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990-4CEF-8CF8-C4245B12FE87}"/>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2'!$S$24:$S$30</c:f>
              <c:numCache>
                <c:formatCode>0.00%</c:formatCode>
                <c:ptCount val="7"/>
                <c:pt idx="0">
                  <c:v>3.8888888888888931E-2</c:v>
                </c:pt>
                <c:pt idx="1">
                  <c:v>4.278074866310156E-2</c:v>
                </c:pt>
                <c:pt idx="2">
                  <c:v>2.8571428571428612E-2</c:v>
                </c:pt>
                <c:pt idx="3">
                  <c:v>5.840455840455832E-2</c:v>
                </c:pt>
                <c:pt idx="4">
                  <c:v>5.5181695827725558E-2</c:v>
                </c:pt>
                <c:pt idx="5">
                  <c:v>6.9515306122448828E-2</c:v>
                </c:pt>
                <c:pt idx="6">
                  <c:v>5.6648777579010143E-2</c:v>
                </c:pt>
              </c:numCache>
            </c:numRef>
          </c:val>
          <c:smooth val="0"/>
          <c:extLst>
            <c:ext xmlns:c16="http://schemas.microsoft.com/office/drawing/2014/chart" uri="{C3380CC4-5D6E-409C-BE32-E72D297353CC}">
              <c16:uniqueId val="{00000013-6990-4CEF-8CF8-C4245B12FE87}"/>
            </c:ext>
          </c:extLst>
        </c:ser>
        <c:dLbls>
          <c:dLblPos val="r"/>
          <c:showLegendKey val="0"/>
          <c:showVal val="1"/>
          <c:showCatName val="0"/>
          <c:showSerName val="0"/>
          <c:showPercent val="0"/>
          <c:showBubbleSize val="0"/>
        </c:dLbls>
        <c:marker val="1"/>
        <c:smooth val="0"/>
        <c:axId val="38242127"/>
        <c:axId val="34091647"/>
      </c:lineChart>
      <c:catAx>
        <c:axId val="38242127"/>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Year (month of March)</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4091647"/>
        <c:crosses val="autoZero"/>
        <c:auto val="1"/>
        <c:lblAlgn val="ctr"/>
        <c:lblOffset val="100"/>
        <c:noMultiLvlLbl val="0"/>
      </c:catAx>
      <c:valAx>
        <c:axId val="34091647"/>
        <c:scaling>
          <c:orientation val="minMax"/>
          <c:max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Y-o-Y inflation</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8242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a:t>
            </a:r>
            <a:r>
              <a:rPr lang="en-US" baseline="0"/>
              <a:t> Inflation from June 2022 to May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3'!$V$5</c:f>
              <c:strCache>
                <c:ptCount val="1"/>
                <c:pt idx="0">
                  <c:v>Rural</c:v>
                </c:pt>
              </c:strCache>
            </c:strRef>
          </c:tx>
          <c:spPr>
            <a:ln w="28575" cap="rnd">
              <a:solidFill>
                <a:schemeClr val="accent1"/>
              </a:solidFill>
              <a:round/>
            </a:ln>
            <a:effectLst/>
          </c:spPr>
          <c:marker>
            <c:symbol val="none"/>
          </c:marker>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3'!$V$6:$V$17</c:f>
              <c:numCache>
                <c:formatCode>0.00%</c:formatCode>
                <c:ptCount val="12"/>
                <c:pt idx="0">
                  <c:v>9.3676814988290051E-3</c:v>
                </c:pt>
                <c:pt idx="1">
                  <c:v>5.80046403712264E-4</c:v>
                </c:pt>
                <c:pt idx="2">
                  <c:v>8.1159420289855407E-3</c:v>
                </c:pt>
                <c:pt idx="3">
                  <c:v>9.2006900517538487E-3</c:v>
                </c:pt>
                <c:pt idx="4">
                  <c:v>1.0826210826210859E-2</c:v>
                </c:pt>
                <c:pt idx="5">
                  <c:v>-4.5095828635851824E-3</c:v>
                </c:pt>
                <c:pt idx="6">
                  <c:v>-1.2457531143827796E-2</c:v>
                </c:pt>
                <c:pt idx="7">
                  <c:v>3.4403669724770315E-3</c:v>
                </c:pt>
                <c:pt idx="8">
                  <c:v>-1.1428571428570779E-3</c:v>
                </c:pt>
                <c:pt idx="9">
                  <c:v>0</c:v>
                </c:pt>
                <c:pt idx="10">
                  <c:v>4.0045766590388367E-3</c:v>
                </c:pt>
                <c:pt idx="11">
                  <c:v>7.4074074074074719E-3</c:v>
                </c:pt>
              </c:numCache>
            </c:numRef>
          </c:val>
          <c:smooth val="0"/>
          <c:extLst>
            <c:ext xmlns:c16="http://schemas.microsoft.com/office/drawing/2014/chart" uri="{C3380CC4-5D6E-409C-BE32-E72D297353CC}">
              <c16:uniqueId val="{00000000-6486-4BBB-9A20-6342F8FEA2A7}"/>
            </c:ext>
          </c:extLst>
        </c:ser>
        <c:ser>
          <c:idx val="1"/>
          <c:order val="1"/>
          <c:tx>
            <c:strRef>
              <c:f>'Annexure 3'!$W$5</c:f>
              <c:strCache>
                <c:ptCount val="1"/>
                <c:pt idx="0">
                  <c:v>Urban</c:v>
                </c:pt>
              </c:strCache>
            </c:strRef>
          </c:tx>
          <c:spPr>
            <a:ln w="28575" cap="rnd">
              <a:solidFill>
                <a:schemeClr val="accent2"/>
              </a:solidFill>
              <a:round/>
            </a:ln>
            <a:effectLst/>
          </c:spPr>
          <c:marker>
            <c:symbol val="none"/>
          </c:marker>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3'!$W$6:$W$17</c:f>
              <c:numCache>
                <c:formatCode>0.00%</c:formatCode>
                <c:ptCount val="12"/>
                <c:pt idx="0">
                  <c:v>1.0140845070422599E-2</c:v>
                </c:pt>
                <c:pt idx="1">
                  <c:v>5.5772448410482047E-4</c:v>
                </c:pt>
                <c:pt idx="2">
                  <c:v>5.5741360089186171E-3</c:v>
                </c:pt>
                <c:pt idx="3">
                  <c:v>7.7605321507760849E-3</c:v>
                </c:pt>
                <c:pt idx="4">
                  <c:v>8.2508250825082501E-3</c:v>
                </c:pt>
                <c:pt idx="5">
                  <c:v>-1.0911074740861974E-2</c:v>
                </c:pt>
                <c:pt idx="6">
                  <c:v>-1.4892443463872128E-2</c:v>
                </c:pt>
                <c:pt idx="7">
                  <c:v>5.0391937290033915E-3</c:v>
                </c:pt>
                <c:pt idx="8">
                  <c:v>6.6852367688021649E-3</c:v>
                </c:pt>
                <c:pt idx="9">
                  <c:v>5.5340343110139867E-4</c:v>
                </c:pt>
                <c:pt idx="10">
                  <c:v>7.1902654867255691E-3</c:v>
                </c:pt>
                <c:pt idx="11">
                  <c:v>5.4914881933003845E-3</c:v>
                </c:pt>
              </c:numCache>
            </c:numRef>
          </c:val>
          <c:smooth val="0"/>
          <c:extLst>
            <c:ext xmlns:c16="http://schemas.microsoft.com/office/drawing/2014/chart" uri="{C3380CC4-5D6E-409C-BE32-E72D297353CC}">
              <c16:uniqueId val="{00000001-6486-4BBB-9A20-6342F8FEA2A7}"/>
            </c:ext>
          </c:extLst>
        </c:ser>
        <c:ser>
          <c:idx val="2"/>
          <c:order val="2"/>
          <c:tx>
            <c:strRef>
              <c:f>'Annexure 3'!$X$5</c:f>
              <c:strCache>
                <c:ptCount val="1"/>
                <c:pt idx="0">
                  <c:v>Rural+Urban</c:v>
                </c:pt>
              </c:strCache>
            </c:strRef>
          </c:tx>
          <c:spPr>
            <a:ln w="28575" cap="rnd">
              <a:solidFill>
                <a:schemeClr val="accent3"/>
              </a:solidFill>
              <a:round/>
            </a:ln>
            <a:effectLst/>
          </c:spPr>
          <c:marker>
            <c:symbol val="none"/>
          </c:marker>
          <c:trendline>
            <c:spPr>
              <a:ln w="28575" cap="rnd">
                <a:solidFill>
                  <a:schemeClr val="tx1"/>
                </a:solidFill>
                <a:prstDash val="sysDot"/>
              </a:ln>
              <a:effectLst/>
            </c:spPr>
            <c:trendlineType val="linear"/>
            <c:dispRSqr val="0"/>
            <c:dispEq val="0"/>
          </c:trendline>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3'!$X$6:$X$17</c:f>
              <c:numCache>
                <c:formatCode>0.00%</c:formatCode>
                <c:ptCount val="12"/>
                <c:pt idx="0">
                  <c:v>9.2325447201384546E-3</c:v>
                </c:pt>
                <c:pt idx="1">
                  <c:v>5.7175528873638828E-4</c:v>
                </c:pt>
                <c:pt idx="2">
                  <c:v>7.4285714285714935E-3</c:v>
                </c:pt>
                <c:pt idx="3">
                  <c:v>8.5082246171298923E-3</c:v>
                </c:pt>
                <c:pt idx="4">
                  <c:v>1.0123734533183255E-2</c:v>
                </c:pt>
                <c:pt idx="5">
                  <c:v>-7.2383073496658295E-3</c:v>
                </c:pt>
                <c:pt idx="6">
                  <c:v>-1.3460459899046581E-2</c:v>
                </c:pt>
                <c:pt idx="7">
                  <c:v>4.5480386583284984E-3</c:v>
                </c:pt>
                <c:pt idx="8">
                  <c:v>1.6977928692700134E-3</c:v>
                </c:pt>
                <c:pt idx="9">
                  <c:v>0</c:v>
                </c:pt>
                <c:pt idx="10">
                  <c:v>5.0847457627118961E-3</c:v>
                </c:pt>
                <c:pt idx="11">
                  <c:v>6.7453625632377095E-3</c:v>
                </c:pt>
              </c:numCache>
            </c:numRef>
          </c:val>
          <c:smooth val="0"/>
          <c:extLst>
            <c:ext xmlns:c16="http://schemas.microsoft.com/office/drawing/2014/chart" uri="{C3380CC4-5D6E-409C-BE32-E72D297353CC}">
              <c16:uniqueId val="{00000003-6486-4BBB-9A20-6342F8FEA2A7}"/>
            </c:ext>
          </c:extLst>
        </c:ser>
        <c:dLbls>
          <c:showLegendKey val="0"/>
          <c:showVal val="0"/>
          <c:showCatName val="0"/>
          <c:showSerName val="0"/>
          <c:showPercent val="0"/>
          <c:showBubbleSize val="0"/>
        </c:dLbls>
        <c:smooth val="0"/>
        <c:axId val="2037321552"/>
        <c:axId val="2112924576"/>
      </c:lineChart>
      <c:catAx>
        <c:axId val="2037321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Month and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24576"/>
        <c:crosses val="autoZero"/>
        <c:auto val="1"/>
        <c:lblAlgn val="ctr"/>
        <c:lblOffset val="100"/>
        <c:noMultiLvlLbl val="0"/>
      </c:catAx>
      <c:valAx>
        <c:axId val="2112924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Net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32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Essential services</a:t>
            </a:r>
            <a:r>
              <a:rPr lang="en-US" baseline="0"/>
              <a:t> post-Covid (after 2020 March)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4'!$D$14</c:f>
              <c:strCache>
                <c:ptCount val="1"/>
                <c:pt idx="0">
                  <c:v>Food and beverages</c:v>
                </c:pt>
              </c:strCache>
            </c:strRef>
          </c:tx>
          <c:spPr>
            <a:ln w="28575" cap="rnd">
              <a:solidFill>
                <a:schemeClr val="accent1"/>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4'!$D$15:$D$20</c:f>
              <c:numCache>
                <c:formatCode>0.00%</c:formatCode>
                <c:ptCount val="6"/>
                <c:pt idx="0">
                  <c:v>3.0803906836964646E-2</c:v>
                </c:pt>
                <c:pt idx="1">
                  <c:v>6.5597667638484384E-3</c:v>
                </c:pt>
                <c:pt idx="2">
                  <c:v>7.8204199855177486E-2</c:v>
                </c:pt>
                <c:pt idx="3">
                  <c:v>5.2384150436534473E-2</c:v>
                </c:pt>
                <c:pt idx="4">
                  <c:v>7.4664964901084985E-2</c:v>
                </c:pt>
                <c:pt idx="5">
                  <c:v>5.1068883610451268E-2</c:v>
                </c:pt>
              </c:numCache>
            </c:numRef>
          </c:val>
          <c:smooth val="0"/>
          <c:extLst>
            <c:ext xmlns:c16="http://schemas.microsoft.com/office/drawing/2014/chart" uri="{C3380CC4-5D6E-409C-BE32-E72D297353CC}">
              <c16:uniqueId val="{00000000-16B5-43E0-8A4B-9C9D9B3446D3}"/>
            </c:ext>
          </c:extLst>
        </c:ser>
        <c:ser>
          <c:idx val="1"/>
          <c:order val="1"/>
          <c:tx>
            <c:strRef>
              <c:f>'Annexure 4'!$E$14</c:f>
              <c:strCache>
                <c:ptCount val="1"/>
                <c:pt idx="0">
                  <c:v>Fuel and light</c:v>
                </c:pt>
              </c:strCache>
            </c:strRef>
          </c:tx>
          <c:spPr>
            <a:ln w="28575" cap="rnd">
              <a:solidFill>
                <a:schemeClr val="accent2"/>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4'!$E$15:$E$20</c:f>
              <c:numCache>
                <c:formatCode>0.00%</c:formatCode>
                <c:ptCount val="6"/>
                <c:pt idx="0">
                  <c:v>5.7319907048799426E-2</c:v>
                </c:pt>
                <c:pt idx="1">
                  <c:v>2.344322344322336E-2</c:v>
                </c:pt>
                <c:pt idx="2">
                  <c:v>6.585540443808173E-2</c:v>
                </c:pt>
                <c:pt idx="3">
                  <c:v>4.4325050369375382E-2</c:v>
                </c:pt>
                <c:pt idx="4">
                  <c:v>7.5241157556270019E-2</c:v>
                </c:pt>
                <c:pt idx="5">
                  <c:v>8.7918660287081452E-2</c:v>
                </c:pt>
              </c:numCache>
            </c:numRef>
          </c:val>
          <c:smooth val="0"/>
          <c:extLst>
            <c:ext xmlns:c16="http://schemas.microsoft.com/office/drawing/2014/chart" uri="{C3380CC4-5D6E-409C-BE32-E72D297353CC}">
              <c16:uniqueId val="{00000001-16B5-43E0-8A4B-9C9D9B3446D3}"/>
            </c:ext>
          </c:extLst>
        </c:ser>
        <c:ser>
          <c:idx val="2"/>
          <c:order val="2"/>
          <c:tx>
            <c:strRef>
              <c:f>'Annexure 4'!$F$14</c:f>
              <c:strCache>
                <c:ptCount val="1"/>
                <c:pt idx="0">
                  <c:v>Household goods and services</c:v>
                </c:pt>
              </c:strCache>
            </c:strRef>
          </c:tx>
          <c:spPr>
            <a:ln w="28575" cap="rnd">
              <a:solidFill>
                <a:schemeClr val="accent3"/>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4'!$F$15:$F$20</c:f>
              <c:numCache>
                <c:formatCode>0.00%</c:formatCode>
                <c:ptCount val="6"/>
                <c:pt idx="0">
                  <c:v>4.2275172943889321E-2</c:v>
                </c:pt>
                <c:pt idx="1">
                  <c:v>6.0471976401180072E-2</c:v>
                </c:pt>
                <c:pt idx="2">
                  <c:v>1.8080667593880349E-2</c:v>
                </c:pt>
                <c:pt idx="3">
                  <c:v>3.2786885245901523E-2</c:v>
                </c:pt>
                <c:pt idx="4">
                  <c:v>7.6719576719576882E-2</c:v>
                </c:pt>
                <c:pt idx="5">
                  <c:v>7.0024570024569882E-2</c:v>
                </c:pt>
              </c:numCache>
            </c:numRef>
          </c:val>
          <c:smooth val="0"/>
          <c:extLst>
            <c:ext xmlns:c16="http://schemas.microsoft.com/office/drawing/2014/chart" uri="{C3380CC4-5D6E-409C-BE32-E72D297353CC}">
              <c16:uniqueId val="{00000002-16B5-43E0-8A4B-9C9D9B3446D3}"/>
            </c:ext>
          </c:extLst>
        </c:ser>
        <c:ser>
          <c:idx val="3"/>
          <c:order val="3"/>
          <c:tx>
            <c:strRef>
              <c:f>'Annexure 4'!$G$14</c:f>
              <c:strCache>
                <c:ptCount val="1"/>
                <c:pt idx="0">
                  <c:v>Health</c:v>
                </c:pt>
              </c:strCache>
            </c:strRef>
          </c:tx>
          <c:spPr>
            <a:ln w="28575" cap="rnd">
              <a:solidFill>
                <a:schemeClr val="accent4"/>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4'!$G$15:$G$20</c:f>
              <c:numCache>
                <c:formatCode>0.00%</c:formatCode>
                <c:ptCount val="6"/>
                <c:pt idx="0">
                  <c:v>5.0860719874804491E-2</c:v>
                </c:pt>
                <c:pt idx="1">
                  <c:v>8.8607594936708681E-2</c:v>
                </c:pt>
                <c:pt idx="2">
                  <c:v>4.1723666210670474E-2</c:v>
                </c:pt>
                <c:pt idx="3">
                  <c:v>6.1720288903479817E-2</c:v>
                </c:pt>
                <c:pt idx="4">
                  <c:v>6.9882498453927105E-2</c:v>
                </c:pt>
                <c:pt idx="5">
                  <c:v>6.589595375722547E-2</c:v>
                </c:pt>
              </c:numCache>
            </c:numRef>
          </c:val>
          <c:smooth val="0"/>
          <c:extLst>
            <c:ext xmlns:c16="http://schemas.microsoft.com/office/drawing/2014/chart" uri="{C3380CC4-5D6E-409C-BE32-E72D297353CC}">
              <c16:uniqueId val="{00000003-16B5-43E0-8A4B-9C9D9B3446D3}"/>
            </c:ext>
          </c:extLst>
        </c:ser>
        <c:ser>
          <c:idx val="4"/>
          <c:order val="4"/>
          <c:tx>
            <c:strRef>
              <c:f>'Annexure 4'!$H$14</c:f>
              <c:strCache>
                <c:ptCount val="1"/>
                <c:pt idx="0">
                  <c:v>Transport and communication</c:v>
                </c:pt>
              </c:strCache>
            </c:strRef>
          </c:tx>
          <c:spPr>
            <a:ln w="28575" cap="rnd">
              <a:solidFill>
                <a:schemeClr val="accent5"/>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4'!$H$15:$H$20</c:f>
              <c:numCache>
                <c:formatCode>0.00%</c:formatCode>
                <c:ptCount val="6"/>
                <c:pt idx="0">
                  <c:v>2.891156462585039E-2</c:v>
                </c:pt>
                <c:pt idx="1">
                  <c:v>2.9752066115702431E-2</c:v>
                </c:pt>
                <c:pt idx="2">
                  <c:v>4.2536115569823528E-2</c:v>
                </c:pt>
                <c:pt idx="3">
                  <c:v>0.12548113933795213</c:v>
                </c:pt>
                <c:pt idx="4">
                  <c:v>8.0027359781121868E-2</c:v>
                </c:pt>
                <c:pt idx="5">
                  <c:v>3.9898670044331744E-2</c:v>
                </c:pt>
              </c:numCache>
            </c:numRef>
          </c:val>
          <c:smooth val="0"/>
          <c:extLst>
            <c:ext xmlns:c16="http://schemas.microsoft.com/office/drawing/2014/chart" uri="{C3380CC4-5D6E-409C-BE32-E72D297353CC}">
              <c16:uniqueId val="{00000004-16B5-43E0-8A4B-9C9D9B3446D3}"/>
            </c:ext>
          </c:extLst>
        </c:ser>
        <c:ser>
          <c:idx val="5"/>
          <c:order val="5"/>
          <c:tx>
            <c:strRef>
              <c:f>'Annexure 4'!$I$14</c:f>
              <c:strCache>
                <c:ptCount val="1"/>
                <c:pt idx="0">
                  <c:v>Education</c:v>
                </c:pt>
              </c:strCache>
            </c:strRef>
          </c:tx>
          <c:spPr>
            <a:ln w="28575" cap="rnd">
              <a:solidFill>
                <a:schemeClr val="accent6"/>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4'!$I$15:$I$20</c:f>
              <c:numCache>
                <c:formatCode>0.00%</c:formatCode>
                <c:ptCount val="6"/>
                <c:pt idx="0">
                  <c:v>4.4843049327354258E-2</c:v>
                </c:pt>
                <c:pt idx="1">
                  <c:v>7.5107296137339047E-2</c:v>
                </c:pt>
                <c:pt idx="2">
                  <c:v>3.858948769128398E-2</c:v>
                </c:pt>
                <c:pt idx="3">
                  <c:v>2.6265214606021745E-2</c:v>
                </c:pt>
                <c:pt idx="4">
                  <c:v>3.6204744069912684E-2</c:v>
                </c:pt>
                <c:pt idx="5">
                  <c:v>5.4216867469879519E-2</c:v>
                </c:pt>
              </c:numCache>
            </c:numRef>
          </c:val>
          <c:smooth val="0"/>
          <c:extLst>
            <c:ext xmlns:c16="http://schemas.microsoft.com/office/drawing/2014/chart" uri="{C3380CC4-5D6E-409C-BE32-E72D297353CC}">
              <c16:uniqueId val="{00000005-16B5-43E0-8A4B-9C9D9B3446D3}"/>
            </c:ext>
          </c:extLst>
        </c:ser>
        <c:ser>
          <c:idx val="6"/>
          <c:order val="6"/>
          <c:tx>
            <c:strRef>
              <c:f>'Annexure 4'!$J$14</c:f>
              <c:strCache>
                <c:ptCount val="1"/>
                <c:pt idx="0">
                  <c:v>General index</c:v>
                </c:pt>
              </c:strCache>
            </c:strRef>
          </c:tx>
          <c:spPr>
            <a:ln w="28575" cap="rnd">
              <a:solidFill>
                <a:schemeClr val="accent1">
                  <a:lumMod val="60000"/>
                </a:schemeClr>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4'!$J$15:$J$20</c:f>
              <c:numCache>
                <c:formatCode>0.00%</c:formatCode>
                <c:ptCount val="6"/>
                <c:pt idx="0">
                  <c:v>4.278074866310156E-2</c:v>
                </c:pt>
                <c:pt idx="1">
                  <c:v>2.8571428571428612E-2</c:v>
                </c:pt>
                <c:pt idx="2">
                  <c:v>5.840455840455832E-2</c:v>
                </c:pt>
                <c:pt idx="3">
                  <c:v>5.5181695827725558E-2</c:v>
                </c:pt>
                <c:pt idx="4">
                  <c:v>6.9515306122448828E-2</c:v>
                </c:pt>
                <c:pt idx="5">
                  <c:v>5.6648777579010143E-2</c:v>
                </c:pt>
              </c:numCache>
            </c:numRef>
          </c:val>
          <c:smooth val="0"/>
          <c:extLst>
            <c:ext xmlns:c16="http://schemas.microsoft.com/office/drawing/2014/chart" uri="{C3380CC4-5D6E-409C-BE32-E72D297353CC}">
              <c16:uniqueId val="{00000006-16B5-43E0-8A4B-9C9D9B3446D3}"/>
            </c:ext>
          </c:extLst>
        </c:ser>
        <c:dLbls>
          <c:showLegendKey val="0"/>
          <c:showVal val="0"/>
          <c:showCatName val="0"/>
          <c:showSerName val="0"/>
          <c:showPercent val="0"/>
          <c:showBubbleSize val="0"/>
        </c:dLbls>
        <c:smooth val="0"/>
        <c:axId val="41404400"/>
        <c:axId val="41408720"/>
      </c:lineChart>
      <c:catAx>
        <c:axId val="4140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08720"/>
        <c:crosses val="autoZero"/>
        <c:auto val="1"/>
        <c:lblAlgn val="ctr"/>
        <c:lblOffset val="100"/>
        <c:noMultiLvlLbl val="0"/>
      </c:catAx>
      <c:valAx>
        <c:axId val="4140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CPI Growth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0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a:t>
            </a:r>
            <a:r>
              <a:rPr lang="en-US" baseline="0"/>
              <a:t> waves (1st and 2nd) with Essential CPI baskets inflation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4'!$M$52</c:f>
              <c:strCache>
                <c:ptCount val="1"/>
                <c:pt idx="0">
                  <c:v>Food and beverages</c:v>
                </c:pt>
              </c:strCache>
            </c:strRef>
          </c:tx>
          <c:spPr>
            <a:ln w="28575" cap="rnd">
              <a:solidFill>
                <a:schemeClr val="accent1"/>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4'!$M$53:$M$80</c:f>
              <c:numCache>
                <c:formatCode>0.00%</c:formatCode>
                <c:ptCount val="28"/>
                <c:pt idx="1">
                  <c:v>-9.6774193548387101E-3</c:v>
                </c:pt>
                <c:pt idx="2">
                  <c:v>-1.9543973941368076E-2</c:v>
                </c:pt>
                <c:pt idx="3">
                  <c:v>-1.0631229235880361E-2</c:v>
                </c:pt>
                <c:pt idx="4">
                  <c:v>1.6789791806581598E-2</c:v>
                </c:pt>
                <c:pt idx="5">
                  <c:v>8.1461911052398937E-3</c:v>
                </c:pt>
                <c:pt idx="6">
                  <c:v>8.9539200698843038E-3</c:v>
                </c:pt>
                <c:pt idx="7">
                  <c:v>0</c:v>
                </c:pt>
                <c:pt idx="8">
                  <c:v>1.948051948051948E-2</c:v>
                </c:pt>
                <c:pt idx="9">
                  <c:v>6.369426751592357E-3</c:v>
                </c:pt>
                <c:pt idx="10">
                  <c:v>2.1518987341772187E-2</c:v>
                </c:pt>
                <c:pt idx="11">
                  <c:v>2.0446096654274985E-2</c:v>
                </c:pt>
                <c:pt idx="12">
                  <c:v>4.2501517911355015E-3</c:v>
                </c:pt>
                <c:pt idx="13">
                  <c:v>-2.6602176541717083E-2</c:v>
                </c:pt>
                <c:pt idx="14">
                  <c:v>-2.5465838509316736E-2</c:v>
                </c:pt>
                <c:pt idx="15">
                  <c:v>-1.2746972594010009E-3</c:v>
                </c:pt>
                <c:pt idx="16">
                  <c:v>8.2961072112317253E-3</c:v>
                </c:pt>
                <c:pt idx="17">
                  <c:v>1.7088607594936637E-2</c:v>
                </c:pt>
                <c:pt idx="18">
                  <c:v>1.1823273179838244E-2</c:v>
                </c:pt>
                <c:pt idx="19">
                  <c:v>8.6100861008610446E-3</c:v>
                </c:pt>
                <c:pt idx="20">
                  <c:v>0</c:v>
                </c:pt>
                <c:pt idx="21">
                  <c:v>0</c:v>
                </c:pt>
                <c:pt idx="22">
                  <c:v>2.2560975609756027E-2</c:v>
                </c:pt>
                <c:pt idx="23">
                  <c:v>1.1926058437686345E-2</c:v>
                </c:pt>
                <c:pt idx="24">
                  <c:v>-8.8391278727165592E-3</c:v>
                </c:pt>
                <c:pt idx="25">
                  <c:v>-1.070154577883462E-2</c:v>
                </c:pt>
                <c:pt idx="26">
                  <c:v>-1.2019230769231793E-3</c:v>
                </c:pt>
                <c:pt idx="27">
                  <c:v>1.3237063778580128E-2</c:v>
                </c:pt>
              </c:numCache>
            </c:numRef>
          </c:val>
          <c:smooth val="0"/>
          <c:extLst>
            <c:ext xmlns:c16="http://schemas.microsoft.com/office/drawing/2014/chart" uri="{C3380CC4-5D6E-409C-BE32-E72D297353CC}">
              <c16:uniqueId val="{00000000-E5D0-490C-8987-4589206354C5}"/>
            </c:ext>
          </c:extLst>
        </c:ser>
        <c:ser>
          <c:idx val="1"/>
          <c:order val="1"/>
          <c:tx>
            <c:strRef>
              <c:f>'Annexure 4'!$N$52</c:f>
              <c:strCache>
                <c:ptCount val="1"/>
                <c:pt idx="0">
                  <c:v>Fuel and light</c:v>
                </c:pt>
              </c:strCache>
            </c:strRef>
          </c:tx>
          <c:spPr>
            <a:ln w="28575" cap="rnd">
              <a:solidFill>
                <a:schemeClr val="accent2"/>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4'!$N$53:$N$80</c:f>
              <c:numCache>
                <c:formatCode>0.00%</c:formatCode>
                <c:ptCount val="28"/>
                <c:pt idx="1">
                  <c:v>6.2630480167015015E-3</c:v>
                </c:pt>
                <c:pt idx="2">
                  <c:v>1.7980636237897609E-2</c:v>
                </c:pt>
                <c:pt idx="3">
                  <c:v>1.1548913043478378E-2</c:v>
                </c:pt>
                <c:pt idx="4">
                  <c:v>-3.2236400268636743E-2</c:v>
                </c:pt>
                <c:pt idx="5">
                  <c:v>2.7758501040944183E-3</c:v>
                </c:pt>
                <c:pt idx="6">
                  <c:v>-1.7993079584775046E-2</c:v>
                </c:pt>
                <c:pt idx="7">
                  <c:v>0</c:v>
                </c:pt>
                <c:pt idx="8">
                  <c:v>7.751937984496084E-3</c:v>
                </c:pt>
                <c:pt idx="9">
                  <c:v>-6.9930069930065951E-4</c:v>
                </c:pt>
                <c:pt idx="10">
                  <c:v>1.3995801259621317E-3</c:v>
                </c:pt>
                <c:pt idx="11">
                  <c:v>3.4940600978336828E-3</c:v>
                </c:pt>
                <c:pt idx="12">
                  <c:v>6.9637883008356553E-3</c:v>
                </c:pt>
                <c:pt idx="13">
                  <c:v>2.2821576763485556E-2</c:v>
                </c:pt>
                <c:pt idx="14">
                  <c:v>3.0425963488843813E-2</c:v>
                </c:pt>
                <c:pt idx="15">
                  <c:v>2.0341207349081326E-2</c:v>
                </c:pt>
                <c:pt idx="16">
                  <c:v>6.4308681672022071E-4</c:v>
                </c:pt>
                <c:pt idx="17">
                  <c:v>2.4421593830334265E-2</c:v>
                </c:pt>
                <c:pt idx="18">
                  <c:v>2.5094102885822186E-3</c:v>
                </c:pt>
                <c:pt idx="19">
                  <c:v>5.6320400500624356E-3</c:v>
                </c:pt>
                <c:pt idx="20">
                  <c:v>1.1823273179838244E-2</c:v>
                </c:pt>
                <c:pt idx="21">
                  <c:v>0</c:v>
                </c:pt>
                <c:pt idx="22">
                  <c:v>9.8400984009839754E-3</c:v>
                </c:pt>
                <c:pt idx="23">
                  <c:v>-1.8270401948841837E-3</c:v>
                </c:pt>
                <c:pt idx="24">
                  <c:v>1.2202562538132314E-3</c:v>
                </c:pt>
                <c:pt idx="25">
                  <c:v>6.0938452163311586E-4</c:v>
                </c:pt>
                <c:pt idx="26">
                  <c:v>9.1352009744214372E-3</c:v>
                </c:pt>
                <c:pt idx="27">
                  <c:v>9.0525045262522634E-3</c:v>
                </c:pt>
              </c:numCache>
            </c:numRef>
          </c:val>
          <c:smooth val="0"/>
          <c:extLst>
            <c:ext xmlns:c16="http://schemas.microsoft.com/office/drawing/2014/chart" uri="{C3380CC4-5D6E-409C-BE32-E72D297353CC}">
              <c16:uniqueId val="{00000001-E5D0-490C-8987-4589206354C5}"/>
            </c:ext>
          </c:extLst>
        </c:ser>
        <c:ser>
          <c:idx val="2"/>
          <c:order val="2"/>
          <c:tx>
            <c:strRef>
              <c:f>'Annexure 4'!$O$52</c:f>
              <c:strCache>
                <c:ptCount val="1"/>
                <c:pt idx="0">
                  <c:v>Household goods and services</c:v>
                </c:pt>
              </c:strCache>
            </c:strRef>
          </c:tx>
          <c:spPr>
            <a:ln w="28575" cap="rnd">
              <a:solidFill>
                <a:schemeClr val="accent3"/>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4'!$O$53:$O$80</c:f>
              <c:numCache>
                <c:formatCode>0.00%</c:formatCode>
                <c:ptCount val="28"/>
                <c:pt idx="1">
                  <c:v>2.7434842249655501E-3</c:v>
                </c:pt>
                <c:pt idx="2">
                  <c:v>1.3679890560876679E-3</c:v>
                </c:pt>
                <c:pt idx="3">
                  <c:v>0</c:v>
                </c:pt>
                <c:pt idx="4">
                  <c:v>2.0491803278687359E-3</c:v>
                </c:pt>
                <c:pt idx="5">
                  <c:v>0</c:v>
                </c:pt>
                <c:pt idx="6">
                  <c:v>-2.0449897750510087E-3</c:v>
                </c:pt>
                <c:pt idx="7">
                  <c:v>0</c:v>
                </c:pt>
                <c:pt idx="8">
                  <c:v>1.3661202185792349E-2</c:v>
                </c:pt>
                <c:pt idx="9">
                  <c:v>2.0215633423179445E-3</c:v>
                </c:pt>
                <c:pt idx="10">
                  <c:v>0</c:v>
                </c:pt>
                <c:pt idx="11">
                  <c:v>3.3624747814391394E-3</c:v>
                </c:pt>
                <c:pt idx="12">
                  <c:v>3.351206434316354E-3</c:v>
                </c:pt>
                <c:pt idx="13">
                  <c:v>2.0040080160321403E-3</c:v>
                </c:pt>
                <c:pt idx="14">
                  <c:v>6.0000000000000383E-3</c:v>
                </c:pt>
                <c:pt idx="15">
                  <c:v>1.9880715705764278E-3</c:v>
                </c:pt>
                <c:pt idx="16">
                  <c:v>3.968253968254119E-3</c:v>
                </c:pt>
                <c:pt idx="17">
                  <c:v>1.9104084321475475E-2</c:v>
                </c:pt>
                <c:pt idx="18">
                  <c:v>6.4641241111844047E-4</c:v>
                </c:pt>
                <c:pt idx="19">
                  <c:v>6.4599483204134363E-3</c:v>
                </c:pt>
                <c:pt idx="20">
                  <c:v>1.0911424903722648E-2</c:v>
                </c:pt>
                <c:pt idx="21">
                  <c:v>0</c:v>
                </c:pt>
                <c:pt idx="22">
                  <c:v>5.7142857142857507E-3</c:v>
                </c:pt>
                <c:pt idx="23">
                  <c:v>5.6818181818182175E-3</c:v>
                </c:pt>
                <c:pt idx="24">
                  <c:v>5.6497175141241507E-3</c:v>
                </c:pt>
                <c:pt idx="25">
                  <c:v>5.6179775280899239E-3</c:v>
                </c:pt>
                <c:pt idx="26">
                  <c:v>4.3451272501552896E-3</c:v>
                </c:pt>
                <c:pt idx="27">
                  <c:v>6.180469715698393E-3</c:v>
                </c:pt>
              </c:numCache>
            </c:numRef>
          </c:val>
          <c:smooth val="0"/>
          <c:extLst>
            <c:ext xmlns:c16="http://schemas.microsoft.com/office/drawing/2014/chart" uri="{C3380CC4-5D6E-409C-BE32-E72D297353CC}">
              <c16:uniqueId val="{00000002-E5D0-490C-8987-4589206354C5}"/>
            </c:ext>
          </c:extLst>
        </c:ser>
        <c:ser>
          <c:idx val="3"/>
          <c:order val="3"/>
          <c:tx>
            <c:strRef>
              <c:f>'Annexure 4'!$P$52</c:f>
              <c:strCache>
                <c:ptCount val="1"/>
                <c:pt idx="0">
                  <c:v>Health</c:v>
                </c:pt>
              </c:strCache>
            </c:strRef>
          </c:tx>
          <c:spPr>
            <a:ln w="28575" cap="rnd">
              <a:solidFill>
                <a:schemeClr val="accent4"/>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4'!$P$53:$P$80</c:f>
              <c:numCache>
                <c:formatCode>0.00%</c:formatCode>
                <c:ptCount val="28"/>
                <c:pt idx="1">
                  <c:v>5.319148936170099E-3</c:v>
                </c:pt>
                <c:pt idx="2">
                  <c:v>3.3068783068783071E-3</c:v>
                </c:pt>
                <c:pt idx="3">
                  <c:v>3.9551746868821541E-3</c:v>
                </c:pt>
                <c:pt idx="4">
                  <c:v>-1.0505581089954186E-2</c:v>
                </c:pt>
                <c:pt idx="5">
                  <c:v>1.5815085158150992E-2</c:v>
                </c:pt>
                <c:pt idx="6">
                  <c:v>8.6009798584648633E-3</c:v>
                </c:pt>
                <c:pt idx="7">
                  <c:v>0</c:v>
                </c:pt>
                <c:pt idx="8">
                  <c:v>3.8860103626942636E-3</c:v>
                </c:pt>
                <c:pt idx="9">
                  <c:v>3.870967741935447E-3</c:v>
                </c:pt>
                <c:pt idx="10">
                  <c:v>4.4987146529564077E-3</c:v>
                </c:pt>
                <c:pt idx="11">
                  <c:v>5.7581573896351712E-3</c:v>
                </c:pt>
                <c:pt idx="12">
                  <c:v>6.9974554707380584E-3</c:v>
                </c:pt>
                <c:pt idx="13">
                  <c:v>6.3171193935565376E-3</c:v>
                </c:pt>
                <c:pt idx="14">
                  <c:v>1.2554927809165096E-2</c:v>
                </c:pt>
                <c:pt idx="15">
                  <c:v>2.4798512089273233E-3</c:v>
                </c:pt>
                <c:pt idx="16">
                  <c:v>3.7105751391467087E-3</c:v>
                </c:pt>
                <c:pt idx="17">
                  <c:v>2.1565003080714726E-2</c:v>
                </c:pt>
                <c:pt idx="18">
                  <c:v>3.0156815440289505E-3</c:v>
                </c:pt>
                <c:pt idx="19">
                  <c:v>4.2092603728201361E-3</c:v>
                </c:pt>
                <c:pt idx="20">
                  <c:v>8.3832335329341659E-3</c:v>
                </c:pt>
                <c:pt idx="21">
                  <c:v>0</c:v>
                </c:pt>
                <c:pt idx="22">
                  <c:v>4.1567695961994573E-3</c:v>
                </c:pt>
                <c:pt idx="23">
                  <c:v>4.730928444707341E-3</c:v>
                </c:pt>
                <c:pt idx="24">
                  <c:v>4.1200706297821578E-3</c:v>
                </c:pt>
                <c:pt idx="25">
                  <c:v>4.6893317702228097E-3</c:v>
                </c:pt>
                <c:pt idx="26">
                  <c:v>4.6674445740955833E-3</c:v>
                </c:pt>
                <c:pt idx="27">
                  <c:v>4.6457607433217848E-3</c:v>
                </c:pt>
              </c:numCache>
            </c:numRef>
          </c:val>
          <c:smooth val="0"/>
          <c:extLst>
            <c:ext xmlns:c16="http://schemas.microsoft.com/office/drawing/2014/chart" uri="{C3380CC4-5D6E-409C-BE32-E72D297353CC}">
              <c16:uniqueId val="{00000003-E5D0-490C-8987-4589206354C5}"/>
            </c:ext>
          </c:extLst>
        </c:ser>
        <c:ser>
          <c:idx val="4"/>
          <c:order val="4"/>
          <c:tx>
            <c:strRef>
              <c:f>'Annexure 4'!$Q$52</c:f>
              <c:strCache>
                <c:ptCount val="1"/>
                <c:pt idx="0">
                  <c:v>Transport and communication</c:v>
                </c:pt>
              </c:strCache>
            </c:strRef>
          </c:tx>
          <c:spPr>
            <a:ln w="28575" cap="rnd">
              <a:solidFill>
                <a:schemeClr val="accent5"/>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4'!$Q$53:$Q$80</c:f>
              <c:numCache>
                <c:formatCode>0.00%</c:formatCode>
                <c:ptCount val="28"/>
                <c:pt idx="1">
                  <c:v>8.4745762711863955E-3</c:v>
                </c:pt>
                <c:pt idx="2">
                  <c:v>-4.583651642475128E-3</c:v>
                </c:pt>
                <c:pt idx="3">
                  <c:v>-3.0698388334612866E-3</c:v>
                </c:pt>
                <c:pt idx="4">
                  <c:v>2.591737233769572E-2</c:v>
                </c:pt>
                <c:pt idx="5">
                  <c:v>0</c:v>
                </c:pt>
                <c:pt idx="6">
                  <c:v>1.3006503251625712E-2</c:v>
                </c:pt>
                <c:pt idx="7">
                  <c:v>0</c:v>
                </c:pt>
                <c:pt idx="8">
                  <c:v>2.5925925925925925E-2</c:v>
                </c:pt>
                <c:pt idx="9">
                  <c:v>7.9422382671479729E-3</c:v>
                </c:pt>
                <c:pt idx="10">
                  <c:v>7.1633237822349575E-3</c:v>
                </c:pt>
                <c:pt idx="11">
                  <c:v>-1.4224751066855522E-3</c:v>
                </c:pt>
                <c:pt idx="12">
                  <c:v>2.1367521367520151E-3</c:v>
                </c:pt>
                <c:pt idx="13">
                  <c:v>8.5287846481877545E-3</c:v>
                </c:pt>
                <c:pt idx="14">
                  <c:v>2.2551092318534097E-2</c:v>
                </c:pt>
                <c:pt idx="15">
                  <c:v>7.5809786354238068E-3</c:v>
                </c:pt>
                <c:pt idx="16">
                  <c:v>2.7359781121751416E-3</c:v>
                </c:pt>
                <c:pt idx="17">
                  <c:v>1.568894952251031E-2</c:v>
                </c:pt>
                <c:pt idx="18">
                  <c:v>1.2088650100738636E-2</c:v>
                </c:pt>
                <c:pt idx="19">
                  <c:v>1.5925680159256841E-2</c:v>
                </c:pt>
                <c:pt idx="20">
                  <c:v>5.8785107772697954E-3</c:v>
                </c:pt>
                <c:pt idx="21">
                  <c:v>0</c:v>
                </c:pt>
                <c:pt idx="22">
                  <c:v>1.1038961038960965E-2</c:v>
                </c:pt>
                <c:pt idx="23">
                  <c:v>-5.7803468208091026E-3</c:v>
                </c:pt>
                <c:pt idx="24">
                  <c:v>5.8139534883719455E-3</c:v>
                </c:pt>
                <c:pt idx="25">
                  <c:v>5.1380860629416276E-3</c:v>
                </c:pt>
                <c:pt idx="26">
                  <c:v>2.5559105431310269E-3</c:v>
                </c:pt>
                <c:pt idx="27">
                  <c:v>6.3734862970044612E-3</c:v>
                </c:pt>
              </c:numCache>
            </c:numRef>
          </c:val>
          <c:smooth val="0"/>
          <c:extLst>
            <c:ext xmlns:c16="http://schemas.microsoft.com/office/drawing/2014/chart" uri="{C3380CC4-5D6E-409C-BE32-E72D297353CC}">
              <c16:uniqueId val="{00000004-E5D0-490C-8987-4589206354C5}"/>
            </c:ext>
          </c:extLst>
        </c:ser>
        <c:ser>
          <c:idx val="5"/>
          <c:order val="5"/>
          <c:tx>
            <c:strRef>
              <c:f>'Annexure 4'!$R$52</c:f>
              <c:strCache>
                <c:ptCount val="1"/>
                <c:pt idx="0">
                  <c:v>Education</c:v>
                </c:pt>
              </c:strCache>
            </c:strRef>
          </c:tx>
          <c:spPr>
            <a:ln w="28575" cap="rnd">
              <a:solidFill>
                <a:schemeClr val="accent6"/>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4'!$R$53:$R$80</c:f>
              <c:numCache>
                <c:formatCode>0.00%</c:formatCode>
                <c:ptCount val="28"/>
                <c:pt idx="1">
                  <c:v>2.5690430314708138E-3</c:v>
                </c:pt>
                <c:pt idx="2">
                  <c:v>6.4061499039073878E-4</c:v>
                </c:pt>
                <c:pt idx="3">
                  <c:v>-6.4020486555694189E-4</c:v>
                </c:pt>
                <c:pt idx="4">
                  <c:v>3.3098441170189077E-3</c:v>
                </c:pt>
                <c:pt idx="5">
                  <c:v>0</c:v>
                </c:pt>
                <c:pt idx="6">
                  <c:v>-1.3834202405021189E-3</c:v>
                </c:pt>
                <c:pt idx="7">
                  <c:v>0</c:v>
                </c:pt>
                <c:pt idx="8">
                  <c:v>1.3427109974424516E-2</c:v>
                </c:pt>
                <c:pt idx="9">
                  <c:v>-6.3091482649842269E-3</c:v>
                </c:pt>
                <c:pt idx="10">
                  <c:v>6.3492063492063492E-3</c:v>
                </c:pt>
                <c:pt idx="11">
                  <c:v>6.3091482649838687E-4</c:v>
                </c:pt>
                <c:pt idx="12">
                  <c:v>5.0441361916772473E-3</c:v>
                </c:pt>
                <c:pt idx="13">
                  <c:v>-1.2547051442911986E-3</c:v>
                </c:pt>
                <c:pt idx="14">
                  <c:v>1.8844221105528353E-3</c:v>
                </c:pt>
                <c:pt idx="15">
                  <c:v>4.3887147335422488E-3</c:v>
                </c:pt>
                <c:pt idx="16">
                  <c:v>6.2421972534346278E-4</c:v>
                </c:pt>
                <c:pt idx="17">
                  <c:v>5.6144728633810183E-3</c:v>
                </c:pt>
                <c:pt idx="18">
                  <c:v>3.1017369727047149E-3</c:v>
                </c:pt>
                <c:pt idx="19">
                  <c:v>9.2764378478664197E-3</c:v>
                </c:pt>
                <c:pt idx="20">
                  <c:v>3.6764705882354337E-3</c:v>
                </c:pt>
                <c:pt idx="21">
                  <c:v>-6.1050061050074928E-4</c:v>
                </c:pt>
                <c:pt idx="22">
                  <c:v>1.2217470983507458E-3</c:v>
                </c:pt>
                <c:pt idx="23">
                  <c:v>2.4405125076266362E-3</c:v>
                </c:pt>
                <c:pt idx="24">
                  <c:v>6.0864272671938102E-4</c:v>
                </c:pt>
                <c:pt idx="25">
                  <c:v>1.8248175182480715E-3</c:v>
                </c:pt>
                <c:pt idx="26">
                  <c:v>4.2501517911355015E-3</c:v>
                </c:pt>
                <c:pt idx="27">
                  <c:v>3.6275695284159267E-3</c:v>
                </c:pt>
              </c:numCache>
            </c:numRef>
          </c:val>
          <c:smooth val="0"/>
          <c:extLst>
            <c:ext xmlns:c16="http://schemas.microsoft.com/office/drawing/2014/chart" uri="{C3380CC4-5D6E-409C-BE32-E72D297353CC}">
              <c16:uniqueId val="{00000005-E5D0-490C-8987-4589206354C5}"/>
            </c:ext>
          </c:extLst>
        </c:ser>
        <c:ser>
          <c:idx val="6"/>
          <c:order val="6"/>
          <c:tx>
            <c:strRef>
              <c:f>'Annexure 4'!$S$52</c:f>
              <c:strCache>
                <c:ptCount val="1"/>
                <c:pt idx="0">
                  <c:v>General index</c:v>
                </c:pt>
              </c:strCache>
            </c:strRef>
          </c:tx>
          <c:spPr>
            <a:ln w="28575" cap="rnd">
              <a:solidFill>
                <a:schemeClr val="accent1">
                  <a:lumMod val="60000"/>
                </a:schemeClr>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4'!$S$53:$S$80</c:f>
              <c:numCache>
                <c:formatCode>0.00%</c:formatCode>
                <c:ptCount val="28"/>
                <c:pt idx="1">
                  <c:v>-1.3297872340426666E-3</c:v>
                </c:pt>
                <c:pt idx="2">
                  <c:v>-7.3235685752329853E-3</c:v>
                </c:pt>
                <c:pt idx="3">
                  <c:v>-3.3534540576794099E-3</c:v>
                </c:pt>
                <c:pt idx="4">
                  <c:v>1.5477792732166968E-2</c:v>
                </c:pt>
                <c:pt idx="5">
                  <c:v>0</c:v>
                </c:pt>
                <c:pt idx="6">
                  <c:v>5.9642147117296594E-3</c:v>
                </c:pt>
                <c:pt idx="7">
                  <c:v>0</c:v>
                </c:pt>
                <c:pt idx="8">
                  <c:v>1.3833992094861622E-2</c:v>
                </c:pt>
                <c:pt idx="9">
                  <c:v>5.1981806367770167E-3</c:v>
                </c:pt>
                <c:pt idx="10">
                  <c:v>1.0989010989011101E-2</c:v>
                </c:pt>
                <c:pt idx="11">
                  <c:v>1.278772378516624E-2</c:v>
                </c:pt>
                <c:pt idx="12">
                  <c:v>3.1565656565656565E-3</c:v>
                </c:pt>
                <c:pt idx="13">
                  <c:v>-1.006922592825673E-2</c:v>
                </c:pt>
                <c:pt idx="14">
                  <c:v>-4.4500953591863762E-3</c:v>
                </c:pt>
                <c:pt idx="15">
                  <c:v>1.2771392081737999E-3</c:v>
                </c:pt>
                <c:pt idx="16">
                  <c:v>6.3775510204081625E-3</c:v>
                </c:pt>
                <c:pt idx="17">
                  <c:v>1.6476552598225565E-2</c:v>
                </c:pt>
                <c:pt idx="18">
                  <c:v>5.6109725685785893E-3</c:v>
                </c:pt>
                <c:pt idx="19">
                  <c:v>7.439553626782322E-3</c:v>
                </c:pt>
                <c:pt idx="20">
                  <c:v>4.3076923076922381E-3</c:v>
                </c:pt>
                <c:pt idx="21">
                  <c:v>0</c:v>
                </c:pt>
                <c:pt idx="22">
                  <c:v>1.4093137254902032E-2</c:v>
                </c:pt>
                <c:pt idx="23">
                  <c:v>7.2507552870089949E-3</c:v>
                </c:pt>
                <c:pt idx="24">
                  <c:v>-2.999400119976005E-3</c:v>
                </c:pt>
                <c:pt idx="25">
                  <c:v>-3.0084235860409147E-3</c:v>
                </c:pt>
                <c:pt idx="26">
                  <c:v>2.4140012070006378E-3</c:v>
                </c:pt>
                <c:pt idx="27">
                  <c:v>9.6327513546056245E-3</c:v>
                </c:pt>
              </c:numCache>
            </c:numRef>
          </c:val>
          <c:smooth val="0"/>
          <c:extLst>
            <c:ext xmlns:c16="http://schemas.microsoft.com/office/drawing/2014/chart" uri="{C3380CC4-5D6E-409C-BE32-E72D297353CC}">
              <c16:uniqueId val="{00000006-E5D0-490C-8987-4589206354C5}"/>
            </c:ext>
          </c:extLst>
        </c:ser>
        <c:dLbls>
          <c:showLegendKey val="0"/>
          <c:showVal val="0"/>
          <c:showCatName val="0"/>
          <c:showSerName val="0"/>
          <c:showPercent val="0"/>
          <c:showBubbleSize val="0"/>
        </c:dLbls>
        <c:smooth val="0"/>
        <c:axId val="244996736"/>
        <c:axId val="244997216"/>
      </c:lineChart>
      <c:catAx>
        <c:axId val="2449967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997216"/>
        <c:crosses val="autoZero"/>
        <c:auto val="1"/>
        <c:lblAlgn val="ctr"/>
        <c:lblOffset val="100"/>
        <c:noMultiLvlLbl val="0"/>
      </c:catAx>
      <c:valAx>
        <c:axId val="24499721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996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Oil import</a:t>
            </a:r>
            <a:r>
              <a:rPr lang="en-US" baseline="0"/>
              <a:t> price change vs General Index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5630-4B86-879A-7CDCD0C85DAD}"/>
            </c:ext>
          </c:extLst>
        </c:ser>
        <c:dLbls>
          <c:showLegendKey val="0"/>
          <c:showVal val="0"/>
          <c:showCatName val="0"/>
          <c:showSerName val="0"/>
          <c:showPercent val="0"/>
          <c:showBubbleSize val="0"/>
        </c:dLbls>
        <c:gapWidth val="219"/>
        <c:overlap val="-27"/>
        <c:axId val="1797399407"/>
        <c:axId val="263730816"/>
      </c:barChart>
      <c:lineChart>
        <c:grouping val="standard"/>
        <c:varyColors val="0"/>
        <c:ser>
          <c:idx val="1"/>
          <c:order val="1"/>
          <c:tx>
            <c:strRef>
              <c:f>'Annexure 5'!$P$40</c:f>
              <c:strCache>
                <c:ptCount val="1"/>
                <c:pt idx="0">
                  <c:v>General index</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1-5630-4B86-879A-7CDCD0C85DAD}"/>
            </c:ext>
          </c:extLst>
        </c:ser>
        <c:dLbls>
          <c:showLegendKey val="0"/>
          <c:showVal val="0"/>
          <c:showCatName val="0"/>
          <c:showSerName val="0"/>
          <c:showPercent val="0"/>
          <c:showBubbleSize val="0"/>
        </c:dLbls>
        <c:marker val="1"/>
        <c:smooth val="0"/>
        <c:axId val="460672399"/>
        <c:axId val="155608352"/>
      </c:lineChart>
      <c:catAx>
        <c:axId val="1797399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730816"/>
        <c:crosses val="autoZero"/>
        <c:auto val="1"/>
        <c:lblAlgn val="ctr"/>
        <c:lblOffset val="100"/>
        <c:noMultiLvlLbl val="0"/>
      </c:catAx>
      <c:valAx>
        <c:axId val="26373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Oil Imports prices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399407"/>
        <c:crosses val="autoZero"/>
        <c:crossBetween val="between"/>
      </c:valAx>
      <c:valAx>
        <c:axId val="1556083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 inflation M-o-M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2399"/>
        <c:crosses val="max"/>
        <c:crossBetween val="between"/>
      </c:valAx>
      <c:catAx>
        <c:axId val="460672399"/>
        <c:scaling>
          <c:orientation val="minMax"/>
        </c:scaling>
        <c:delete val="1"/>
        <c:axPos val="b"/>
        <c:numFmt formatCode="General" sourceLinked="1"/>
        <c:majorTickMark val="out"/>
        <c:minorTickMark val="none"/>
        <c:tickLblPos val="nextTo"/>
        <c:crossAx val="1556083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Oil</a:t>
            </a:r>
            <a:r>
              <a:rPr lang="en-US" baseline="0"/>
              <a:t> Prices change vs  Basket wise inflation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A7A9-4403-8EE2-E3313DBA502F}"/>
            </c:ext>
          </c:extLst>
        </c:ser>
        <c:dLbls>
          <c:showLegendKey val="0"/>
          <c:showVal val="0"/>
          <c:showCatName val="0"/>
          <c:showSerName val="0"/>
          <c:showPercent val="0"/>
          <c:showBubbleSize val="0"/>
        </c:dLbls>
        <c:gapWidth val="219"/>
        <c:overlap val="-27"/>
        <c:axId val="1797400847"/>
        <c:axId val="1797400367"/>
      </c:barChart>
      <c:lineChart>
        <c:grouping val="standard"/>
        <c:varyColors val="0"/>
        <c:ser>
          <c:idx val="1"/>
          <c:order val="1"/>
          <c:tx>
            <c:strRef>
              <c:f>'Annexure 5'!$F$40</c:f>
              <c:strCache>
                <c:ptCount val="1"/>
                <c:pt idx="0">
                  <c:v>Food and beverages</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5'!$F$41:$F$64</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1-A7A9-4403-8EE2-E3313DBA502F}"/>
            </c:ext>
          </c:extLst>
        </c:ser>
        <c:ser>
          <c:idx val="2"/>
          <c:order val="2"/>
          <c:tx>
            <c:strRef>
              <c:f>'Annexure 5'!$G$40</c:f>
              <c:strCache>
                <c:ptCount val="1"/>
                <c:pt idx="0">
                  <c:v>Pan, tobacco and intoxicants</c:v>
                </c:pt>
              </c:strCache>
            </c:strRef>
          </c:tx>
          <c:spPr>
            <a:ln w="28575" cap="rnd">
              <a:solidFill>
                <a:schemeClr val="accent3"/>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5'!$G$41:$G$64</c:f>
              <c:numCache>
                <c:formatCode>0.00%</c:formatCode>
                <c:ptCount val="24"/>
                <c:pt idx="0">
                  <c:v>3.7214247740564436E-3</c:v>
                </c:pt>
                <c:pt idx="1">
                  <c:v>1.6419491525423699E-2</c:v>
                </c:pt>
                <c:pt idx="2">
                  <c:v>-5.7321521625846496E-3</c:v>
                </c:pt>
                <c:pt idx="3">
                  <c:v>2.0964360587000905E-3</c:v>
                </c:pt>
                <c:pt idx="4">
                  <c:v>4.7071129707113267E-3</c:v>
                </c:pt>
                <c:pt idx="5">
                  <c:v>0</c:v>
                </c:pt>
                <c:pt idx="6">
                  <c:v>3.1233732431025212E-3</c:v>
                </c:pt>
                <c:pt idx="7">
                  <c:v>1.0378827192528131E-3</c:v>
                </c:pt>
                <c:pt idx="8">
                  <c:v>-2.592016588906169E-3</c:v>
                </c:pt>
                <c:pt idx="9">
                  <c:v>-1.039501039501128E-3</c:v>
                </c:pt>
                <c:pt idx="10">
                  <c:v>3.1217481789803476E-3</c:v>
                </c:pt>
                <c:pt idx="11">
                  <c:v>4.6680497925310023E-3</c:v>
                </c:pt>
                <c:pt idx="12">
                  <c:v>1.0325245224574965E-3</c:v>
                </c:pt>
                <c:pt idx="13">
                  <c:v>1.0314595152139691E-3</c:v>
                </c:pt>
                <c:pt idx="14">
                  <c:v>1.0303967027306391E-3</c:v>
                </c:pt>
                <c:pt idx="15">
                  <c:v>1.5440041173442251E-3</c:v>
                </c:pt>
                <c:pt idx="16">
                  <c:v>2.0554984583761853E-3</c:v>
                </c:pt>
                <c:pt idx="17">
                  <c:v>4.6153846153846444E-3</c:v>
                </c:pt>
                <c:pt idx="18">
                  <c:v>2.0418580908627142E-3</c:v>
                </c:pt>
                <c:pt idx="19">
                  <c:v>3.0565461029036897E-3</c:v>
                </c:pt>
                <c:pt idx="20">
                  <c:v>2.031488065007647E-3</c:v>
                </c:pt>
                <c:pt idx="21">
                  <c:v>4.5615813482005937E-3</c:v>
                </c:pt>
                <c:pt idx="22">
                  <c:v>6.5590312815338621E-3</c:v>
                </c:pt>
                <c:pt idx="23">
                  <c:v>0</c:v>
                </c:pt>
              </c:numCache>
            </c:numRef>
          </c:val>
          <c:smooth val="0"/>
          <c:extLst>
            <c:ext xmlns:c16="http://schemas.microsoft.com/office/drawing/2014/chart" uri="{C3380CC4-5D6E-409C-BE32-E72D297353CC}">
              <c16:uniqueId val="{00000002-A7A9-4403-8EE2-E3313DBA502F}"/>
            </c:ext>
          </c:extLst>
        </c:ser>
        <c:ser>
          <c:idx val="3"/>
          <c:order val="3"/>
          <c:tx>
            <c:strRef>
              <c:f>'Annexure 5'!$H$40</c:f>
              <c:strCache>
                <c:ptCount val="1"/>
                <c:pt idx="0">
                  <c:v>Clothing and footwear</c:v>
                </c:pt>
              </c:strCache>
            </c:strRef>
          </c:tx>
          <c:spPr>
            <a:ln w="28575" cap="rnd">
              <a:solidFill>
                <a:schemeClr val="accent4"/>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5'!$H$41:$H$64</c:f>
              <c:numCache>
                <c:formatCode>0.00%</c:formatCode>
                <c:ptCount val="24"/>
                <c:pt idx="0">
                  <c:v>5.7544757033248439E-3</c:v>
                </c:pt>
                <c:pt idx="1">
                  <c:v>1.9707565162110578E-2</c:v>
                </c:pt>
                <c:pt idx="2">
                  <c:v>1.8703241895260782E-3</c:v>
                </c:pt>
                <c:pt idx="3">
                  <c:v>4.3559427504668144E-3</c:v>
                </c:pt>
                <c:pt idx="4">
                  <c:v>1.1152416356877217E-2</c:v>
                </c:pt>
                <c:pt idx="5">
                  <c:v>6.12745098039355E-4</c:v>
                </c:pt>
                <c:pt idx="6">
                  <c:v>6.1236987140232697E-3</c:v>
                </c:pt>
                <c:pt idx="7">
                  <c:v>9.1296409007912346E-3</c:v>
                </c:pt>
                <c:pt idx="8">
                  <c:v>7.2376357056694119E-3</c:v>
                </c:pt>
                <c:pt idx="9">
                  <c:v>8.9820359281437123E-3</c:v>
                </c:pt>
                <c:pt idx="10">
                  <c:v>6.5281899109791951E-3</c:v>
                </c:pt>
                <c:pt idx="11">
                  <c:v>8.8443396226415092E-3</c:v>
                </c:pt>
                <c:pt idx="12">
                  <c:v>9.9357101110462715E-3</c:v>
                </c:pt>
                <c:pt idx="13">
                  <c:v>1.0416666666666567E-2</c:v>
                </c:pt>
                <c:pt idx="14">
                  <c:v>8.0183276059565042E-3</c:v>
                </c:pt>
                <c:pt idx="15">
                  <c:v>7.3863636363637013E-3</c:v>
                </c:pt>
                <c:pt idx="16">
                  <c:v>6.7681895093061962E-3</c:v>
                </c:pt>
                <c:pt idx="17">
                  <c:v>7.8431372549019919E-3</c:v>
                </c:pt>
                <c:pt idx="18">
                  <c:v>6.1145080600333197E-3</c:v>
                </c:pt>
                <c:pt idx="19">
                  <c:v>6.0773480662983112E-3</c:v>
                </c:pt>
                <c:pt idx="20">
                  <c:v>4.9423393739703777E-3</c:v>
                </c:pt>
                <c:pt idx="21">
                  <c:v>4.3715846994536144E-3</c:v>
                </c:pt>
                <c:pt idx="22">
                  <c:v>7.0729053318823879E-3</c:v>
                </c:pt>
                <c:pt idx="23">
                  <c:v>0</c:v>
                </c:pt>
              </c:numCache>
            </c:numRef>
          </c:val>
          <c:smooth val="0"/>
          <c:extLst>
            <c:ext xmlns:c16="http://schemas.microsoft.com/office/drawing/2014/chart" uri="{C3380CC4-5D6E-409C-BE32-E72D297353CC}">
              <c16:uniqueId val="{00000003-A7A9-4403-8EE2-E3313DBA502F}"/>
            </c:ext>
          </c:extLst>
        </c:ser>
        <c:ser>
          <c:idx val="4"/>
          <c:order val="4"/>
          <c:tx>
            <c:strRef>
              <c:f>'Annexure 5'!$O$40</c:f>
              <c:strCache>
                <c:ptCount val="1"/>
                <c:pt idx="0">
                  <c:v>Personal care and effects</c:v>
                </c:pt>
              </c:strCache>
            </c:strRef>
          </c:tx>
          <c:spPr>
            <a:ln w="28575" cap="rnd">
              <a:solidFill>
                <a:schemeClr val="accent5"/>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5'!$O$41:$O$64</c:f>
              <c:numCache>
                <c:formatCode>0.00%</c:formatCode>
                <c:ptCount val="24"/>
                <c:pt idx="0">
                  <c:v>1.0403120936280846E-2</c:v>
                </c:pt>
                <c:pt idx="1">
                  <c:v>2.0592020592020518E-2</c:v>
                </c:pt>
                <c:pt idx="2">
                  <c:v>1.2610340479194014E-3</c:v>
                </c:pt>
                <c:pt idx="3">
                  <c:v>8.1863979848865419E-3</c:v>
                </c:pt>
                <c:pt idx="4">
                  <c:v>-6.2460961898809693E-4</c:v>
                </c:pt>
                <c:pt idx="5">
                  <c:v>0</c:v>
                </c:pt>
                <c:pt idx="6">
                  <c:v>5.0000000000000712E-3</c:v>
                </c:pt>
                <c:pt idx="7">
                  <c:v>8.7064676616914003E-3</c:v>
                </c:pt>
                <c:pt idx="8">
                  <c:v>2.4660912453761141E-3</c:v>
                </c:pt>
                <c:pt idx="9">
                  <c:v>2.4600246002460377E-3</c:v>
                </c:pt>
                <c:pt idx="10">
                  <c:v>8.5889570552147593E-3</c:v>
                </c:pt>
                <c:pt idx="11">
                  <c:v>1.7031630170316198E-2</c:v>
                </c:pt>
                <c:pt idx="12">
                  <c:v>9.5693779904307587E-3</c:v>
                </c:pt>
                <c:pt idx="13">
                  <c:v>-2.3696682464455312E-3</c:v>
                </c:pt>
                <c:pt idx="14">
                  <c:v>5.9382422802850355E-3</c:v>
                </c:pt>
                <c:pt idx="15">
                  <c:v>1.7709563164107611E-3</c:v>
                </c:pt>
                <c:pt idx="16">
                  <c:v>8.8391278727165592E-3</c:v>
                </c:pt>
                <c:pt idx="17">
                  <c:v>-1.7523364485980313E-3</c:v>
                </c:pt>
                <c:pt idx="18">
                  <c:v>7.021650087770559E-3</c:v>
                </c:pt>
                <c:pt idx="19">
                  <c:v>8.7158628704241715E-3</c:v>
                </c:pt>
                <c:pt idx="20">
                  <c:v>1.2672811059907932E-2</c:v>
                </c:pt>
                <c:pt idx="21">
                  <c:v>1.5927189988623337E-2</c:v>
                </c:pt>
                <c:pt idx="22">
                  <c:v>1.3437849944008991E-2</c:v>
                </c:pt>
                <c:pt idx="23">
                  <c:v>0</c:v>
                </c:pt>
              </c:numCache>
            </c:numRef>
          </c:val>
          <c:smooth val="0"/>
          <c:extLst>
            <c:ext xmlns:c16="http://schemas.microsoft.com/office/drawing/2014/chart" uri="{C3380CC4-5D6E-409C-BE32-E72D297353CC}">
              <c16:uniqueId val="{00000004-A7A9-4403-8EE2-E3313DBA502F}"/>
            </c:ext>
          </c:extLst>
        </c:ser>
        <c:ser>
          <c:idx val="5"/>
          <c:order val="5"/>
          <c:tx>
            <c:strRef>
              <c:f>'Annexure 5'!$P$40</c:f>
              <c:strCache>
                <c:ptCount val="1"/>
                <c:pt idx="0">
                  <c:v>General index</c:v>
                </c:pt>
              </c:strCache>
            </c:strRef>
          </c:tx>
          <c:spPr>
            <a:ln w="28575" cap="rnd">
              <a:solidFill>
                <a:schemeClr val="accent6"/>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5-A7A9-4403-8EE2-E3313DBA502F}"/>
            </c:ext>
          </c:extLst>
        </c:ser>
        <c:dLbls>
          <c:showLegendKey val="0"/>
          <c:showVal val="0"/>
          <c:showCatName val="0"/>
          <c:showSerName val="0"/>
          <c:showPercent val="0"/>
          <c:showBubbleSize val="0"/>
        </c:dLbls>
        <c:marker val="1"/>
        <c:smooth val="0"/>
        <c:axId val="1709697263"/>
        <c:axId val="1709697743"/>
      </c:lineChart>
      <c:catAx>
        <c:axId val="1709697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a:t>
                </a:r>
                <a:r>
                  <a:rPr lang="en-US" b="1" baseline="0"/>
                  <a:t> and month</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697743"/>
        <c:crosses val="autoZero"/>
        <c:auto val="1"/>
        <c:lblAlgn val="ctr"/>
        <c:lblOffset val="100"/>
        <c:noMultiLvlLbl val="0"/>
      </c:catAx>
      <c:valAx>
        <c:axId val="1709697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Baskets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697263"/>
        <c:crosses val="autoZero"/>
        <c:crossBetween val="between"/>
      </c:valAx>
      <c:valAx>
        <c:axId val="1797400367"/>
        <c:scaling>
          <c:orientation val="minMax"/>
          <c:max val="0.21000000000000002"/>
          <c:min val="-0.120000000000000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OIl Price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00847"/>
        <c:crosses val="max"/>
        <c:crossBetween val="between"/>
      </c:valAx>
      <c:catAx>
        <c:axId val="1797400847"/>
        <c:scaling>
          <c:orientation val="minMax"/>
        </c:scaling>
        <c:delete val="1"/>
        <c:axPos val="b"/>
        <c:numFmt formatCode="General" sourceLinked="1"/>
        <c:majorTickMark val="out"/>
        <c:minorTickMark val="none"/>
        <c:tickLblPos val="nextTo"/>
        <c:crossAx val="17974003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Oil Prices vs Food and beverages and GI</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9A4F-4C96-A9D6-5D01C1DE31B7}"/>
            </c:ext>
          </c:extLst>
        </c:ser>
        <c:dLbls>
          <c:showLegendKey val="0"/>
          <c:showVal val="0"/>
          <c:showCatName val="0"/>
          <c:showSerName val="0"/>
          <c:showPercent val="0"/>
          <c:showBubbleSize val="0"/>
        </c:dLbls>
        <c:gapWidth val="219"/>
        <c:overlap val="-27"/>
        <c:axId val="1797400847"/>
        <c:axId val="1797400367"/>
      </c:barChart>
      <c:lineChart>
        <c:grouping val="standard"/>
        <c:varyColors val="0"/>
        <c:ser>
          <c:idx val="1"/>
          <c:order val="1"/>
          <c:tx>
            <c:strRef>
              <c:f>'Annexure 5'!$F$40</c:f>
              <c:strCache>
                <c:ptCount val="1"/>
                <c:pt idx="0">
                  <c:v>Food and beverages</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5'!$F$41:$F$64</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1-9A4F-4C96-A9D6-5D01C1DE31B7}"/>
            </c:ext>
          </c:extLst>
        </c:ser>
        <c:ser>
          <c:idx val="5"/>
          <c:order val="2"/>
          <c:tx>
            <c:strRef>
              <c:f>'Annexure 5'!$P$40</c:f>
              <c:strCache>
                <c:ptCount val="1"/>
                <c:pt idx="0">
                  <c:v>General index</c:v>
                </c:pt>
              </c:strCache>
            </c:strRef>
          </c:tx>
          <c:spPr>
            <a:ln w="28575" cap="rnd">
              <a:solidFill>
                <a:schemeClr val="accent6"/>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2-9A4F-4C96-A9D6-5D01C1DE31B7}"/>
            </c:ext>
          </c:extLst>
        </c:ser>
        <c:dLbls>
          <c:showLegendKey val="0"/>
          <c:showVal val="0"/>
          <c:showCatName val="0"/>
          <c:showSerName val="0"/>
          <c:showPercent val="0"/>
          <c:showBubbleSize val="0"/>
        </c:dLbls>
        <c:marker val="1"/>
        <c:smooth val="0"/>
        <c:axId val="1709697263"/>
        <c:axId val="1709697743"/>
      </c:lineChart>
      <c:catAx>
        <c:axId val="1709697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09697743"/>
        <c:crosses val="autoZero"/>
        <c:auto val="1"/>
        <c:lblAlgn val="ctr"/>
        <c:lblOffset val="100"/>
        <c:noMultiLvlLbl val="0"/>
      </c:catAx>
      <c:valAx>
        <c:axId val="1709697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09697263"/>
        <c:crosses val="autoZero"/>
        <c:crossBetween val="between"/>
      </c:valAx>
      <c:valAx>
        <c:axId val="1797400367"/>
        <c:scaling>
          <c:orientation val="minMax"/>
          <c:max val="0.21000000000000002"/>
          <c:min val="-0.120000000000000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Price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97400847"/>
        <c:crosses val="max"/>
        <c:crossBetween val="between"/>
      </c:valAx>
      <c:catAx>
        <c:axId val="1797400847"/>
        <c:scaling>
          <c:orientation val="minMax"/>
        </c:scaling>
        <c:delete val="1"/>
        <c:axPos val="b"/>
        <c:numFmt formatCode="General" sourceLinked="1"/>
        <c:majorTickMark val="out"/>
        <c:minorTickMark val="none"/>
        <c:tickLblPos val="nextTo"/>
        <c:crossAx val="17974003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CPI</a:t>
            </a:r>
            <a:r>
              <a:rPr lang="en-US" baseline="0"/>
              <a:t> Inflation of Major Commodities baskets of India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0"/>
          <c:tx>
            <c:strRef>
              <c:f>'Annexure 1'!$G$52</c:f>
              <c:strCache>
                <c:ptCount val="1"/>
                <c:pt idx="0">
                  <c:v>Rural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1'!$G$53:$G$59</c:f>
              <c:numCache>
                <c:formatCode>0.00%</c:formatCode>
                <c:ptCount val="7"/>
                <c:pt idx="0">
                  <c:v>0.76800000000000013</c:v>
                </c:pt>
                <c:pt idx="1">
                  <c:v>0.99900000000000011</c:v>
                </c:pt>
                <c:pt idx="2">
                  <c:v>0.90800000000000014</c:v>
                </c:pt>
                <c:pt idx="3">
                  <c:v>0</c:v>
                </c:pt>
                <c:pt idx="4">
                  <c:v>0.82499999999999996</c:v>
                </c:pt>
                <c:pt idx="5">
                  <c:v>0.79500000000000004</c:v>
                </c:pt>
                <c:pt idx="6">
                  <c:v>0.79800000000000015</c:v>
                </c:pt>
              </c:numCache>
            </c:numRef>
          </c:val>
          <c:extLst>
            <c:ext xmlns:c16="http://schemas.microsoft.com/office/drawing/2014/chart" uri="{C3380CC4-5D6E-409C-BE32-E72D297353CC}">
              <c16:uniqueId val="{00000000-6700-4F49-B347-AC843B50CE05}"/>
            </c:ext>
          </c:extLst>
        </c:ser>
        <c:ser>
          <c:idx val="2"/>
          <c:order val="1"/>
          <c:tx>
            <c:strRef>
              <c:f>'Annexure 1'!$H$52</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1'!$H$53:$H$59</c:f>
              <c:numCache>
                <c:formatCode>0.00%</c:formatCode>
                <c:ptCount val="7"/>
                <c:pt idx="0">
                  <c:v>0.83099999999999996</c:v>
                </c:pt>
                <c:pt idx="1">
                  <c:v>1.0419999999999998</c:v>
                </c:pt>
                <c:pt idx="2">
                  <c:v>0.79300000000000015</c:v>
                </c:pt>
                <c:pt idx="3">
                  <c:v>0.75599999999999989</c:v>
                </c:pt>
                <c:pt idx="4">
                  <c:v>0.83400000000000007</c:v>
                </c:pt>
                <c:pt idx="5">
                  <c:v>0.71599999999999997</c:v>
                </c:pt>
                <c:pt idx="6">
                  <c:v>0.78199999999999992</c:v>
                </c:pt>
              </c:numCache>
            </c:numRef>
          </c:val>
          <c:extLst>
            <c:ext xmlns:c16="http://schemas.microsoft.com/office/drawing/2014/chart" uri="{C3380CC4-5D6E-409C-BE32-E72D297353CC}">
              <c16:uniqueId val="{00000001-6700-4F49-B347-AC843B50CE05}"/>
            </c:ext>
          </c:extLst>
        </c:ser>
        <c:ser>
          <c:idx val="3"/>
          <c:order val="2"/>
          <c:tx>
            <c:strRef>
              <c:f>'Annexure 1'!$I$52</c:f>
              <c:strCache>
                <c:ptCount val="1"/>
                <c:pt idx="0">
                  <c:v>Rural + Urban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1'!$I$53:$I$59</c:f>
              <c:numCache>
                <c:formatCode>0.00%</c:formatCode>
                <c:ptCount val="7"/>
                <c:pt idx="0">
                  <c:v>0.79099999999999993</c:v>
                </c:pt>
                <c:pt idx="1">
                  <c:v>1.01</c:v>
                </c:pt>
                <c:pt idx="2">
                  <c:v>0.86199999999999988</c:v>
                </c:pt>
                <c:pt idx="3">
                  <c:v>0.75599999999999989</c:v>
                </c:pt>
                <c:pt idx="4">
                  <c:v>0.82800000000000007</c:v>
                </c:pt>
                <c:pt idx="5">
                  <c:v>0.7569999999999999</c:v>
                </c:pt>
                <c:pt idx="6">
                  <c:v>0.79099999999999993</c:v>
                </c:pt>
              </c:numCache>
            </c:numRef>
          </c:val>
          <c:extLst>
            <c:ext xmlns:c16="http://schemas.microsoft.com/office/drawing/2014/chart" uri="{C3380CC4-5D6E-409C-BE32-E72D297353CC}">
              <c16:uniqueId val="{00000002-6700-4F49-B347-AC843B50CE05}"/>
            </c:ext>
          </c:extLst>
        </c:ser>
        <c:dLbls>
          <c:dLblPos val="outEnd"/>
          <c:showLegendKey val="0"/>
          <c:showVal val="1"/>
          <c:showCatName val="0"/>
          <c:showSerName val="0"/>
          <c:showPercent val="0"/>
          <c:showBubbleSize val="0"/>
        </c:dLbls>
        <c:gapWidth val="182"/>
        <c:axId val="949615487"/>
        <c:axId val="949617407"/>
      </c:barChart>
      <c:catAx>
        <c:axId val="949615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Major</a:t>
                </a:r>
                <a:r>
                  <a:rPr lang="en-US" baseline="0"/>
                  <a:t> commodities Baskets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17407"/>
        <c:crosses val="autoZero"/>
        <c:auto val="1"/>
        <c:lblAlgn val="ctr"/>
        <c:lblOffset val="100"/>
        <c:noMultiLvlLbl val="0"/>
      </c:catAx>
      <c:valAx>
        <c:axId val="9496174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Inflation in prices wrt Base year value of 100</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15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Sub-indices of food and beverages v/s Fuel imports price change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5'!$E$144</c:f>
              <c:strCache>
                <c:ptCount val="1"/>
                <c:pt idx="0">
                  <c:v>Crude Oil import prices in $/bbl</c:v>
                </c:pt>
              </c:strCache>
            </c:strRef>
          </c:tx>
          <c:spPr>
            <a:solidFill>
              <a:schemeClr val="accent1"/>
            </a:solidFill>
            <a:ln>
              <a:noFill/>
            </a:ln>
            <a:effectLst/>
          </c:spPr>
          <c:invertIfNegative val="0"/>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5'!$E$145:$E$168</c:f>
              <c:numCache>
                <c:formatCode>General</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6F25-4076-ACA0-B26085E5C0AB}"/>
            </c:ext>
          </c:extLst>
        </c:ser>
        <c:dLbls>
          <c:showLegendKey val="0"/>
          <c:showVal val="0"/>
          <c:showCatName val="0"/>
          <c:showSerName val="0"/>
          <c:showPercent val="0"/>
          <c:showBubbleSize val="0"/>
        </c:dLbls>
        <c:gapWidth val="219"/>
        <c:overlap val="-27"/>
        <c:axId val="72379632"/>
        <c:axId val="72385392"/>
      </c:barChart>
      <c:lineChart>
        <c:grouping val="standard"/>
        <c:varyColors val="0"/>
        <c:ser>
          <c:idx val="2"/>
          <c:order val="2"/>
          <c:tx>
            <c:strRef>
              <c:f>'Annexure 5'!$G$144</c:f>
              <c:strCache>
                <c:ptCount val="1"/>
                <c:pt idx="0">
                  <c:v>Meat and fish</c:v>
                </c:pt>
              </c:strCache>
            </c:strRef>
          </c:tx>
          <c:spPr>
            <a:ln w="28575" cap="rnd">
              <a:solidFill>
                <a:schemeClr val="accent3"/>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5'!$G$145:$G$168</c:f>
              <c:numCache>
                <c:formatCode>General</c:formatCode>
                <c:ptCount val="24"/>
                <c:pt idx="0">
                  <c:v>3.0176899063475607E-2</c:v>
                </c:pt>
                <c:pt idx="1">
                  <c:v>1.2626262626262626E-2</c:v>
                </c:pt>
                <c:pt idx="2">
                  <c:v>7.481296758104738E-3</c:v>
                </c:pt>
                <c:pt idx="3">
                  <c:v>2.3762376237623818E-2</c:v>
                </c:pt>
                <c:pt idx="4">
                  <c:v>-1.3539651837524232E-2</c:v>
                </c:pt>
                <c:pt idx="5">
                  <c:v>0</c:v>
                </c:pt>
                <c:pt idx="6">
                  <c:v>2.9411764705882075E-3</c:v>
                </c:pt>
                <c:pt idx="7">
                  <c:v>-1.466275659824047E-2</c:v>
                </c:pt>
                <c:pt idx="8">
                  <c:v>-1.3888888888888805E-2</c:v>
                </c:pt>
                <c:pt idx="9">
                  <c:v>-5.0301810865202579E-4</c:v>
                </c:pt>
                <c:pt idx="10">
                  <c:v>9.5621540010065714E-3</c:v>
                </c:pt>
                <c:pt idx="11">
                  <c:v>5.0348953140578238E-2</c:v>
                </c:pt>
                <c:pt idx="12">
                  <c:v>5.2206929283342323E-3</c:v>
                </c:pt>
                <c:pt idx="13">
                  <c:v>2.4551463644948011E-2</c:v>
                </c:pt>
                <c:pt idx="14">
                  <c:v>1.1059907834101408E-2</c:v>
                </c:pt>
                <c:pt idx="15">
                  <c:v>-2.9170464904284436E-2</c:v>
                </c:pt>
                <c:pt idx="16">
                  <c:v>-3.0516431924882629E-2</c:v>
                </c:pt>
                <c:pt idx="17">
                  <c:v>1.3075060532687597E-2</c:v>
                </c:pt>
                <c:pt idx="18">
                  <c:v>8.1261950286807706E-3</c:v>
                </c:pt>
                <c:pt idx="19">
                  <c:v>-7.1123755334281651E-3</c:v>
                </c:pt>
                <c:pt idx="20">
                  <c:v>-1.9102196752626823E-3</c:v>
                </c:pt>
                <c:pt idx="21">
                  <c:v>8.1339712918659744E-3</c:v>
                </c:pt>
                <c:pt idx="22">
                  <c:v>-1.423825344091125E-2</c:v>
                </c:pt>
                <c:pt idx="23">
                  <c:v>0</c:v>
                </c:pt>
              </c:numCache>
            </c:numRef>
          </c:val>
          <c:smooth val="0"/>
          <c:extLst>
            <c:ext xmlns:c16="http://schemas.microsoft.com/office/drawing/2014/chart" uri="{C3380CC4-5D6E-409C-BE32-E72D297353CC}">
              <c16:uniqueId val="{00000001-6F25-4076-ACA0-B26085E5C0AB}"/>
            </c:ext>
          </c:extLst>
        </c:ser>
        <c:ser>
          <c:idx val="5"/>
          <c:order val="5"/>
          <c:tx>
            <c:strRef>
              <c:f>'Annexure 5'!$J$144</c:f>
              <c:strCache>
                <c:ptCount val="1"/>
                <c:pt idx="0">
                  <c:v>Oils and fats</c:v>
                </c:pt>
              </c:strCache>
            </c:strRef>
          </c:tx>
          <c:spPr>
            <a:ln w="28575" cap="rnd">
              <a:solidFill>
                <a:schemeClr val="accent6"/>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5'!$J$145:$J$168</c:f>
              <c:numCache>
                <c:formatCode>General</c:formatCode>
                <c:ptCount val="24"/>
                <c:pt idx="0">
                  <c:v>3.7827943868212255E-2</c:v>
                </c:pt>
                <c:pt idx="1">
                  <c:v>5.0558495002939415E-2</c:v>
                </c:pt>
                <c:pt idx="2">
                  <c:v>2.7979854504756579E-2</c:v>
                </c:pt>
                <c:pt idx="3">
                  <c:v>-8.7098530212302364E-3</c:v>
                </c:pt>
                <c:pt idx="4">
                  <c:v>3.2399780340472299E-2</c:v>
                </c:pt>
                <c:pt idx="5">
                  <c:v>0</c:v>
                </c:pt>
                <c:pt idx="6">
                  <c:v>1.3829787234042523E-2</c:v>
                </c:pt>
                <c:pt idx="7">
                  <c:v>-2.6232948583420779E-3</c:v>
                </c:pt>
                <c:pt idx="8">
                  <c:v>-1.3150973172014729E-2</c:v>
                </c:pt>
                <c:pt idx="9">
                  <c:v>-1.5458422174840116E-2</c:v>
                </c:pt>
                <c:pt idx="10">
                  <c:v>1.0828370330266219E-3</c:v>
                </c:pt>
                <c:pt idx="11">
                  <c:v>5.2460789616008592E-2</c:v>
                </c:pt>
                <c:pt idx="12">
                  <c:v>2.5179856115107944E-2</c:v>
                </c:pt>
                <c:pt idx="13">
                  <c:v>1.4536340852130354E-2</c:v>
                </c:pt>
                <c:pt idx="14">
                  <c:v>-7.411067193675889E-3</c:v>
                </c:pt>
                <c:pt idx="15">
                  <c:v>-2.5385764061722219E-2</c:v>
                </c:pt>
                <c:pt idx="16">
                  <c:v>-1.7364657814096043E-2</c:v>
                </c:pt>
                <c:pt idx="17">
                  <c:v>-1.9230769230769319E-2</c:v>
                </c:pt>
                <c:pt idx="18">
                  <c:v>-1.1658717541070422E-2</c:v>
                </c:pt>
                <c:pt idx="19">
                  <c:v>1.286863270777483E-2</c:v>
                </c:pt>
                <c:pt idx="20">
                  <c:v>-2.1175224986765785E-3</c:v>
                </c:pt>
                <c:pt idx="21">
                  <c:v>-6.8965517241379917E-3</c:v>
                </c:pt>
                <c:pt idx="22">
                  <c:v>-4.2200854700854579E-2</c:v>
                </c:pt>
                <c:pt idx="23">
                  <c:v>-5.5772448410497898E-4</c:v>
                </c:pt>
              </c:numCache>
            </c:numRef>
          </c:val>
          <c:smooth val="0"/>
          <c:extLst>
            <c:ext xmlns:c16="http://schemas.microsoft.com/office/drawing/2014/chart" uri="{C3380CC4-5D6E-409C-BE32-E72D297353CC}">
              <c16:uniqueId val="{00000002-6F25-4076-ACA0-B26085E5C0AB}"/>
            </c:ext>
          </c:extLst>
        </c:ser>
        <c:ser>
          <c:idx val="7"/>
          <c:order val="7"/>
          <c:tx>
            <c:strRef>
              <c:f>'Annexure 5'!$L$144</c:f>
              <c:strCache>
                <c:ptCount val="1"/>
                <c:pt idx="0">
                  <c:v>Vegetables</c:v>
                </c:pt>
              </c:strCache>
            </c:strRef>
          </c:tx>
          <c:spPr>
            <a:ln w="28575" cap="rnd">
              <a:solidFill>
                <a:schemeClr val="accent2">
                  <a:lumMod val="60000"/>
                </a:schemeClr>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5'!$L$145:$L$168</c:f>
              <c:numCache>
                <c:formatCode>General</c:formatCode>
                <c:ptCount val="24"/>
                <c:pt idx="0">
                  <c:v>-3.6120401337792679E-2</c:v>
                </c:pt>
                <c:pt idx="1">
                  <c:v>2.637057598889668E-2</c:v>
                </c:pt>
                <c:pt idx="2">
                  <c:v>5.0709939148073022E-2</c:v>
                </c:pt>
                <c:pt idx="3">
                  <c:v>5.662805662805652E-2</c:v>
                </c:pt>
                <c:pt idx="4">
                  <c:v>-1.2180267965895251E-2</c:v>
                </c:pt>
                <c:pt idx="5">
                  <c:v>6.1652281134415992E-4</c:v>
                </c:pt>
                <c:pt idx="6">
                  <c:v>0.14171287738755389</c:v>
                </c:pt>
                <c:pt idx="7">
                  <c:v>7.5013491635186058E-2</c:v>
                </c:pt>
                <c:pt idx="8">
                  <c:v>-5.4718875502007921E-2</c:v>
                </c:pt>
                <c:pt idx="9">
                  <c:v>-7.4349442379182146E-2</c:v>
                </c:pt>
                <c:pt idx="10">
                  <c:v>-2.6391279403327726E-2</c:v>
                </c:pt>
                <c:pt idx="11">
                  <c:v>-1.6499705362404145E-2</c:v>
                </c:pt>
                <c:pt idx="12">
                  <c:v>-4.1941282204914143E-3</c:v>
                </c:pt>
                <c:pt idx="13">
                  <c:v>5.2346570397112019E-2</c:v>
                </c:pt>
                <c:pt idx="14">
                  <c:v>4.230989136649517E-2</c:v>
                </c:pt>
                <c:pt idx="15">
                  <c:v>-1.0970927043336097E-3</c:v>
                </c:pt>
                <c:pt idx="16">
                  <c:v>2.5260845689181737E-2</c:v>
                </c:pt>
                <c:pt idx="17">
                  <c:v>2.7316550615961558E-2</c:v>
                </c:pt>
                <c:pt idx="18">
                  <c:v>4.118873826903012E-2</c:v>
                </c:pt>
                <c:pt idx="19">
                  <c:v>-8.3124687030545791E-2</c:v>
                </c:pt>
                <c:pt idx="20">
                  <c:v>-0.12670671764063349</c:v>
                </c:pt>
                <c:pt idx="21">
                  <c:v>-3.7523452157598496E-2</c:v>
                </c:pt>
                <c:pt idx="22">
                  <c:v>-7.7972709551658026E-3</c:v>
                </c:pt>
                <c:pt idx="23">
                  <c:v>6.5487884741337755E-4</c:v>
                </c:pt>
              </c:numCache>
            </c:numRef>
          </c:val>
          <c:smooth val="0"/>
          <c:extLst>
            <c:ext xmlns:c16="http://schemas.microsoft.com/office/drawing/2014/chart" uri="{C3380CC4-5D6E-409C-BE32-E72D297353CC}">
              <c16:uniqueId val="{00000003-6F25-4076-ACA0-B26085E5C0AB}"/>
            </c:ext>
          </c:extLst>
        </c:ser>
        <c:ser>
          <c:idx val="13"/>
          <c:order val="13"/>
          <c:tx>
            <c:strRef>
              <c:f>'Annexure 5'!$R$144</c:f>
              <c:strCache>
                <c:ptCount val="1"/>
                <c:pt idx="0">
                  <c:v>Food and beverages</c:v>
                </c:pt>
              </c:strCache>
            </c:strRef>
          </c:tx>
          <c:spPr>
            <a:ln w="28575" cap="rnd">
              <a:solidFill>
                <a:schemeClr val="accent2">
                  <a:lumMod val="80000"/>
                  <a:lumOff val="20000"/>
                </a:schemeClr>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5'!$R$145:$R$168</c:f>
              <c:numCache>
                <c:formatCode>General</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4-6F25-4076-ACA0-B26085E5C0AB}"/>
            </c:ext>
          </c:extLst>
        </c:ser>
        <c:dLbls>
          <c:showLegendKey val="0"/>
          <c:showVal val="0"/>
          <c:showCatName val="0"/>
          <c:showSerName val="0"/>
          <c:showPercent val="0"/>
          <c:showBubbleSize val="0"/>
        </c:dLbls>
        <c:marker val="1"/>
        <c:smooth val="0"/>
        <c:axId val="72382992"/>
        <c:axId val="72387312"/>
        <c:extLst>
          <c:ext xmlns:c15="http://schemas.microsoft.com/office/drawing/2012/chart" uri="{02D57815-91ED-43cb-92C2-25804820EDAC}">
            <c15:filteredLineSeries>
              <c15:ser>
                <c:idx val="1"/>
                <c:order val="1"/>
                <c:tx>
                  <c:strRef>
                    <c:extLst>
                      <c:ext uri="{02D57815-91ED-43cb-92C2-25804820EDAC}">
                        <c15:formulaRef>
                          <c15:sqref>'Annexure 5'!$F$144</c15:sqref>
                        </c15:formulaRef>
                      </c:ext>
                    </c:extLst>
                    <c:strCache>
                      <c:ptCount val="1"/>
                      <c:pt idx="0">
                        <c:v>Cereals and products</c:v>
                      </c:pt>
                    </c:strCache>
                  </c:strRef>
                </c:tx>
                <c:spPr>
                  <a:ln w="28575" cap="rnd">
                    <a:solidFill>
                      <a:schemeClr val="accent2"/>
                    </a:solidFill>
                    <a:round/>
                  </a:ln>
                  <a:effectLst/>
                </c:spPr>
                <c:marker>
                  <c:symbol val="none"/>
                </c:marker>
                <c:cat>
                  <c:strRef>
                    <c:extLst>
                      <c:ex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c:ext uri="{02D57815-91ED-43cb-92C2-25804820EDAC}">
                        <c15:formulaRef>
                          <c15:sqref>'Annexure 5'!$F$145:$F$168</c15:sqref>
                        </c15:formulaRef>
                      </c:ext>
                    </c:extLst>
                    <c:numCache>
                      <c:formatCode>General</c:formatCode>
                      <c:ptCount val="24"/>
                      <c:pt idx="0">
                        <c:v>1.3879250520473078E-3</c:v>
                      </c:pt>
                      <c:pt idx="1">
                        <c:v>1.386001386001386E-2</c:v>
                      </c:pt>
                      <c:pt idx="2">
                        <c:v>2.7341079972657365E-3</c:v>
                      </c:pt>
                      <c:pt idx="3">
                        <c:v>-2.0449897750510087E-3</c:v>
                      </c:pt>
                      <c:pt idx="4">
                        <c:v>1.3661202185791573E-3</c:v>
                      </c:pt>
                      <c:pt idx="5">
                        <c:v>0</c:v>
                      </c:pt>
                      <c:pt idx="6">
                        <c:v>5.4570259208732022E-3</c:v>
                      </c:pt>
                      <c:pt idx="7">
                        <c:v>5.4274084124829236E-3</c:v>
                      </c:pt>
                      <c:pt idx="8">
                        <c:v>3.3738191632928477E-3</c:v>
                      </c:pt>
                      <c:pt idx="9">
                        <c:v>5.3799596503026998E-3</c:v>
                      </c:pt>
                      <c:pt idx="10">
                        <c:v>3.3444816053511705E-3</c:v>
                      </c:pt>
                      <c:pt idx="11">
                        <c:v>8.6666666666667426E-3</c:v>
                      </c:pt>
                      <c:pt idx="12">
                        <c:v>1.0575016523463279E-2</c:v>
                      </c:pt>
                      <c:pt idx="13">
                        <c:v>7.848266841072522E-3</c:v>
                      </c:pt>
                      <c:pt idx="14">
                        <c:v>5.8403634003893947E-3</c:v>
                      </c:pt>
                      <c:pt idx="15">
                        <c:v>9.6774193548387101E-3</c:v>
                      </c:pt>
                      <c:pt idx="16">
                        <c:v>2.4281150159744483E-2</c:v>
                      </c:pt>
                      <c:pt idx="17">
                        <c:v>1.9962570180910719E-2</c:v>
                      </c:pt>
                      <c:pt idx="18">
                        <c:v>1.0397553516819502E-2</c:v>
                      </c:pt>
                      <c:pt idx="19">
                        <c:v>1.3317191283293082E-2</c:v>
                      </c:pt>
                      <c:pt idx="20">
                        <c:v>1.0752688172042909E-2</c:v>
                      </c:pt>
                      <c:pt idx="21">
                        <c:v>2.7186761229314557E-2</c:v>
                      </c:pt>
                      <c:pt idx="22">
                        <c:v>3.4522439585730398E-3</c:v>
                      </c:pt>
                      <c:pt idx="23">
                        <c:v>0</c:v>
                      </c:pt>
                    </c:numCache>
                  </c:numRef>
                </c:val>
                <c:smooth val="0"/>
                <c:extLst>
                  <c:ext xmlns:c16="http://schemas.microsoft.com/office/drawing/2014/chart" uri="{C3380CC4-5D6E-409C-BE32-E72D297353CC}">
                    <c16:uniqueId val="{00000005-6F25-4076-ACA0-B26085E5C0AB}"/>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'Annexure 5'!$H$144</c15:sqref>
                        </c15:formulaRef>
                      </c:ext>
                    </c:extLst>
                    <c:strCache>
                      <c:ptCount val="1"/>
                      <c:pt idx="0">
                        <c:v>Egg</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5'!$H$145:$H$168</c15:sqref>
                        </c15:formulaRef>
                      </c:ext>
                    </c:extLst>
                    <c:numCache>
                      <c:formatCode>General</c:formatCode>
                      <c:ptCount val="24"/>
                      <c:pt idx="0">
                        <c:v>4.8840048840047799E-3</c:v>
                      </c:pt>
                      <c:pt idx="1">
                        <c:v>3.4629404617254056E-2</c:v>
                      </c:pt>
                      <c:pt idx="2">
                        <c:v>6.1068702290076202E-2</c:v>
                      </c:pt>
                      <c:pt idx="3">
                        <c:v>8.3010514665190927E-3</c:v>
                      </c:pt>
                      <c:pt idx="4">
                        <c:v>-5.1591657519209536E-2</c:v>
                      </c:pt>
                      <c:pt idx="5">
                        <c:v>0</c:v>
                      </c:pt>
                      <c:pt idx="6">
                        <c:v>-9.2592592592593906E-3</c:v>
                      </c:pt>
                      <c:pt idx="7">
                        <c:v>1.0514018691588852E-2</c:v>
                      </c:pt>
                      <c:pt idx="8">
                        <c:v>2.8323699421965352E-2</c:v>
                      </c:pt>
                      <c:pt idx="9">
                        <c:v>5.0590219224283623E-3</c:v>
                      </c:pt>
                      <c:pt idx="10">
                        <c:v>-1.6778523489932886E-2</c:v>
                      </c:pt>
                      <c:pt idx="11">
                        <c:v>-4.5506257110352673E-2</c:v>
                      </c:pt>
                      <c:pt idx="12">
                        <c:v>-1.9666269368295658E-2</c:v>
                      </c:pt>
                      <c:pt idx="13">
                        <c:v>-1.2765957446808475E-2</c:v>
                      </c:pt>
                      <c:pt idx="14">
                        <c:v>5.1724137931034517E-2</c:v>
                      </c:pt>
                      <c:pt idx="15">
                        <c:v>2.5761124121779725E-2</c:v>
                      </c:pt>
                      <c:pt idx="16">
                        <c:v>-3.4246575342465758E-2</c:v>
                      </c:pt>
                      <c:pt idx="17">
                        <c:v>2.9550827423167852E-3</c:v>
                      </c:pt>
                      <c:pt idx="18">
                        <c:v>7.0713022981733478E-3</c:v>
                      </c:pt>
                      <c:pt idx="19">
                        <c:v>6.1439438267992974E-2</c:v>
                      </c:pt>
                      <c:pt idx="20">
                        <c:v>4.8511576626240255E-2</c:v>
                      </c:pt>
                      <c:pt idx="21">
                        <c:v>2.2607781282860208E-2</c:v>
                      </c:pt>
                      <c:pt idx="22">
                        <c:v>-9.9228791773778982E-2</c:v>
                      </c:pt>
                      <c:pt idx="23">
                        <c:v>0</c:v>
                      </c:pt>
                    </c:numCache>
                  </c:numRef>
                </c:val>
                <c:smooth val="0"/>
                <c:extLst xmlns:c15="http://schemas.microsoft.com/office/drawing/2012/chart">
                  <c:ext xmlns:c16="http://schemas.microsoft.com/office/drawing/2014/chart" uri="{C3380CC4-5D6E-409C-BE32-E72D297353CC}">
                    <c16:uniqueId val="{00000006-6F25-4076-ACA0-B26085E5C0AB}"/>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'Annexure 5'!$I$144</c15:sqref>
                        </c15:formulaRef>
                      </c:ext>
                    </c:extLst>
                    <c:strCache>
                      <c:ptCount val="1"/>
                      <c:pt idx="0">
                        <c:v>Milk and products</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5'!$I$145:$I$168</c15:sqref>
                        </c15:formulaRef>
                      </c:ext>
                    </c:extLst>
                    <c:numCache>
                      <c:formatCode>General</c:formatCode>
                      <c:ptCount val="24"/>
                      <c:pt idx="0">
                        <c:v>3.2278889606197547E-3</c:v>
                      </c:pt>
                      <c:pt idx="1">
                        <c:v>4.5045045045044316E-3</c:v>
                      </c:pt>
                      <c:pt idx="2">
                        <c:v>6.4061499039073878E-4</c:v>
                      </c:pt>
                      <c:pt idx="3">
                        <c:v>8.32266325224079E-3</c:v>
                      </c:pt>
                      <c:pt idx="4">
                        <c:v>5.7142857142857507E-3</c:v>
                      </c:pt>
                      <c:pt idx="5">
                        <c:v>0</c:v>
                      </c:pt>
                      <c:pt idx="6">
                        <c:v>1.8939393939392862E-3</c:v>
                      </c:pt>
                      <c:pt idx="7">
                        <c:v>3.7807183364840756E-3</c:v>
                      </c:pt>
                      <c:pt idx="8">
                        <c:v>3.766478342749493E-3</c:v>
                      </c:pt>
                      <c:pt idx="9">
                        <c:v>3.7523452157598143E-3</c:v>
                      </c:pt>
                      <c:pt idx="10">
                        <c:v>1.2461059190030444E-3</c:v>
                      </c:pt>
                      <c:pt idx="11">
                        <c:v>9.3341630367143758E-3</c:v>
                      </c:pt>
                      <c:pt idx="12">
                        <c:v>1.0480887792848441E-2</c:v>
                      </c:pt>
                      <c:pt idx="13">
                        <c:v>6.1012812690665035E-3</c:v>
                      </c:pt>
                      <c:pt idx="14">
                        <c:v>5.4578532443905741E-3</c:v>
                      </c:pt>
                      <c:pt idx="15">
                        <c:v>4.8250904704462173E-3</c:v>
                      </c:pt>
                      <c:pt idx="16">
                        <c:v>9.00360144057623E-3</c:v>
                      </c:pt>
                      <c:pt idx="17">
                        <c:v>9.5181439619273899E-3</c:v>
                      </c:pt>
                      <c:pt idx="18">
                        <c:v>7.0713022981733478E-3</c:v>
                      </c:pt>
                      <c:pt idx="19">
                        <c:v>8.1919251023990971E-3</c:v>
                      </c:pt>
                      <c:pt idx="20">
                        <c:v>7.5449796865930518E-3</c:v>
                      </c:pt>
                      <c:pt idx="21">
                        <c:v>5.7603686635944703E-3</c:v>
                      </c:pt>
                      <c:pt idx="22">
                        <c:v>1.5463917525773294E-2</c:v>
                      </c:pt>
                      <c:pt idx="23">
                        <c:v>0</c:v>
                      </c:pt>
                    </c:numCache>
                  </c:numRef>
                </c:val>
                <c:smooth val="0"/>
                <c:extLst xmlns:c15="http://schemas.microsoft.com/office/drawing/2012/chart">
                  <c:ext xmlns:c16="http://schemas.microsoft.com/office/drawing/2014/chart" uri="{C3380CC4-5D6E-409C-BE32-E72D297353CC}">
                    <c16:uniqueId val="{00000007-6F25-4076-ACA0-B26085E5C0AB}"/>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'Annexure 5'!$K$144</c15:sqref>
                        </c15:formulaRef>
                      </c:ext>
                    </c:extLst>
                    <c:strCache>
                      <c:ptCount val="1"/>
                      <c:pt idx="0">
                        <c:v>Fruits</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5'!$K$145:$K$168</c15:sqref>
                        </c15:formulaRef>
                      </c:ext>
                    </c:extLst>
                    <c:numCache>
                      <c:formatCode>General</c:formatCode>
                      <c:ptCount val="24"/>
                      <c:pt idx="0">
                        <c:v>6.9616135328562256E-2</c:v>
                      </c:pt>
                      <c:pt idx="1">
                        <c:v>1.6423357664233508E-2</c:v>
                      </c:pt>
                      <c:pt idx="2">
                        <c:v>-1.4961101137043686E-2</c:v>
                      </c:pt>
                      <c:pt idx="3">
                        <c:v>-4.2527339003644513E-3</c:v>
                      </c:pt>
                      <c:pt idx="4">
                        <c:v>-4.3319097010372141E-2</c:v>
                      </c:pt>
                      <c:pt idx="5">
                        <c:v>-6.3775510204096134E-4</c:v>
                      </c:pt>
                      <c:pt idx="6">
                        <c:v>-6.3816209317166563E-3</c:v>
                      </c:pt>
                      <c:pt idx="7">
                        <c:v>5.1380860629416276E-3</c:v>
                      </c:pt>
                      <c:pt idx="8">
                        <c:v>-1.0223642172523926E-2</c:v>
                      </c:pt>
                      <c:pt idx="9">
                        <c:v>-7.7469335054875209E-3</c:v>
                      </c:pt>
                      <c:pt idx="10">
                        <c:v>0</c:v>
                      </c:pt>
                      <c:pt idx="11">
                        <c:v>2.5374105400130163E-2</c:v>
                      </c:pt>
                      <c:pt idx="12">
                        <c:v>9.5177664974619297E-2</c:v>
                      </c:pt>
                      <c:pt idx="13">
                        <c:v>-9.2699884125144513E-3</c:v>
                      </c:pt>
                      <c:pt idx="14">
                        <c:v>-7.6023391812866164E-3</c:v>
                      </c:pt>
                      <c:pt idx="15">
                        <c:v>2.6517383618149679E-2</c:v>
                      </c:pt>
                      <c:pt idx="16">
                        <c:v>-7.4626865671640818E-3</c:v>
                      </c:pt>
                      <c:pt idx="17">
                        <c:v>-4.1642567958357531E-2</c:v>
                      </c:pt>
                      <c:pt idx="18">
                        <c:v>-1.1466505733252729E-2</c:v>
                      </c:pt>
                      <c:pt idx="19">
                        <c:v>-1.8925518925519063E-2</c:v>
                      </c:pt>
                      <c:pt idx="20">
                        <c:v>-1.6801493466085806E-2</c:v>
                      </c:pt>
                      <c:pt idx="21">
                        <c:v>1.8987341772152618E-3</c:v>
                      </c:pt>
                      <c:pt idx="22">
                        <c:v>7.0751737207833149E-2</c:v>
                      </c:pt>
                      <c:pt idx="23">
                        <c:v>0</c:v>
                      </c:pt>
                    </c:numCache>
                  </c:numRef>
                </c:val>
                <c:smooth val="0"/>
                <c:extLst xmlns:c15="http://schemas.microsoft.com/office/drawing/2012/chart">
                  <c:ext xmlns:c16="http://schemas.microsoft.com/office/drawing/2014/chart" uri="{C3380CC4-5D6E-409C-BE32-E72D297353CC}">
                    <c16:uniqueId val="{00000008-6F25-4076-ACA0-B26085E5C0A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'Annexure 5'!$M$144</c15:sqref>
                        </c15:formulaRef>
                      </c:ext>
                    </c:extLst>
                    <c:strCache>
                      <c:ptCount val="1"/>
                      <c:pt idx="0">
                        <c:v>Pulses and products</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5'!$M$145:$M$168</c15:sqref>
                        </c15:formulaRef>
                      </c:ext>
                    </c:extLst>
                    <c:numCache>
                      <c:formatCode>General</c:formatCode>
                      <c:ptCount val="24"/>
                      <c:pt idx="0">
                        <c:v>1.1889862327909744E-2</c:v>
                      </c:pt>
                      <c:pt idx="1">
                        <c:v>2.2881880024737275E-2</c:v>
                      </c:pt>
                      <c:pt idx="2">
                        <c:v>3.6275695284159267E-3</c:v>
                      </c:pt>
                      <c:pt idx="3">
                        <c:v>-1.2048192771084338E-2</c:v>
                      </c:pt>
                      <c:pt idx="4">
                        <c:v>6.0975609756094091E-4</c:v>
                      </c:pt>
                      <c:pt idx="5">
                        <c:v>0</c:v>
                      </c:pt>
                      <c:pt idx="6">
                        <c:v>6.7032297379646215E-3</c:v>
                      </c:pt>
                      <c:pt idx="7">
                        <c:v>6.0532687651345491E-4</c:v>
                      </c:pt>
                      <c:pt idx="8">
                        <c:v>-5.4446460980036634E-3</c:v>
                      </c:pt>
                      <c:pt idx="9">
                        <c:v>-3.0413625304136251E-3</c:v>
                      </c:pt>
                      <c:pt idx="10">
                        <c:v>-1.2202562538134048E-3</c:v>
                      </c:pt>
                      <c:pt idx="11">
                        <c:v>1.2217470983507458E-3</c:v>
                      </c:pt>
                      <c:pt idx="12">
                        <c:v>4.8810250152530989E-3</c:v>
                      </c:pt>
                      <c:pt idx="13">
                        <c:v>0</c:v>
                      </c:pt>
                      <c:pt idx="14">
                        <c:v>-2.4286581663629466E-3</c:v>
                      </c:pt>
                      <c:pt idx="15">
                        <c:v>0</c:v>
                      </c:pt>
                      <c:pt idx="16">
                        <c:v>1.7650639074862917E-2</c:v>
                      </c:pt>
                      <c:pt idx="17">
                        <c:v>1.1363636363636399E-2</c:v>
                      </c:pt>
                      <c:pt idx="18">
                        <c:v>4.1395623891189656E-3</c:v>
                      </c:pt>
                      <c:pt idx="19">
                        <c:v>4.1224970553591792E-3</c:v>
                      </c:pt>
                      <c:pt idx="20">
                        <c:v>1.7595307917889231E-3</c:v>
                      </c:pt>
                      <c:pt idx="21">
                        <c:v>5.854800936767817E-4</c:v>
                      </c:pt>
                      <c:pt idx="22">
                        <c:v>5.8513750731418557E-4</c:v>
                      </c:pt>
                      <c:pt idx="23">
                        <c:v>5.8479532163739363E-4</c:v>
                      </c:pt>
                    </c:numCache>
                  </c:numRef>
                </c:val>
                <c:smooth val="0"/>
                <c:extLst xmlns:c15="http://schemas.microsoft.com/office/drawing/2012/chart">
                  <c:ext xmlns:c16="http://schemas.microsoft.com/office/drawing/2014/chart" uri="{C3380CC4-5D6E-409C-BE32-E72D297353CC}">
                    <c16:uniqueId val="{00000009-6F25-4076-ACA0-B26085E5C0AB}"/>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'Annexure 5'!$N$144</c15:sqref>
                        </c15:formulaRef>
                      </c:ext>
                    </c:extLst>
                    <c:strCache>
                      <c:ptCount val="1"/>
                      <c:pt idx="0">
                        <c:v>Sugar and Confectionery</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5'!$N$145:$N$168</c15:sqref>
                        </c15:formulaRef>
                      </c:ext>
                    </c:extLst>
                    <c:numCache>
                      <c:formatCode>General</c:formatCode>
                      <c:ptCount val="24"/>
                      <c:pt idx="0">
                        <c:v>4.4404973357015992E-3</c:v>
                      </c:pt>
                      <c:pt idx="1">
                        <c:v>1.503094606542885E-2</c:v>
                      </c:pt>
                      <c:pt idx="2">
                        <c:v>2.6132404181184424E-3</c:v>
                      </c:pt>
                      <c:pt idx="3">
                        <c:v>-5.2128583840138519E-3</c:v>
                      </c:pt>
                      <c:pt idx="4">
                        <c:v>4.5414847161572076E-2</c:v>
                      </c:pt>
                      <c:pt idx="5">
                        <c:v>0</c:v>
                      </c:pt>
                      <c:pt idx="6">
                        <c:v>1.8379281537176297E-2</c:v>
                      </c:pt>
                      <c:pt idx="7">
                        <c:v>4.1017227235438884E-3</c:v>
                      </c:pt>
                      <c:pt idx="8">
                        <c:v>-1.1437908496732072E-2</c:v>
                      </c:pt>
                      <c:pt idx="9">
                        <c:v>-8.2644628099173556E-3</c:v>
                      </c:pt>
                      <c:pt idx="10">
                        <c:v>-9.1666666666666199E-3</c:v>
                      </c:pt>
                      <c:pt idx="11">
                        <c:v>-8.4104289318762419E-4</c:v>
                      </c:pt>
                      <c:pt idx="12">
                        <c:v>1.6835016835017075E-3</c:v>
                      </c:pt>
                      <c:pt idx="13">
                        <c:v>5.8823529411764948E-3</c:v>
                      </c:pt>
                      <c:pt idx="14">
                        <c:v>1.6708437761069578E-3</c:v>
                      </c:pt>
                      <c:pt idx="15">
                        <c:v>8.3402835696408937E-4</c:v>
                      </c:pt>
                      <c:pt idx="16">
                        <c:v>7.5000000000000474E-3</c:v>
                      </c:pt>
                      <c:pt idx="17">
                        <c:v>5.7899090157153728E-3</c:v>
                      </c:pt>
                      <c:pt idx="18">
                        <c:v>2.4671052631579883E-3</c:v>
                      </c:pt>
                      <c:pt idx="19">
                        <c:v>1.640689089417462E-3</c:v>
                      </c:pt>
                      <c:pt idx="20">
                        <c:v>-2.457002457002434E-3</c:v>
                      </c:pt>
                      <c:pt idx="21">
                        <c:v>-5.7471264367816325E-3</c:v>
                      </c:pt>
                      <c:pt idx="22">
                        <c:v>-9.0834021469859156E-3</c:v>
                      </c:pt>
                      <c:pt idx="23">
                        <c:v>0</c:v>
                      </c:pt>
                    </c:numCache>
                  </c:numRef>
                </c:val>
                <c:smooth val="0"/>
                <c:extLst xmlns:c15="http://schemas.microsoft.com/office/drawing/2012/chart">
                  <c:ext xmlns:c16="http://schemas.microsoft.com/office/drawing/2014/chart" uri="{C3380CC4-5D6E-409C-BE32-E72D297353CC}">
                    <c16:uniqueId val="{0000000A-6F25-4076-ACA0-B26085E5C0AB}"/>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'Annexure 5'!$O$144</c15:sqref>
                        </c15:formulaRef>
                      </c:ext>
                    </c:extLst>
                    <c:strCache>
                      <c:ptCount val="1"/>
                      <c:pt idx="0">
                        <c:v>Spices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5'!$O$145:$O$168</c15:sqref>
                        </c15:formulaRef>
                      </c:ext>
                    </c:extLst>
                    <c:numCache>
                      <c:formatCode>General</c:formatCode>
                      <c:ptCount val="24"/>
                      <c:pt idx="0">
                        <c:v>2.4464831804281695E-3</c:v>
                      </c:pt>
                      <c:pt idx="1">
                        <c:v>2.6235509456985863E-2</c:v>
                      </c:pt>
                      <c:pt idx="2">
                        <c:v>1.7835909631391878E-3</c:v>
                      </c:pt>
                      <c:pt idx="3">
                        <c:v>-1.1869436201779741E-3</c:v>
                      </c:pt>
                      <c:pt idx="4">
                        <c:v>2.9708853238265003E-3</c:v>
                      </c:pt>
                      <c:pt idx="5">
                        <c:v>0</c:v>
                      </c:pt>
                      <c:pt idx="6">
                        <c:v>2.9620853080568718E-3</c:v>
                      </c:pt>
                      <c:pt idx="7">
                        <c:v>1.772002362669716E-3</c:v>
                      </c:pt>
                      <c:pt idx="8">
                        <c:v>5.3066037735849392E-3</c:v>
                      </c:pt>
                      <c:pt idx="9">
                        <c:v>9.3841642228738673E-3</c:v>
                      </c:pt>
                      <c:pt idx="10">
                        <c:v>1.2783265543288885E-2</c:v>
                      </c:pt>
                      <c:pt idx="11">
                        <c:v>1.7785427423981606E-2</c:v>
                      </c:pt>
                      <c:pt idx="12">
                        <c:v>2.1984216459977484E-2</c:v>
                      </c:pt>
                      <c:pt idx="13">
                        <c:v>1.9856591285162681E-2</c:v>
                      </c:pt>
                      <c:pt idx="14">
                        <c:v>1.1898323418063756E-2</c:v>
                      </c:pt>
                      <c:pt idx="15">
                        <c:v>1.5499732763228252E-2</c:v>
                      </c:pt>
                      <c:pt idx="16">
                        <c:v>1.8947368421052602E-2</c:v>
                      </c:pt>
                      <c:pt idx="17">
                        <c:v>1.9111570247933973E-2</c:v>
                      </c:pt>
                      <c:pt idx="18">
                        <c:v>1.3177901672579798E-2</c:v>
                      </c:pt>
                      <c:pt idx="19">
                        <c:v>1.4507253626813434E-2</c:v>
                      </c:pt>
                      <c:pt idx="20">
                        <c:v>1.1834319526627106E-2</c:v>
                      </c:pt>
                      <c:pt idx="21">
                        <c:v>1.5594541910331468E-2</c:v>
                      </c:pt>
                      <c:pt idx="22">
                        <c:v>6.2380038387715112E-3</c:v>
                      </c:pt>
                      <c:pt idx="23">
                        <c:v>0</c:v>
                      </c:pt>
                    </c:numCache>
                  </c:numRef>
                </c:val>
                <c:smooth val="0"/>
                <c:extLst xmlns:c15="http://schemas.microsoft.com/office/drawing/2012/chart">
                  <c:ext xmlns:c16="http://schemas.microsoft.com/office/drawing/2014/chart" uri="{C3380CC4-5D6E-409C-BE32-E72D297353CC}">
                    <c16:uniqueId val="{0000000B-6F25-4076-ACA0-B26085E5C0AB}"/>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'Annexure 5'!$P$144</c15:sqref>
                        </c15:formulaRef>
                      </c:ext>
                    </c:extLst>
                    <c:strCache>
                      <c:ptCount val="1"/>
                      <c:pt idx="0">
                        <c:v>Non-alcoholic beverages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5'!$P$145:$P$168</c15:sqref>
                        </c15:formulaRef>
                      </c:ext>
                    </c:extLst>
                    <c:numCache>
                      <c:formatCode>General</c:formatCode>
                      <c:ptCount val="24"/>
                      <c:pt idx="0">
                        <c:v>7.0287539936101876E-3</c:v>
                      </c:pt>
                      <c:pt idx="1">
                        <c:v>1.0786802030456961E-2</c:v>
                      </c:pt>
                      <c:pt idx="2">
                        <c:v>4.394224733207712E-3</c:v>
                      </c:pt>
                      <c:pt idx="3">
                        <c:v>5.6250000000000354E-3</c:v>
                      </c:pt>
                      <c:pt idx="4">
                        <c:v>1.1187072715972548E-2</c:v>
                      </c:pt>
                      <c:pt idx="5">
                        <c:v>0</c:v>
                      </c:pt>
                      <c:pt idx="6">
                        <c:v>3.0731407498463433E-3</c:v>
                      </c:pt>
                      <c:pt idx="7">
                        <c:v>3.0637254901960788E-3</c:v>
                      </c:pt>
                      <c:pt idx="8">
                        <c:v>3.0543677458766036E-3</c:v>
                      </c:pt>
                      <c:pt idx="9">
                        <c:v>6.0901339829490101E-4</c:v>
                      </c:pt>
                      <c:pt idx="10">
                        <c:v>2.4345709068775241E-3</c:v>
                      </c:pt>
                      <c:pt idx="11">
                        <c:v>3.6429872495447649E-3</c:v>
                      </c:pt>
                      <c:pt idx="12">
                        <c:v>5.4446460980034916E-3</c:v>
                      </c:pt>
                      <c:pt idx="13">
                        <c:v>5.4151624548736807E-3</c:v>
                      </c:pt>
                      <c:pt idx="14">
                        <c:v>4.7875523638540481E-3</c:v>
                      </c:pt>
                      <c:pt idx="15">
                        <c:v>2.9779630732578916E-3</c:v>
                      </c:pt>
                      <c:pt idx="16">
                        <c:v>2.3752969121140478E-3</c:v>
                      </c:pt>
                      <c:pt idx="17">
                        <c:v>3.5545023696682125E-3</c:v>
                      </c:pt>
                      <c:pt idx="18">
                        <c:v>2.9515938606847697E-3</c:v>
                      </c:pt>
                      <c:pt idx="19">
                        <c:v>2.942907592701589E-3</c:v>
                      </c:pt>
                      <c:pt idx="20">
                        <c:v>3.521126760563347E-3</c:v>
                      </c:pt>
                      <c:pt idx="21">
                        <c:v>2.339181286549741E-3</c:v>
                      </c:pt>
                      <c:pt idx="22">
                        <c:v>5.2508751458576761E-3</c:v>
                      </c:pt>
                      <c:pt idx="23">
                        <c:v>0</c:v>
                      </c:pt>
                    </c:numCache>
                  </c:numRef>
                </c:val>
                <c:smooth val="0"/>
                <c:extLst xmlns:c15="http://schemas.microsoft.com/office/drawing/2012/chart">
                  <c:ext xmlns:c16="http://schemas.microsoft.com/office/drawing/2014/chart" uri="{C3380CC4-5D6E-409C-BE32-E72D297353CC}">
                    <c16:uniqueId val="{0000000C-6F25-4076-ACA0-B26085E5C0AB}"/>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'Annexure 5'!$Q$144</c15:sqref>
                        </c15:formulaRef>
                      </c:ext>
                    </c:extLst>
                    <c:strCache>
                      <c:ptCount val="1"/>
                      <c:pt idx="0">
                        <c:v>Prepared meals, snacks, sweets etc.</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5'!$Q$145:$Q$168</c15:sqref>
                        </c15:formulaRef>
                      </c:ext>
                    </c:extLst>
                    <c:numCache>
                      <c:formatCode>General</c:formatCode>
                      <c:ptCount val="24"/>
                      <c:pt idx="0">
                        <c:v>4.1617122473247151E-3</c:v>
                      </c:pt>
                      <c:pt idx="1">
                        <c:v>8.8809946714031966E-3</c:v>
                      </c:pt>
                      <c:pt idx="2">
                        <c:v>1.1737089201877934E-2</c:v>
                      </c:pt>
                      <c:pt idx="3">
                        <c:v>-1.1600928074246928E-3</c:v>
                      </c:pt>
                      <c:pt idx="4">
                        <c:v>9.872241579558752E-3</c:v>
                      </c:pt>
                      <c:pt idx="5">
                        <c:v>0</c:v>
                      </c:pt>
                      <c:pt idx="6">
                        <c:v>4.6003450258768428E-3</c:v>
                      </c:pt>
                      <c:pt idx="7">
                        <c:v>4.5792787635947994E-3</c:v>
                      </c:pt>
                      <c:pt idx="8">
                        <c:v>5.6980056980056983E-3</c:v>
                      </c:pt>
                      <c:pt idx="9">
                        <c:v>4.5325779036827843E-3</c:v>
                      </c:pt>
                      <c:pt idx="10">
                        <c:v>3.948110547095254E-3</c:v>
                      </c:pt>
                      <c:pt idx="11">
                        <c:v>7.3033707865169176E-3</c:v>
                      </c:pt>
                      <c:pt idx="12">
                        <c:v>8.9235917456776028E-3</c:v>
                      </c:pt>
                      <c:pt idx="13">
                        <c:v>8.8446655610834399E-3</c:v>
                      </c:pt>
                      <c:pt idx="14">
                        <c:v>7.6712328767123599E-3</c:v>
                      </c:pt>
                      <c:pt idx="15">
                        <c:v>7.0690592713430287E-3</c:v>
                      </c:pt>
                      <c:pt idx="16">
                        <c:v>5.9395248380130824E-3</c:v>
                      </c:pt>
                      <c:pt idx="17">
                        <c:v>5.9044551798174676E-3</c:v>
                      </c:pt>
                      <c:pt idx="18">
                        <c:v>4.8025613660619302E-3</c:v>
                      </c:pt>
                      <c:pt idx="19">
                        <c:v>6.3728093467869812E-3</c:v>
                      </c:pt>
                      <c:pt idx="20">
                        <c:v>4.2216358839050729E-3</c:v>
                      </c:pt>
                      <c:pt idx="21">
                        <c:v>4.7293746715710832E-3</c:v>
                      </c:pt>
                      <c:pt idx="22">
                        <c:v>9.4142259414226534E-3</c:v>
                      </c:pt>
                      <c:pt idx="23">
                        <c:v>0</c:v>
                      </c:pt>
                    </c:numCache>
                  </c:numRef>
                </c:val>
                <c:smooth val="0"/>
                <c:extLst xmlns:c15="http://schemas.microsoft.com/office/drawing/2012/chart">
                  <c:ext xmlns:c16="http://schemas.microsoft.com/office/drawing/2014/chart" uri="{C3380CC4-5D6E-409C-BE32-E72D297353CC}">
                    <c16:uniqueId val="{0000000D-6F25-4076-ACA0-B26085E5C0AB}"/>
                  </c:ext>
                </c:extLst>
              </c15:ser>
            </c15:filteredLineSeries>
          </c:ext>
        </c:extLst>
      </c:lineChart>
      <c:catAx>
        <c:axId val="72382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387312"/>
        <c:crosses val="autoZero"/>
        <c:auto val="1"/>
        <c:lblAlgn val="ctr"/>
        <c:lblOffset val="100"/>
        <c:noMultiLvlLbl val="0"/>
      </c:catAx>
      <c:valAx>
        <c:axId val="72387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Food and Beverages Sub-indices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382992"/>
        <c:crosses val="autoZero"/>
        <c:crossBetween val="between"/>
      </c:valAx>
      <c:valAx>
        <c:axId val="723853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Fuel import price fluctuations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379632"/>
        <c:crosses val="max"/>
        <c:crossBetween val="between"/>
      </c:valAx>
      <c:catAx>
        <c:axId val="72379632"/>
        <c:scaling>
          <c:orientation val="minMax"/>
        </c:scaling>
        <c:delete val="1"/>
        <c:axPos val="b"/>
        <c:numFmt formatCode="General" sourceLinked="1"/>
        <c:majorTickMark val="out"/>
        <c:minorTickMark val="none"/>
        <c:tickLblPos val="nextTo"/>
        <c:crossAx val="723853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CPI</a:t>
            </a:r>
            <a:r>
              <a:rPr lang="en-US" baseline="0"/>
              <a:t> Inflation of Major Commodities baskets of India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0"/>
          <c:tx>
            <c:strRef>
              <c:f>'Annexure 1'!$G$52</c:f>
              <c:strCache>
                <c:ptCount val="1"/>
                <c:pt idx="0">
                  <c:v>Rural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1'!$G$53:$G$59</c:f>
              <c:numCache>
                <c:formatCode>0.00%</c:formatCode>
                <c:ptCount val="7"/>
                <c:pt idx="0">
                  <c:v>0.76800000000000013</c:v>
                </c:pt>
                <c:pt idx="1">
                  <c:v>0.99900000000000011</c:v>
                </c:pt>
                <c:pt idx="2">
                  <c:v>0.90800000000000014</c:v>
                </c:pt>
                <c:pt idx="3">
                  <c:v>0</c:v>
                </c:pt>
                <c:pt idx="4">
                  <c:v>0.82499999999999996</c:v>
                </c:pt>
                <c:pt idx="5">
                  <c:v>0.79500000000000004</c:v>
                </c:pt>
                <c:pt idx="6">
                  <c:v>0.79800000000000015</c:v>
                </c:pt>
              </c:numCache>
            </c:numRef>
          </c:val>
          <c:extLst>
            <c:ext xmlns:c16="http://schemas.microsoft.com/office/drawing/2014/chart" uri="{C3380CC4-5D6E-409C-BE32-E72D297353CC}">
              <c16:uniqueId val="{00000001-6DA8-4266-BA55-8D2B112DB8CA}"/>
            </c:ext>
          </c:extLst>
        </c:ser>
        <c:ser>
          <c:idx val="2"/>
          <c:order val="1"/>
          <c:tx>
            <c:strRef>
              <c:f>'Annexure 1'!$H$52</c:f>
              <c:strCache>
                <c:ptCount val="1"/>
                <c:pt idx="0">
                  <c:v>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1'!$H$53:$H$59</c:f>
              <c:numCache>
                <c:formatCode>0.00%</c:formatCode>
                <c:ptCount val="7"/>
                <c:pt idx="0">
                  <c:v>0.83099999999999996</c:v>
                </c:pt>
                <c:pt idx="1">
                  <c:v>1.0419999999999998</c:v>
                </c:pt>
                <c:pt idx="2">
                  <c:v>0.79300000000000015</c:v>
                </c:pt>
                <c:pt idx="3">
                  <c:v>0.75599999999999989</c:v>
                </c:pt>
                <c:pt idx="4">
                  <c:v>0.83400000000000007</c:v>
                </c:pt>
                <c:pt idx="5">
                  <c:v>0.71599999999999997</c:v>
                </c:pt>
                <c:pt idx="6">
                  <c:v>0.78199999999999992</c:v>
                </c:pt>
              </c:numCache>
            </c:numRef>
          </c:val>
          <c:extLst>
            <c:ext xmlns:c16="http://schemas.microsoft.com/office/drawing/2014/chart" uri="{C3380CC4-5D6E-409C-BE32-E72D297353CC}">
              <c16:uniqueId val="{00000002-6DA8-4266-BA55-8D2B112DB8CA}"/>
            </c:ext>
          </c:extLst>
        </c:ser>
        <c:ser>
          <c:idx val="3"/>
          <c:order val="2"/>
          <c:tx>
            <c:strRef>
              <c:f>'Annexure 1'!$I$52</c:f>
              <c:strCache>
                <c:ptCount val="1"/>
                <c:pt idx="0">
                  <c:v>Rural + Urban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1'!$B$53:$B$59</c:f>
              <c:strCache>
                <c:ptCount val="7"/>
                <c:pt idx="0">
                  <c:v>Food and beverages</c:v>
                </c:pt>
                <c:pt idx="1">
                  <c:v>Pan, tobacco and intoxicants</c:v>
                </c:pt>
                <c:pt idx="2">
                  <c:v>Clothing and footwear</c:v>
                </c:pt>
                <c:pt idx="3">
                  <c:v>Housing</c:v>
                </c:pt>
                <c:pt idx="4">
                  <c:v>Fuel and light</c:v>
                </c:pt>
                <c:pt idx="5">
                  <c:v>Miscellaneous</c:v>
                </c:pt>
                <c:pt idx="6">
                  <c:v>General index (GI)</c:v>
                </c:pt>
              </c:strCache>
            </c:strRef>
          </c:cat>
          <c:val>
            <c:numRef>
              <c:f>'Annexure 1'!$I$53:$I$59</c:f>
              <c:numCache>
                <c:formatCode>0.00%</c:formatCode>
                <c:ptCount val="7"/>
                <c:pt idx="0">
                  <c:v>0.79099999999999993</c:v>
                </c:pt>
                <c:pt idx="1">
                  <c:v>1.01</c:v>
                </c:pt>
                <c:pt idx="2">
                  <c:v>0.86199999999999988</c:v>
                </c:pt>
                <c:pt idx="3">
                  <c:v>0.75599999999999989</c:v>
                </c:pt>
                <c:pt idx="4">
                  <c:v>0.82800000000000007</c:v>
                </c:pt>
                <c:pt idx="5">
                  <c:v>0.7569999999999999</c:v>
                </c:pt>
                <c:pt idx="6">
                  <c:v>0.79099999999999993</c:v>
                </c:pt>
              </c:numCache>
            </c:numRef>
          </c:val>
          <c:extLst>
            <c:ext xmlns:c16="http://schemas.microsoft.com/office/drawing/2014/chart" uri="{C3380CC4-5D6E-409C-BE32-E72D297353CC}">
              <c16:uniqueId val="{00000003-6DA8-4266-BA55-8D2B112DB8CA}"/>
            </c:ext>
          </c:extLst>
        </c:ser>
        <c:dLbls>
          <c:dLblPos val="outEnd"/>
          <c:showLegendKey val="0"/>
          <c:showVal val="1"/>
          <c:showCatName val="0"/>
          <c:showSerName val="0"/>
          <c:showPercent val="0"/>
          <c:showBubbleSize val="0"/>
        </c:dLbls>
        <c:gapWidth val="182"/>
        <c:axId val="949615487"/>
        <c:axId val="949617407"/>
      </c:barChart>
      <c:catAx>
        <c:axId val="9496154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Major</a:t>
                </a:r>
                <a:r>
                  <a:rPr lang="en-US" baseline="0"/>
                  <a:t> commodities Baskets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17407"/>
        <c:crosses val="autoZero"/>
        <c:auto val="1"/>
        <c:lblAlgn val="ctr"/>
        <c:lblOffset val="100"/>
        <c:noMultiLvlLbl val="0"/>
      </c:catAx>
      <c:valAx>
        <c:axId val="9496174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r>
                  <a:rPr lang="en-US" baseline="0"/>
                  <a:t> Inflation in prices wrt Base year value of 100</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6154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Y-o-Y</a:t>
            </a:r>
            <a:r>
              <a:rPr lang="en-US" baseline="0"/>
              <a:t> CPI and Growth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2'!$F$9</c:f>
              <c:strCache>
                <c:ptCount val="1"/>
                <c:pt idx="0">
                  <c:v>Rural + Urban | GI</c:v>
                </c:pt>
              </c:strCache>
            </c:strRef>
          </c:tx>
          <c:spPr>
            <a:solidFill>
              <a:schemeClr val="accent1"/>
            </a:solidFill>
            <a:ln>
              <a:noFill/>
            </a:ln>
            <a:effectLst/>
          </c:spPr>
          <c:invertIfNegative val="0"/>
          <c:dLbls>
            <c:dLbl>
              <c:idx val="0"/>
              <c:layout>
                <c:manualLayout>
                  <c:x val="1.8744142455482317E-3"/>
                  <c:y val="9.507929362625361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54-4849-8169-EC6B47E4A01D}"/>
                </c:ext>
              </c:extLst>
            </c:dLbl>
            <c:dLbl>
              <c:idx val="1"/>
              <c:layout>
                <c:manualLayout>
                  <c:x val="1.8744142455482662E-3"/>
                  <c:y val="8.99428574239841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54-4849-8169-EC6B47E4A01D}"/>
                </c:ext>
              </c:extLst>
            </c:dLbl>
            <c:dLbl>
              <c:idx val="2"/>
              <c:layout>
                <c:manualLayout>
                  <c:x val="0"/>
                  <c:y val="8.16238527822259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54-4849-8169-EC6B47E4A01D}"/>
                </c:ext>
              </c:extLst>
            </c:dLbl>
            <c:dLbl>
              <c:idx val="3"/>
              <c:layout>
                <c:manualLayout>
                  <c:x val="0"/>
                  <c:y val="7.82309662088864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54-4849-8169-EC6B47E4A01D}"/>
                </c:ext>
              </c:extLst>
            </c:dLbl>
            <c:dLbl>
              <c:idx val="4"/>
              <c:layout>
                <c:manualLayout>
                  <c:x val="0"/>
                  <c:y val="9.35819761049080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54-4849-8169-EC6B47E4A01D}"/>
                </c:ext>
              </c:extLst>
            </c:dLbl>
            <c:dLbl>
              <c:idx val="5"/>
              <c:layout>
                <c:manualLayout>
                  <c:x val="0"/>
                  <c:y val="7.962349364248869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54-4849-8169-EC6B47E4A01D}"/>
                </c:ext>
              </c:extLst>
            </c:dLbl>
            <c:dLbl>
              <c:idx val="6"/>
              <c:layout>
                <c:manualLayout>
                  <c:x val="0"/>
                  <c:y val="8.178817151136330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554-4849-8169-EC6B47E4A0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glow rad="215900">
                        <a:schemeClr val="bg1"/>
                      </a:glo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'Annexure 2'!$E$10:$E$17</c15:sqref>
                  </c15:fullRef>
                </c:ext>
              </c:extLst>
              <c:f>'Annexure 2'!$E$11:$E$17</c:f>
              <c:strCache>
                <c:ptCount val="7"/>
                <c:pt idx="0">
                  <c:v>2017</c:v>
                </c:pt>
                <c:pt idx="1">
                  <c:v>2018</c:v>
                </c:pt>
                <c:pt idx="2">
                  <c:v>2019</c:v>
                </c:pt>
                <c:pt idx="3">
                  <c:v>2020</c:v>
                </c:pt>
                <c:pt idx="4">
                  <c:v>2021</c:v>
                </c:pt>
                <c:pt idx="5">
                  <c:v>2022</c:v>
                </c:pt>
                <c:pt idx="6">
                  <c:v>2023</c:v>
                </c:pt>
              </c:strCache>
            </c:strRef>
          </c:cat>
          <c:val>
            <c:numRef>
              <c:extLst>
                <c:ext xmlns:c15="http://schemas.microsoft.com/office/drawing/2012/chart" uri="{02D57815-91ED-43cb-92C2-25804820EDAC}">
                  <c15:fullRef>
                    <c15:sqref>'Annexure 2'!$F$10:$F$17</c15:sqref>
                  </c15:fullRef>
                </c:ext>
              </c:extLst>
              <c:f>'Annexure 2'!$F$11:$F$17</c:f>
              <c:numCache>
                <c:formatCode>General</c:formatCode>
                <c:ptCount val="7"/>
                <c:pt idx="0">
                  <c:v>130.9</c:v>
                </c:pt>
                <c:pt idx="1">
                  <c:v>136.5</c:v>
                </c:pt>
                <c:pt idx="2">
                  <c:v>140.4</c:v>
                </c:pt>
                <c:pt idx="3">
                  <c:v>148.6</c:v>
                </c:pt>
                <c:pt idx="4">
                  <c:v>156.80000000000001</c:v>
                </c:pt>
                <c:pt idx="5">
                  <c:v>167.7</c:v>
                </c:pt>
                <c:pt idx="6">
                  <c:v>177.2</c:v>
                </c:pt>
              </c:numCache>
            </c:numRef>
          </c:val>
          <c:extLst>
            <c:ext xmlns:c15="http://schemas.microsoft.com/office/drawing/2012/chart" uri="{02D57815-91ED-43cb-92C2-25804820EDAC}">
              <c15:categoryFilterExceptions>
                <c15:categoryFilterException>
                  <c15:sqref>'Annexure 2'!$F$10</c15:sqref>
                  <c15:dLbl>
                    <c:idx val="-1"/>
                    <c:layout>
                      <c:manualLayout>
                        <c:x val="0"/>
                        <c:y val="8.5906225170775924E-2"/>
                      </c:manualLayout>
                    </c:layout>
                    <c:dLblPos val="outEnd"/>
                    <c:showLegendKey val="0"/>
                    <c:showVal val="1"/>
                    <c:showCatName val="0"/>
                    <c:showSerName val="0"/>
                    <c:showPercent val="0"/>
                    <c:showBubbleSize val="0"/>
                    <c:extLst>
                      <c:ext uri="{CE6537A1-D6FC-4f65-9D91-7224C49458BB}"/>
                      <c:ext xmlns:c16="http://schemas.microsoft.com/office/drawing/2014/chart" uri="{C3380CC4-5D6E-409C-BE32-E72D297353CC}">
                        <c16:uniqueId val="{00000000-9DBE-4FB5-B720-9285E0F5F4F7}"/>
                      </c:ext>
                    </c:extLst>
                  </c15:dLbl>
                </c15:categoryFilterException>
              </c15:categoryFilterExceptions>
            </c:ext>
            <c:ext xmlns:c16="http://schemas.microsoft.com/office/drawing/2014/chart" uri="{C3380CC4-5D6E-409C-BE32-E72D297353CC}">
              <c16:uniqueId val="{00000000-7554-4849-8169-EC6B47E4A01D}"/>
            </c:ext>
          </c:extLst>
        </c:ser>
        <c:dLbls>
          <c:showLegendKey val="0"/>
          <c:showVal val="0"/>
          <c:showCatName val="0"/>
          <c:showSerName val="0"/>
          <c:showPercent val="0"/>
          <c:showBubbleSize val="0"/>
        </c:dLbls>
        <c:gapWidth val="219"/>
        <c:overlap val="-27"/>
        <c:axId val="1440443551"/>
        <c:axId val="1276376543"/>
      </c:barChart>
      <c:lineChart>
        <c:grouping val="standard"/>
        <c:varyColors val="0"/>
        <c:ser>
          <c:idx val="1"/>
          <c:order val="1"/>
          <c:tx>
            <c:strRef>
              <c:f>'Annexure 2'!$G$9</c:f>
              <c:strCache>
                <c:ptCount val="1"/>
                <c:pt idx="0">
                  <c:v>Y-o-Y Growth (%)</c:v>
                </c:pt>
              </c:strCache>
            </c:strRef>
          </c:tx>
          <c:spPr>
            <a:ln w="25400" cap="rnd" cmpd="sng">
              <a:solidFill>
                <a:schemeClr val="accent2"/>
              </a:solidFill>
              <a:round/>
            </a:ln>
            <a:effectLst/>
          </c:spPr>
          <c:marker>
            <c:symbol val="square"/>
            <c:size val="5"/>
            <c:spPr>
              <a:solidFill>
                <a:schemeClr val="accent2"/>
              </a:solidFill>
              <a:ln w="9525">
                <a:solidFill>
                  <a:schemeClr val="accent2"/>
                </a:solidFill>
              </a:ln>
              <a:effectLst/>
            </c:spPr>
          </c:marker>
          <c:dLbls>
            <c:dLbl>
              <c:idx val="2"/>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B050"/>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C-7554-4849-8169-EC6B47E4A01D}"/>
                </c:ext>
              </c:extLst>
            </c:dLbl>
            <c:dLbl>
              <c:idx val="3"/>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FF0000"/>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B-7554-4849-8169-EC6B47E4A01D}"/>
                </c:ext>
              </c:extLst>
            </c:dLbl>
            <c:dLbl>
              <c:idx val="5"/>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rgbClr val="FF0000"/>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A-7554-4849-8169-EC6B47E4A01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glow rad="127000">
                        <a:schemeClr val="bg1"/>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'Annexure 2'!$E$10:$E$17</c15:sqref>
                  </c15:fullRef>
                </c:ext>
              </c:extLst>
              <c:f>'Annexure 2'!$E$11:$E$17</c:f>
              <c:strCache>
                <c:ptCount val="7"/>
                <c:pt idx="0">
                  <c:v>2017</c:v>
                </c:pt>
                <c:pt idx="1">
                  <c:v>2018</c:v>
                </c:pt>
                <c:pt idx="2">
                  <c:v>2019</c:v>
                </c:pt>
                <c:pt idx="3">
                  <c:v>2020</c:v>
                </c:pt>
                <c:pt idx="4">
                  <c:v>2021</c:v>
                </c:pt>
                <c:pt idx="5">
                  <c:v>2022</c:v>
                </c:pt>
                <c:pt idx="6">
                  <c:v>2023</c:v>
                </c:pt>
              </c:strCache>
            </c:strRef>
          </c:cat>
          <c:val>
            <c:numRef>
              <c:extLst>
                <c:ext xmlns:c15="http://schemas.microsoft.com/office/drawing/2012/chart" uri="{02D57815-91ED-43cb-92C2-25804820EDAC}">
                  <c15:fullRef>
                    <c15:sqref>'Annexure 2'!$G$10:$G$17</c15:sqref>
                  </c15:fullRef>
                </c:ext>
              </c:extLst>
              <c:f>'Annexure 2'!$G$11:$G$17</c:f>
              <c:numCache>
                <c:formatCode>0.00%</c:formatCode>
                <c:ptCount val="7"/>
                <c:pt idx="0">
                  <c:v>3.8888888888888931E-2</c:v>
                </c:pt>
                <c:pt idx="1">
                  <c:v>4.278074866310156E-2</c:v>
                </c:pt>
                <c:pt idx="2">
                  <c:v>2.8571428571428612E-2</c:v>
                </c:pt>
                <c:pt idx="3">
                  <c:v>5.840455840455832E-2</c:v>
                </c:pt>
                <c:pt idx="4">
                  <c:v>5.5181695827725558E-2</c:v>
                </c:pt>
                <c:pt idx="5">
                  <c:v>6.9515306122448828E-2</c:v>
                </c:pt>
                <c:pt idx="6">
                  <c:v>5.6648777579010143E-2</c:v>
                </c:pt>
              </c:numCache>
            </c:numRef>
          </c:val>
          <c:smooth val="0"/>
          <c:extLst>
            <c:ext xmlns:c16="http://schemas.microsoft.com/office/drawing/2014/chart" uri="{C3380CC4-5D6E-409C-BE32-E72D297353CC}">
              <c16:uniqueId val="{00000001-7554-4849-8169-EC6B47E4A01D}"/>
            </c:ext>
          </c:extLst>
        </c:ser>
        <c:dLbls>
          <c:showLegendKey val="0"/>
          <c:showVal val="0"/>
          <c:showCatName val="0"/>
          <c:showSerName val="0"/>
          <c:showPercent val="0"/>
          <c:showBubbleSize val="0"/>
        </c:dLbls>
        <c:marker val="1"/>
        <c:smooth val="0"/>
        <c:axId val="1441104927"/>
        <c:axId val="34641487"/>
      </c:lineChart>
      <c:dateAx>
        <c:axId val="14404435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sz="1100" b="0"/>
                  <a:t>Year</a:t>
                </a:r>
                <a:r>
                  <a:rPr lang="en-US" sz="1100" b="0" baseline="0"/>
                  <a:t> (month of March)</a:t>
                </a:r>
                <a:endParaRPr lang="en-US" sz="1100" b="0"/>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276376543"/>
        <c:crosses val="autoZero"/>
        <c:auto val="0"/>
        <c:lblOffset val="100"/>
        <c:baseTimeUnit val="days"/>
      </c:dateAx>
      <c:valAx>
        <c:axId val="1276376543"/>
        <c:scaling>
          <c:orientation val="minMax"/>
          <c:max val="1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General Index (units)</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443551"/>
        <c:crosses val="autoZero"/>
        <c:crossBetween val="between"/>
      </c:valAx>
      <c:valAx>
        <c:axId val="34641487"/>
        <c:scaling>
          <c:orientation val="minMax"/>
          <c:max val="0.1"/>
        </c:scaling>
        <c:delete val="0"/>
        <c:axPos val="r"/>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Growth rate (Inflation)</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104927"/>
        <c:crosses val="max"/>
        <c:crossBetween val="between"/>
      </c:valAx>
      <c:catAx>
        <c:axId val="1441104927"/>
        <c:scaling>
          <c:orientation val="minMax"/>
        </c:scaling>
        <c:delete val="1"/>
        <c:axPos val="b"/>
        <c:numFmt formatCode="General" sourceLinked="1"/>
        <c:majorTickMark val="out"/>
        <c:minorTickMark val="none"/>
        <c:tickLblPos val="nextTo"/>
        <c:crossAx val="3464148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CPI Inflation 2017-2023</a:t>
            </a:r>
            <a:r>
              <a:rPr lang="en-US" baseline="0"/>
              <a:t> Y-o-Y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2'!$M$23</c:f>
              <c:strCache>
                <c:ptCount val="1"/>
                <c:pt idx="0">
                  <c:v>Food And Beverages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3.2031028230054917E-3"/>
                  <c:y val="1.21437645784936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495-4798-A28B-C8E788C2E462}"/>
                </c:ext>
              </c:extLst>
            </c:dLbl>
            <c:dLbl>
              <c:idx val="5"/>
              <c:layout>
                <c:manualLayout>
                  <c:x val="1.2566760917373432E-2"/>
                  <c:y val="1.1524056467876692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5">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95-4798-A28B-C8E788C2E4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5">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2'!$M$24:$M$30</c:f>
              <c:numCache>
                <c:formatCode>0.00%</c:formatCode>
                <c:ptCount val="7"/>
                <c:pt idx="0">
                  <c:v>2.5423728813559188E-2</c:v>
                </c:pt>
                <c:pt idx="1">
                  <c:v>3.0803906836964646E-2</c:v>
                </c:pt>
                <c:pt idx="2">
                  <c:v>6.5597667638484384E-3</c:v>
                </c:pt>
                <c:pt idx="3">
                  <c:v>7.8204199855177486E-2</c:v>
                </c:pt>
                <c:pt idx="4">
                  <c:v>5.2384150436534473E-2</c:v>
                </c:pt>
                <c:pt idx="5">
                  <c:v>7.4664964901084985E-2</c:v>
                </c:pt>
                <c:pt idx="6">
                  <c:v>5.1068883610451268E-2</c:v>
                </c:pt>
              </c:numCache>
            </c:numRef>
          </c:val>
          <c:smooth val="0"/>
          <c:extLst>
            <c:ext xmlns:c16="http://schemas.microsoft.com/office/drawing/2014/chart" uri="{C3380CC4-5D6E-409C-BE32-E72D297353CC}">
              <c16:uniqueId val="{00000000-0495-4798-A28B-C8E788C2E462}"/>
            </c:ext>
          </c:extLst>
        </c:ser>
        <c:ser>
          <c:idx val="1"/>
          <c:order val="1"/>
          <c:tx>
            <c:strRef>
              <c:f>'Annexure 2'!$N$23</c:f>
              <c:strCache>
                <c:ptCount val="1"/>
                <c:pt idx="0">
                  <c:v>Pan, tobacco and intoxicants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2'!$N$24:$N$30</c:f>
              <c:numCache>
                <c:formatCode>0.00%</c:formatCode>
                <c:ptCount val="7"/>
                <c:pt idx="0">
                  <c:v>6.300366300366296E-2</c:v>
                </c:pt>
                <c:pt idx="1">
                  <c:v>7.7188146106133823E-2</c:v>
                </c:pt>
                <c:pt idx="2">
                  <c:v>4.6065259117082459E-2</c:v>
                </c:pt>
                <c:pt idx="3">
                  <c:v>4.7094801223241521E-2</c:v>
                </c:pt>
                <c:pt idx="4">
                  <c:v>9.8714953271028083E-2</c:v>
                </c:pt>
                <c:pt idx="5">
                  <c:v>2.9771398192450796E-2</c:v>
                </c:pt>
                <c:pt idx="6">
                  <c:v>2.9943211151264904E-2</c:v>
                </c:pt>
              </c:numCache>
            </c:numRef>
          </c:val>
          <c:smooth val="0"/>
          <c:extLst>
            <c:ext xmlns:c16="http://schemas.microsoft.com/office/drawing/2014/chart" uri="{C3380CC4-5D6E-409C-BE32-E72D297353CC}">
              <c16:uniqueId val="{00000001-0495-4798-A28B-C8E788C2E462}"/>
            </c:ext>
          </c:extLst>
        </c:ser>
        <c:ser>
          <c:idx val="2"/>
          <c:order val="2"/>
          <c:tx>
            <c:strRef>
              <c:f>'Annexure 2'!$O$23</c:f>
              <c:strCache>
                <c:ptCount val="1"/>
                <c:pt idx="0">
                  <c:v>Clothing and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dLbl>
              <c:idx val="2"/>
              <c:layout>
                <c:manualLayout>
                  <c:x val="-8.0077570575137289E-3"/>
                  <c:y val="-2.42875291569876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495-4798-A28B-C8E788C2E462}"/>
                </c:ext>
              </c:extLst>
            </c:dLbl>
            <c:dLbl>
              <c:idx val="4"/>
              <c:layout>
                <c:manualLayout>
                  <c:x val="0"/>
                  <c:y val="2.91450349883849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495-4798-A28B-C8E788C2E462}"/>
                </c:ext>
              </c:extLst>
            </c:dLbl>
            <c:dLbl>
              <c:idx val="5"/>
              <c:layout>
                <c:manualLayout>
                  <c:x val="-3.1416902293433867E-3"/>
                  <c:y val="-2.0167098818784212E-2"/>
                </c:manualLayout>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95-4798-A28B-C8E788C2E4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2'!$O$24:$O$30</c:f>
              <c:numCache>
                <c:formatCode>0.00%</c:formatCode>
                <c:ptCount val="7"/>
                <c:pt idx="0">
                  <c:v>4.5210727969348705E-2</c:v>
                </c:pt>
                <c:pt idx="1">
                  <c:v>4.9120234604105487E-2</c:v>
                </c:pt>
                <c:pt idx="2">
                  <c:v>2.5157232704402475E-2</c:v>
                </c:pt>
                <c:pt idx="3">
                  <c:v>2.1131561008861779E-2</c:v>
                </c:pt>
                <c:pt idx="4">
                  <c:v>4.4058744993324392E-2</c:v>
                </c:pt>
                <c:pt idx="5">
                  <c:v>9.3989769820971791E-2</c:v>
                </c:pt>
                <c:pt idx="6">
                  <c:v>8.1823495032144949E-2</c:v>
                </c:pt>
              </c:numCache>
            </c:numRef>
          </c:val>
          <c:smooth val="0"/>
          <c:extLst>
            <c:ext xmlns:c16="http://schemas.microsoft.com/office/drawing/2014/chart" uri="{C3380CC4-5D6E-409C-BE32-E72D297353CC}">
              <c16:uniqueId val="{00000002-0495-4798-A28B-C8E788C2E462}"/>
            </c:ext>
          </c:extLst>
        </c:ser>
        <c:ser>
          <c:idx val="3"/>
          <c:order val="3"/>
          <c:tx>
            <c:strRef>
              <c:f>'Annexure 2'!$P$23</c:f>
              <c:strCache>
                <c:ptCount val="1"/>
                <c:pt idx="0">
                  <c:v>Housing</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dLbl>
              <c:idx val="0"/>
              <c:layout>
                <c:manualLayout>
                  <c:x val="0"/>
                  <c:y val="-1.45725174941925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95-4798-A28B-C8E788C2E4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2'!$P$24:$P$30</c:f>
              <c:numCache>
                <c:formatCode>0.00%</c:formatCode>
                <c:ptCount val="7"/>
                <c:pt idx="0">
                  <c:v>4.9639711769415437E-2</c:v>
                </c:pt>
                <c:pt idx="1">
                  <c:v>8.3142639206712485E-2</c:v>
                </c:pt>
                <c:pt idx="2">
                  <c:v>4.9295774647887321E-2</c:v>
                </c:pt>
                <c:pt idx="3">
                  <c:v>3.6912751677852351E-2</c:v>
                </c:pt>
                <c:pt idx="4">
                  <c:v>3.4951456310679647E-2</c:v>
                </c:pt>
                <c:pt idx="5">
                  <c:v>3.3771106941838686E-2</c:v>
                </c:pt>
                <c:pt idx="6">
                  <c:v>4.9606775559588555E-2</c:v>
                </c:pt>
              </c:numCache>
            </c:numRef>
          </c:val>
          <c:smooth val="0"/>
          <c:extLst>
            <c:ext xmlns:c16="http://schemas.microsoft.com/office/drawing/2014/chart" uri="{C3380CC4-5D6E-409C-BE32-E72D297353CC}">
              <c16:uniqueId val="{00000003-0495-4798-A28B-C8E788C2E462}"/>
            </c:ext>
          </c:extLst>
        </c:ser>
        <c:ser>
          <c:idx val="4"/>
          <c:order val="4"/>
          <c:tx>
            <c:strRef>
              <c:f>'Annexure 2'!$Q$23</c:f>
              <c:strCache>
                <c:ptCount val="1"/>
                <c:pt idx="0">
                  <c:v>Fuel and Light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dLbl>
              <c:idx val="0"/>
              <c:layout>
                <c:manualLayout>
                  <c:x val="-6.4062056460109833E-3"/>
                  <c:y val="-2.1858776241288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95-4798-A28B-C8E788C2E462}"/>
                </c:ext>
              </c:extLst>
            </c:dLbl>
            <c:dLbl>
              <c:idx val="2"/>
              <c:layout>
                <c:manualLayout>
                  <c:x val="-1.7617065526530203E-2"/>
                  <c:y val="2.1858776241288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495-4798-A28B-C8E788C2E462}"/>
                </c:ext>
              </c:extLst>
            </c:dLbl>
            <c:dLbl>
              <c:idx val="4"/>
              <c:layout>
                <c:manualLayout>
                  <c:x val="1.7110117756904924E-3"/>
                  <c:y val="-7.159275130086580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95-4798-A28B-C8E788C2E462}"/>
                </c:ext>
              </c:extLst>
            </c:dLbl>
            <c:dLbl>
              <c:idx val="5"/>
              <c:layout>
                <c:manualLayout>
                  <c:x val="-2.827521206409048E-2"/>
                  <c:y val="-4.033419763756845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rgbClr val="0070C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95-4798-A28B-C8E788C2E4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70C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2'!$Q$24:$Q$30</c:f>
              <c:numCache>
                <c:formatCode>0.00%</c:formatCode>
                <c:ptCount val="7"/>
                <c:pt idx="0">
                  <c:v>5.4738562091503171E-2</c:v>
                </c:pt>
                <c:pt idx="1">
                  <c:v>5.7319907048799426E-2</c:v>
                </c:pt>
                <c:pt idx="2">
                  <c:v>2.344322344322336E-2</c:v>
                </c:pt>
                <c:pt idx="3">
                  <c:v>6.585540443808173E-2</c:v>
                </c:pt>
                <c:pt idx="4">
                  <c:v>4.4325050369375382E-2</c:v>
                </c:pt>
                <c:pt idx="5">
                  <c:v>7.5241157556270019E-2</c:v>
                </c:pt>
                <c:pt idx="6">
                  <c:v>8.7918660287081452E-2</c:v>
                </c:pt>
              </c:numCache>
            </c:numRef>
          </c:val>
          <c:smooth val="0"/>
          <c:extLst>
            <c:ext xmlns:c16="http://schemas.microsoft.com/office/drawing/2014/chart" uri="{C3380CC4-5D6E-409C-BE32-E72D297353CC}">
              <c16:uniqueId val="{00000004-0495-4798-A28B-C8E788C2E462}"/>
            </c:ext>
          </c:extLst>
        </c:ser>
        <c:ser>
          <c:idx val="5"/>
          <c:order val="5"/>
          <c:tx>
            <c:strRef>
              <c:f>'Annexure 2'!$R$23</c:f>
              <c:strCache>
                <c:ptCount val="1"/>
                <c:pt idx="0">
                  <c:v>Miscellaneous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dLbl>
              <c:idx val="0"/>
              <c:layout>
                <c:manualLayout>
                  <c:x val="4.8018798934804079E-3"/>
                  <c:y val="-2.9789515092786966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95-4798-A28B-C8E788C2E462}"/>
                </c:ext>
              </c:extLst>
            </c:dLbl>
            <c:dLbl>
              <c:idx val="5"/>
              <c:layout>
                <c:manualLayout>
                  <c:x val="2.6260529923803604E-2"/>
                  <c:y val="7.251933616131182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95-4798-A28B-C8E788C2E46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2'!$R$24:$R$30</c:f>
              <c:numCache>
                <c:formatCode>0.00%</c:formatCode>
                <c:ptCount val="7"/>
                <c:pt idx="0">
                  <c:v>4.8616932103939622E-2</c:v>
                </c:pt>
                <c:pt idx="1">
                  <c:v>4.1566746602717961E-2</c:v>
                </c:pt>
                <c:pt idx="2">
                  <c:v>5.6792018419032822E-2</c:v>
                </c:pt>
                <c:pt idx="3">
                  <c:v>4.4299201161946432E-2</c:v>
                </c:pt>
                <c:pt idx="4">
                  <c:v>6.9541029207232263E-2</c:v>
                </c:pt>
                <c:pt idx="5">
                  <c:v>7.0221066319895858E-2</c:v>
                </c:pt>
                <c:pt idx="6">
                  <c:v>5.7715674362089915E-2</c:v>
                </c:pt>
              </c:numCache>
            </c:numRef>
          </c:val>
          <c:smooth val="0"/>
          <c:extLst>
            <c:ext xmlns:c16="http://schemas.microsoft.com/office/drawing/2014/chart" uri="{C3380CC4-5D6E-409C-BE32-E72D297353CC}">
              <c16:uniqueId val="{00000005-0495-4798-A28B-C8E788C2E462}"/>
            </c:ext>
          </c:extLst>
        </c:ser>
        <c:ser>
          <c:idx val="6"/>
          <c:order val="6"/>
          <c:tx>
            <c:strRef>
              <c:f>'Annexure 2'!$S$23</c:f>
              <c:strCache>
                <c:ptCount val="1"/>
                <c:pt idx="0">
                  <c:v>General</c:v>
                </c:pt>
              </c:strCache>
            </c:strRef>
          </c:tx>
          <c:spPr>
            <a:ln w="57150" cap="rnd">
              <a:solidFill>
                <a:schemeClr val="accent1">
                  <a:lumMod val="60000"/>
                </a:schemeClr>
              </a:solidFill>
              <a:prstDash val="dash"/>
              <a:round/>
            </a:ln>
            <a:effectLst/>
          </c:spPr>
          <c:marker>
            <c:symbol val="circle"/>
            <c:size val="5"/>
            <c:spPr>
              <a:solidFill>
                <a:schemeClr val="accent1">
                  <a:lumMod val="60000"/>
                </a:schemeClr>
              </a:solidFill>
              <a:ln w="57150">
                <a:solidFill>
                  <a:schemeClr val="accent1">
                    <a:lumMod val="60000"/>
                  </a:schemeClr>
                </a:solidFill>
                <a:prstDash val="dash"/>
              </a:ln>
              <a:effectLst/>
            </c:spPr>
          </c:marker>
          <c:dLbls>
            <c:dLbl>
              <c:idx val="5"/>
              <c:layout>
                <c:manualLayout>
                  <c:x val="-3.8473083105141331E-2"/>
                  <c:y val="3.836082966621165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B9-4485-AFFF-E5394E4FFC58}"/>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2"/>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'Annexure 2'!$L$24:$L$30</c:f>
              <c:strCache>
                <c:ptCount val="7"/>
                <c:pt idx="0">
                  <c:v>2017</c:v>
                </c:pt>
                <c:pt idx="1">
                  <c:v>2018</c:v>
                </c:pt>
                <c:pt idx="2">
                  <c:v>2019</c:v>
                </c:pt>
                <c:pt idx="3">
                  <c:v>2020</c:v>
                </c:pt>
                <c:pt idx="4">
                  <c:v>2021</c:v>
                </c:pt>
                <c:pt idx="5">
                  <c:v>2022</c:v>
                </c:pt>
                <c:pt idx="6">
                  <c:v>2023</c:v>
                </c:pt>
              </c:strCache>
            </c:strRef>
          </c:cat>
          <c:val>
            <c:numRef>
              <c:f>'Annexure 2'!$S$24:$S$30</c:f>
              <c:numCache>
                <c:formatCode>0.00%</c:formatCode>
                <c:ptCount val="7"/>
                <c:pt idx="0">
                  <c:v>3.8888888888888931E-2</c:v>
                </c:pt>
                <c:pt idx="1">
                  <c:v>4.278074866310156E-2</c:v>
                </c:pt>
                <c:pt idx="2">
                  <c:v>2.8571428571428612E-2</c:v>
                </c:pt>
                <c:pt idx="3">
                  <c:v>5.840455840455832E-2</c:v>
                </c:pt>
                <c:pt idx="4">
                  <c:v>5.5181695827725558E-2</c:v>
                </c:pt>
                <c:pt idx="5">
                  <c:v>6.9515306122448828E-2</c:v>
                </c:pt>
                <c:pt idx="6">
                  <c:v>5.6648777579010143E-2</c:v>
                </c:pt>
              </c:numCache>
            </c:numRef>
          </c:val>
          <c:smooth val="0"/>
          <c:extLst>
            <c:ext xmlns:c16="http://schemas.microsoft.com/office/drawing/2014/chart" uri="{C3380CC4-5D6E-409C-BE32-E72D297353CC}">
              <c16:uniqueId val="{00000000-2EB9-4485-AFFF-E5394E4FFC58}"/>
            </c:ext>
          </c:extLst>
        </c:ser>
        <c:dLbls>
          <c:dLblPos val="r"/>
          <c:showLegendKey val="0"/>
          <c:showVal val="1"/>
          <c:showCatName val="0"/>
          <c:showSerName val="0"/>
          <c:showPercent val="0"/>
          <c:showBubbleSize val="0"/>
        </c:dLbls>
        <c:marker val="1"/>
        <c:smooth val="0"/>
        <c:axId val="38242127"/>
        <c:axId val="34091647"/>
      </c:lineChart>
      <c:catAx>
        <c:axId val="38242127"/>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Year (month of March)</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4091647"/>
        <c:crosses val="autoZero"/>
        <c:auto val="1"/>
        <c:lblAlgn val="ctr"/>
        <c:lblOffset val="100"/>
        <c:noMultiLvlLbl val="0"/>
      </c:catAx>
      <c:valAx>
        <c:axId val="34091647"/>
        <c:scaling>
          <c:orientation val="minMax"/>
          <c:max val="0.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Y-o-Y inflation</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38242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CPI Inflation Apr2021-Mar2023 M-o-M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2'!$M$42:$M$43</c:f>
              <c:strCache>
                <c:ptCount val="2"/>
                <c:pt idx="0">
                  <c:v>Food And Beverages</c:v>
                </c:pt>
              </c:strCache>
            </c:strRef>
          </c:tx>
          <c:spPr>
            <a:ln w="28575" cap="rnd">
              <a:solidFill>
                <a:schemeClr val="accent1"/>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2'!$M$44:$M$67</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0-AB35-46FF-98E2-AD3997556332}"/>
            </c:ext>
          </c:extLst>
        </c:ser>
        <c:ser>
          <c:idx val="1"/>
          <c:order val="1"/>
          <c:tx>
            <c:strRef>
              <c:f>'Annexure 2'!$N$42:$N$43</c:f>
              <c:strCache>
                <c:ptCount val="2"/>
                <c:pt idx="0">
                  <c:v>Pan, tobacco and intoxicants</c:v>
                </c:pt>
              </c:strCache>
            </c:strRef>
          </c:tx>
          <c:spPr>
            <a:ln w="28575" cap="rnd">
              <a:solidFill>
                <a:schemeClr val="accent2"/>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2'!$N$44:$N$67</c:f>
              <c:numCache>
                <c:formatCode>0.00%</c:formatCode>
                <c:ptCount val="24"/>
                <c:pt idx="0">
                  <c:v>3.7214247740564436E-3</c:v>
                </c:pt>
                <c:pt idx="1">
                  <c:v>1.6419491525423699E-2</c:v>
                </c:pt>
                <c:pt idx="2">
                  <c:v>-5.7321521625846496E-3</c:v>
                </c:pt>
                <c:pt idx="3">
                  <c:v>2.0964360587000905E-3</c:v>
                </c:pt>
                <c:pt idx="4">
                  <c:v>4.7071129707113267E-3</c:v>
                </c:pt>
                <c:pt idx="5">
                  <c:v>0</c:v>
                </c:pt>
                <c:pt idx="6">
                  <c:v>3.1233732431025212E-3</c:v>
                </c:pt>
                <c:pt idx="7">
                  <c:v>1.0378827192528131E-3</c:v>
                </c:pt>
                <c:pt idx="8">
                  <c:v>-2.592016588906169E-3</c:v>
                </c:pt>
                <c:pt idx="9">
                  <c:v>-1.039501039501128E-3</c:v>
                </c:pt>
                <c:pt idx="10">
                  <c:v>3.1217481789803476E-3</c:v>
                </c:pt>
                <c:pt idx="11">
                  <c:v>4.6680497925310023E-3</c:v>
                </c:pt>
                <c:pt idx="12">
                  <c:v>1.0325245224574965E-3</c:v>
                </c:pt>
                <c:pt idx="13">
                  <c:v>1.0314595152139691E-3</c:v>
                </c:pt>
                <c:pt idx="14">
                  <c:v>1.0303967027306391E-3</c:v>
                </c:pt>
                <c:pt idx="15">
                  <c:v>1.5440041173442251E-3</c:v>
                </c:pt>
                <c:pt idx="16">
                  <c:v>2.0554984583761853E-3</c:v>
                </c:pt>
                <c:pt idx="17">
                  <c:v>4.6153846153846444E-3</c:v>
                </c:pt>
                <c:pt idx="18">
                  <c:v>2.0418580908627142E-3</c:v>
                </c:pt>
                <c:pt idx="19">
                  <c:v>3.0565461029036897E-3</c:v>
                </c:pt>
                <c:pt idx="20">
                  <c:v>2.031488065007647E-3</c:v>
                </c:pt>
                <c:pt idx="21">
                  <c:v>4.5615813482005937E-3</c:v>
                </c:pt>
                <c:pt idx="22">
                  <c:v>6.5590312815338621E-3</c:v>
                </c:pt>
                <c:pt idx="23">
                  <c:v>0</c:v>
                </c:pt>
              </c:numCache>
            </c:numRef>
          </c:val>
          <c:smooth val="0"/>
          <c:extLst>
            <c:ext xmlns:c16="http://schemas.microsoft.com/office/drawing/2014/chart" uri="{C3380CC4-5D6E-409C-BE32-E72D297353CC}">
              <c16:uniqueId val="{00000001-AB35-46FF-98E2-AD3997556332}"/>
            </c:ext>
          </c:extLst>
        </c:ser>
        <c:ser>
          <c:idx val="2"/>
          <c:order val="2"/>
          <c:tx>
            <c:strRef>
              <c:f>'Annexure 2'!$O$42:$O$43</c:f>
              <c:strCache>
                <c:ptCount val="2"/>
                <c:pt idx="0">
                  <c:v>Clothing and Footwear</c:v>
                </c:pt>
              </c:strCache>
            </c:strRef>
          </c:tx>
          <c:spPr>
            <a:ln w="28575" cap="rnd">
              <a:solidFill>
                <a:schemeClr val="accent3"/>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2'!$O$44:$O$67</c:f>
              <c:numCache>
                <c:formatCode>0.00%</c:formatCode>
                <c:ptCount val="24"/>
                <c:pt idx="0">
                  <c:v>5.7544757033248439E-3</c:v>
                </c:pt>
                <c:pt idx="1">
                  <c:v>1.9707565162110578E-2</c:v>
                </c:pt>
                <c:pt idx="2">
                  <c:v>1.8703241895260782E-3</c:v>
                </c:pt>
                <c:pt idx="3">
                  <c:v>4.3559427504668144E-3</c:v>
                </c:pt>
                <c:pt idx="4">
                  <c:v>1.1152416356877217E-2</c:v>
                </c:pt>
                <c:pt idx="5">
                  <c:v>6.12745098039355E-4</c:v>
                </c:pt>
                <c:pt idx="6">
                  <c:v>6.1236987140232697E-3</c:v>
                </c:pt>
                <c:pt idx="7">
                  <c:v>9.1296409007912346E-3</c:v>
                </c:pt>
                <c:pt idx="8">
                  <c:v>7.2376357056694119E-3</c:v>
                </c:pt>
                <c:pt idx="9">
                  <c:v>8.9820359281437123E-3</c:v>
                </c:pt>
                <c:pt idx="10">
                  <c:v>6.5281899109791951E-3</c:v>
                </c:pt>
                <c:pt idx="11">
                  <c:v>8.8443396226415092E-3</c:v>
                </c:pt>
                <c:pt idx="12">
                  <c:v>9.9357101110462715E-3</c:v>
                </c:pt>
                <c:pt idx="13">
                  <c:v>1.0416666666666567E-2</c:v>
                </c:pt>
                <c:pt idx="14">
                  <c:v>8.0183276059565042E-3</c:v>
                </c:pt>
                <c:pt idx="15">
                  <c:v>7.3863636363637013E-3</c:v>
                </c:pt>
                <c:pt idx="16">
                  <c:v>6.7681895093061962E-3</c:v>
                </c:pt>
                <c:pt idx="17">
                  <c:v>7.8431372549019919E-3</c:v>
                </c:pt>
                <c:pt idx="18">
                  <c:v>6.1145080600333197E-3</c:v>
                </c:pt>
                <c:pt idx="19">
                  <c:v>6.0773480662983112E-3</c:v>
                </c:pt>
                <c:pt idx="20">
                  <c:v>4.9423393739703777E-3</c:v>
                </c:pt>
                <c:pt idx="21">
                  <c:v>4.3715846994536144E-3</c:v>
                </c:pt>
                <c:pt idx="22">
                  <c:v>7.0729053318823879E-3</c:v>
                </c:pt>
                <c:pt idx="23">
                  <c:v>0</c:v>
                </c:pt>
              </c:numCache>
            </c:numRef>
          </c:val>
          <c:smooth val="0"/>
          <c:extLst>
            <c:ext xmlns:c16="http://schemas.microsoft.com/office/drawing/2014/chart" uri="{C3380CC4-5D6E-409C-BE32-E72D297353CC}">
              <c16:uniqueId val="{00000002-AB35-46FF-98E2-AD3997556332}"/>
            </c:ext>
          </c:extLst>
        </c:ser>
        <c:ser>
          <c:idx val="3"/>
          <c:order val="3"/>
          <c:tx>
            <c:strRef>
              <c:f>'Annexure 2'!$P$42:$P$43</c:f>
              <c:strCache>
                <c:ptCount val="2"/>
                <c:pt idx="0">
                  <c:v>Housing</c:v>
                </c:pt>
              </c:strCache>
            </c:strRef>
          </c:tx>
          <c:spPr>
            <a:ln w="28575" cap="rnd">
              <a:solidFill>
                <a:schemeClr val="accent4"/>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2'!$P$44:$P$67</c:f>
              <c:numCache>
                <c:formatCode>0.00%</c:formatCode>
                <c:ptCount val="24"/>
                <c:pt idx="0">
                  <c:v>9.3808630393996239E-3</c:v>
                </c:pt>
                <c:pt idx="1">
                  <c:v>1.2391573729862988E-3</c:v>
                </c:pt>
                <c:pt idx="2">
                  <c:v>-6.8069306930692722E-3</c:v>
                </c:pt>
                <c:pt idx="3">
                  <c:v>6.2305295950155761E-3</c:v>
                </c:pt>
                <c:pt idx="4">
                  <c:v>3.7151702786377356E-3</c:v>
                </c:pt>
                <c:pt idx="5">
                  <c:v>0</c:v>
                </c:pt>
                <c:pt idx="6">
                  <c:v>9.2535471930906849E-3</c:v>
                </c:pt>
                <c:pt idx="7">
                  <c:v>3.6674816625916523E-3</c:v>
                </c:pt>
                <c:pt idx="8">
                  <c:v>-4.8721071863579964E-3</c:v>
                </c:pt>
                <c:pt idx="9">
                  <c:v>6.7319461444308093E-3</c:v>
                </c:pt>
                <c:pt idx="10">
                  <c:v>6.0790273556231003E-3</c:v>
                </c:pt>
                <c:pt idx="11">
                  <c:v>-1.2084592145014418E-3</c:v>
                </c:pt>
                <c:pt idx="12">
                  <c:v>1.0284331518451231E-2</c:v>
                </c:pt>
                <c:pt idx="13">
                  <c:v>2.9940119760479044E-3</c:v>
                </c:pt>
                <c:pt idx="14">
                  <c:v>-4.1791044776118723E-3</c:v>
                </c:pt>
                <c:pt idx="15">
                  <c:v>5.9952038369304557E-3</c:v>
                </c:pt>
                <c:pt idx="16">
                  <c:v>7.1513706793801465E-3</c:v>
                </c:pt>
                <c:pt idx="17">
                  <c:v>2.9585798816568047E-3</c:v>
                </c:pt>
                <c:pt idx="18">
                  <c:v>1.0029498525073679E-2</c:v>
                </c:pt>
                <c:pt idx="19">
                  <c:v>3.5046728971963948E-3</c:v>
                </c:pt>
                <c:pt idx="20">
                  <c:v>-6.4027939464494921E-3</c:v>
                </c:pt>
                <c:pt idx="21">
                  <c:v>8.201523140011751E-3</c:v>
                </c:pt>
                <c:pt idx="22">
                  <c:v>8.1348053457292614E-3</c:v>
                </c:pt>
                <c:pt idx="23">
                  <c:v>0</c:v>
                </c:pt>
              </c:numCache>
            </c:numRef>
          </c:val>
          <c:smooth val="0"/>
          <c:extLst>
            <c:ext xmlns:c16="http://schemas.microsoft.com/office/drawing/2014/chart" uri="{C3380CC4-5D6E-409C-BE32-E72D297353CC}">
              <c16:uniqueId val="{00000003-AB35-46FF-98E2-AD3997556332}"/>
            </c:ext>
          </c:extLst>
        </c:ser>
        <c:ser>
          <c:idx val="4"/>
          <c:order val="4"/>
          <c:tx>
            <c:strRef>
              <c:f>'Annexure 2'!$Q$42:$Q$43</c:f>
              <c:strCache>
                <c:ptCount val="2"/>
                <c:pt idx="0">
                  <c:v>Fuel and Light</c:v>
                </c:pt>
              </c:strCache>
            </c:strRef>
          </c:tx>
          <c:spPr>
            <a:ln w="28575" cap="rnd">
              <a:solidFill>
                <a:schemeClr val="accent5"/>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2'!$Q$44:$Q$67</c:f>
              <c:numCache>
                <c:formatCode>0.00%</c:formatCode>
                <c:ptCount val="24"/>
                <c:pt idx="0">
                  <c:v>6.4308681672022071E-4</c:v>
                </c:pt>
                <c:pt idx="1">
                  <c:v>2.4421593830334265E-2</c:v>
                </c:pt>
                <c:pt idx="2">
                  <c:v>2.5094102885822186E-3</c:v>
                </c:pt>
                <c:pt idx="3">
                  <c:v>5.6320400500624356E-3</c:v>
                </c:pt>
                <c:pt idx="4">
                  <c:v>1.1823273179838244E-2</c:v>
                </c:pt>
                <c:pt idx="5">
                  <c:v>0</c:v>
                </c:pt>
                <c:pt idx="6">
                  <c:v>9.8400984009839754E-3</c:v>
                </c:pt>
                <c:pt idx="7">
                  <c:v>-1.8270401948841837E-3</c:v>
                </c:pt>
                <c:pt idx="8">
                  <c:v>1.2202562538132314E-3</c:v>
                </c:pt>
                <c:pt idx="9">
                  <c:v>6.0938452163311586E-4</c:v>
                </c:pt>
                <c:pt idx="10">
                  <c:v>9.1352009744214372E-3</c:v>
                </c:pt>
                <c:pt idx="11">
                  <c:v>9.0525045262522634E-3</c:v>
                </c:pt>
                <c:pt idx="12">
                  <c:v>2.9904306220095697E-2</c:v>
                </c:pt>
                <c:pt idx="13">
                  <c:v>1.3937282229965191E-2</c:v>
                </c:pt>
                <c:pt idx="14">
                  <c:v>8.0183276059565042E-3</c:v>
                </c:pt>
                <c:pt idx="15">
                  <c:v>2.0454545454545423E-2</c:v>
                </c:pt>
                <c:pt idx="16">
                  <c:v>-4.4543429844097048E-3</c:v>
                </c:pt>
                <c:pt idx="17">
                  <c:v>3.9149888143176093E-3</c:v>
                </c:pt>
                <c:pt idx="18">
                  <c:v>5.5710306406685237E-3</c:v>
                </c:pt>
                <c:pt idx="19">
                  <c:v>4.4321329639889825E-3</c:v>
                </c:pt>
                <c:pt idx="20">
                  <c:v>3.8610038610037982E-3</c:v>
                </c:pt>
                <c:pt idx="21">
                  <c:v>0</c:v>
                </c:pt>
                <c:pt idx="22">
                  <c:v>5.4945054945051823E-4</c:v>
                </c:pt>
                <c:pt idx="23">
                  <c:v>-1.0982976386600144E-3</c:v>
                </c:pt>
              </c:numCache>
            </c:numRef>
          </c:val>
          <c:smooth val="0"/>
          <c:extLst>
            <c:ext xmlns:c16="http://schemas.microsoft.com/office/drawing/2014/chart" uri="{C3380CC4-5D6E-409C-BE32-E72D297353CC}">
              <c16:uniqueId val="{00000004-AB35-46FF-98E2-AD3997556332}"/>
            </c:ext>
          </c:extLst>
        </c:ser>
        <c:ser>
          <c:idx val="5"/>
          <c:order val="5"/>
          <c:tx>
            <c:strRef>
              <c:f>'Annexure 2'!$R$42:$R$43</c:f>
              <c:strCache>
                <c:ptCount val="2"/>
                <c:pt idx="0">
                  <c:v>Miscellaneous</c:v>
                </c:pt>
              </c:strCache>
            </c:strRef>
          </c:tx>
          <c:spPr>
            <a:ln w="28575" cap="rnd">
              <a:solidFill>
                <a:schemeClr val="accent6"/>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2'!$R$44:$R$67</c:f>
              <c:numCache>
                <c:formatCode>0.00%</c:formatCode>
                <c:ptCount val="24"/>
                <c:pt idx="0">
                  <c:v>3.9011703511052944E-3</c:v>
                </c:pt>
                <c:pt idx="1">
                  <c:v>1.5544041450777238E-2</c:v>
                </c:pt>
                <c:pt idx="2">
                  <c:v>5.1020408163264218E-3</c:v>
                </c:pt>
                <c:pt idx="3">
                  <c:v>8.883248730964504E-3</c:v>
                </c:pt>
                <c:pt idx="4">
                  <c:v>6.2893081761006293E-3</c:v>
                </c:pt>
                <c:pt idx="5">
                  <c:v>0</c:v>
                </c:pt>
                <c:pt idx="6">
                  <c:v>6.2500000000000003E-3</c:v>
                </c:pt>
                <c:pt idx="7">
                  <c:v>2.4844720496894762E-3</c:v>
                </c:pt>
                <c:pt idx="8">
                  <c:v>3.7174721189590725E-3</c:v>
                </c:pt>
                <c:pt idx="9">
                  <c:v>4.3209876543209179E-3</c:v>
                </c:pt>
                <c:pt idx="10">
                  <c:v>4.9170251997542186E-3</c:v>
                </c:pt>
                <c:pt idx="11">
                  <c:v>6.7278287461773351E-3</c:v>
                </c:pt>
                <c:pt idx="12">
                  <c:v>1.3365735115431453E-2</c:v>
                </c:pt>
                <c:pt idx="13">
                  <c:v>4.1966426858512504E-3</c:v>
                </c:pt>
                <c:pt idx="14">
                  <c:v>0</c:v>
                </c:pt>
                <c:pt idx="15">
                  <c:v>5.3731343283582433E-3</c:v>
                </c:pt>
                <c:pt idx="16">
                  <c:v>4.1567695961994573E-3</c:v>
                </c:pt>
                <c:pt idx="17">
                  <c:v>3.548196333530422E-3</c:v>
                </c:pt>
                <c:pt idx="18">
                  <c:v>4.7142015321155655E-3</c:v>
                </c:pt>
                <c:pt idx="19">
                  <c:v>3.5190615835776792E-3</c:v>
                </c:pt>
                <c:pt idx="20">
                  <c:v>5.2600818234950653E-3</c:v>
                </c:pt>
                <c:pt idx="21">
                  <c:v>4.6511627906977403E-3</c:v>
                </c:pt>
                <c:pt idx="22">
                  <c:v>7.5231481481480489E-3</c:v>
                </c:pt>
                <c:pt idx="23">
                  <c:v>0</c:v>
                </c:pt>
              </c:numCache>
            </c:numRef>
          </c:val>
          <c:smooth val="0"/>
          <c:extLst>
            <c:ext xmlns:c16="http://schemas.microsoft.com/office/drawing/2014/chart" uri="{C3380CC4-5D6E-409C-BE32-E72D297353CC}">
              <c16:uniqueId val="{00000005-AB35-46FF-98E2-AD3997556332}"/>
            </c:ext>
          </c:extLst>
        </c:ser>
        <c:dLbls>
          <c:showLegendKey val="0"/>
          <c:showVal val="0"/>
          <c:showCatName val="0"/>
          <c:showSerName val="0"/>
          <c:showPercent val="0"/>
          <c:showBubbleSize val="0"/>
        </c:dLbls>
        <c:smooth val="0"/>
        <c:axId val="947975039"/>
        <c:axId val="34684143"/>
      </c:lineChart>
      <c:catAx>
        <c:axId val="94797503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84143"/>
        <c:crosses val="autoZero"/>
        <c:auto val="1"/>
        <c:lblAlgn val="ctr"/>
        <c:lblOffset val="100"/>
        <c:noMultiLvlLbl val="0"/>
      </c:catAx>
      <c:valAx>
        <c:axId val="34684143"/>
        <c:scaling>
          <c:orientation val="minMax"/>
          <c:max val="3.0000000000000006E-2"/>
          <c:min val="-1.5000000000000003E-2"/>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7975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CPI Inflation Apr2021-Mar2022 M-o-M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Food and Beverages</c:v>
          </c:tx>
          <c:spPr>
            <a:ln w="28575" cap="rnd">
              <a:solidFill>
                <a:schemeClr val="accent1"/>
              </a:solidFill>
              <a:round/>
            </a:ln>
            <a:effectLst/>
          </c:spPr>
          <c:marker>
            <c:symbol val="none"/>
          </c:marker>
          <c:cat>
            <c:strRef>
              <c:f>'Annexure 2'!$L$44:$L$55</c:f>
              <c:strCache>
                <c:ptCount val="12"/>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strCache>
            </c:strRef>
          </c:cat>
          <c:val>
            <c:numRef>
              <c:f>'Annexure 2'!$M$44:$M$55</c:f>
              <c:numCache>
                <c:formatCode>0.00%</c:formatCode>
                <c:ptCount val="12"/>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numCache>
            </c:numRef>
          </c:val>
          <c:smooth val="0"/>
          <c:extLst>
            <c:ext xmlns:c16="http://schemas.microsoft.com/office/drawing/2014/chart" uri="{C3380CC4-5D6E-409C-BE32-E72D297353CC}">
              <c16:uniqueId val="{00000000-3697-4DDF-89E1-2E9F44E335D6}"/>
            </c:ext>
          </c:extLst>
        </c:ser>
        <c:ser>
          <c:idx val="1"/>
          <c:order val="1"/>
          <c:tx>
            <c:v>Clothing and Footwear</c:v>
          </c:tx>
          <c:spPr>
            <a:ln w="28575" cap="rnd">
              <a:solidFill>
                <a:schemeClr val="accent2"/>
              </a:solidFill>
              <a:round/>
            </a:ln>
            <a:effectLst/>
          </c:spPr>
          <c:marker>
            <c:symbol val="none"/>
          </c:marker>
          <c:cat>
            <c:strRef>
              <c:f>'Annexure 2'!$L$44:$L$55</c:f>
              <c:strCache>
                <c:ptCount val="12"/>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strCache>
            </c:strRef>
          </c:cat>
          <c:val>
            <c:numRef>
              <c:f>'Annexure 2'!$O$44:$O$55</c:f>
              <c:numCache>
                <c:formatCode>0.00%</c:formatCode>
                <c:ptCount val="12"/>
                <c:pt idx="0">
                  <c:v>5.7544757033248439E-3</c:v>
                </c:pt>
                <c:pt idx="1">
                  <c:v>1.9707565162110578E-2</c:v>
                </c:pt>
                <c:pt idx="2">
                  <c:v>1.8703241895260782E-3</c:v>
                </c:pt>
                <c:pt idx="3">
                  <c:v>4.3559427504668144E-3</c:v>
                </c:pt>
                <c:pt idx="4">
                  <c:v>1.1152416356877217E-2</c:v>
                </c:pt>
                <c:pt idx="5">
                  <c:v>6.12745098039355E-4</c:v>
                </c:pt>
                <c:pt idx="6">
                  <c:v>6.1236987140232697E-3</c:v>
                </c:pt>
                <c:pt idx="7">
                  <c:v>9.1296409007912346E-3</c:v>
                </c:pt>
                <c:pt idx="8">
                  <c:v>7.2376357056694119E-3</c:v>
                </c:pt>
                <c:pt idx="9">
                  <c:v>8.9820359281437123E-3</c:v>
                </c:pt>
                <c:pt idx="10">
                  <c:v>6.5281899109791951E-3</c:v>
                </c:pt>
                <c:pt idx="11">
                  <c:v>8.8443396226415092E-3</c:v>
                </c:pt>
              </c:numCache>
            </c:numRef>
          </c:val>
          <c:smooth val="0"/>
          <c:extLst>
            <c:ext xmlns:c16="http://schemas.microsoft.com/office/drawing/2014/chart" uri="{C3380CC4-5D6E-409C-BE32-E72D297353CC}">
              <c16:uniqueId val="{00000001-3697-4DDF-89E1-2E9F44E335D6}"/>
            </c:ext>
          </c:extLst>
        </c:ser>
        <c:ser>
          <c:idx val="2"/>
          <c:order val="2"/>
          <c:tx>
            <c:v>Fuel and Light</c:v>
          </c:tx>
          <c:spPr>
            <a:ln w="28575" cap="rnd">
              <a:solidFill>
                <a:schemeClr val="accent3"/>
              </a:solidFill>
              <a:round/>
            </a:ln>
            <a:effectLst/>
          </c:spPr>
          <c:marker>
            <c:symbol val="none"/>
          </c:marker>
          <c:cat>
            <c:strRef>
              <c:f>'Annexure 2'!$L$44:$L$55</c:f>
              <c:strCache>
                <c:ptCount val="12"/>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strCache>
            </c:strRef>
          </c:cat>
          <c:val>
            <c:numRef>
              <c:f>'Annexure 2'!$Q$44:$Q$55</c:f>
              <c:numCache>
                <c:formatCode>0.00%</c:formatCode>
                <c:ptCount val="12"/>
                <c:pt idx="0">
                  <c:v>6.4308681672022071E-4</c:v>
                </c:pt>
                <c:pt idx="1">
                  <c:v>2.4421593830334265E-2</c:v>
                </c:pt>
                <c:pt idx="2">
                  <c:v>2.5094102885822186E-3</c:v>
                </c:pt>
                <c:pt idx="3">
                  <c:v>5.6320400500624356E-3</c:v>
                </c:pt>
                <c:pt idx="4">
                  <c:v>1.1823273179838244E-2</c:v>
                </c:pt>
                <c:pt idx="5">
                  <c:v>0</c:v>
                </c:pt>
                <c:pt idx="6">
                  <c:v>9.8400984009839754E-3</c:v>
                </c:pt>
                <c:pt idx="7">
                  <c:v>-1.8270401948841837E-3</c:v>
                </c:pt>
                <c:pt idx="8">
                  <c:v>1.2202562538132314E-3</c:v>
                </c:pt>
                <c:pt idx="9">
                  <c:v>6.0938452163311586E-4</c:v>
                </c:pt>
                <c:pt idx="10">
                  <c:v>9.1352009744214372E-3</c:v>
                </c:pt>
                <c:pt idx="11">
                  <c:v>9.0525045262522634E-3</c:v>
                </c:pt>
              </c:numCache>
            </c:numRef>
          </c:val>
          <c:smooth val="0"/>
          <c:extLst>
            <c:ext xmlns:c16="http://schemas.microsoft.com/office/drawing/2014/chart" uri="{C3380CC4-5D6E-409C-BE32-E72D297353CC}">
              <c16:uniqueId val="{00000002-3697-4DDF-89E1-2E9F44E335D6}"/>
            </c:ext>
          </c:extLst>
        </c:ser>
        <c:ser>
          <c:idx val="3"/>
          <c:order val="3"/>
          <c:tx>
            <c:v>Miscellaneous</c:v>
          </c:tx>
          <c:spPr>
            <a:ln w="28575" cap="rnd">
              <a:solidFill>
                <a:schemeClr val="accent4"/>
              </a:solidFill>
              <a:round/>
            </a:ln>
            <a:effectLst/>
          </c:spPr>
          <c:marker>
            <c:symbol val="none"/>
          </c:marker>
          <c:cat>
            <c:strRef>
              <c:f>'Annexure 2'!$L$44:$L$55</c:f>
              <c:strCache>
                <c:ptCount val="12"/>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strCache>
            </c:strRef>
          </c:cat>
          <c:val>
            <c:numRef>
              <c:f>'Annexure 2'!$R$44:$R$55</c:f>
              <c:numCache>
                <c:formatCode>0.00%</c:formatCode>
                <c:ptCount val="12"/>
                <c:pt idx="0">
                  <c:v>3.9011703511052944E-3</c:v>
                </c:pt>
                <c:pt idx="1">
                  <c:v>1.5544041450777238E-2</c:v>
                </c:pt>
                <c:pt idx="2">
                  <c:v>5.1020408163264218E-3</c:v>
                </c:pt>
                <c:pt idx="3">
                  <c:v>8.883248730964504E-3</c:v>
                </c:pt>
                <c:pt idx="4">
                  <c:v>6.2893081761006293E-3</c:v>
                </c:pt>
                <c:pt idx="5">
                  <c:v>0</c:v>
                </c:pt>
                <c:pt idx="6">
                  <c:v>6.2500000000000003E-3</c:v>
                </c:pt>
                <c:pt idx="7">
                  <c:v>2.4844720496894762E-3</c:v>
                </c:pt>
                <c:pt idx="8">
                  <c:v>3.7174721189590725E-3</c:v>
                </c:pt>
                <c:pt idx="9">
                  <c:v>4.3209876543209179E-3</c:v>
                </c:pt>
                <c:pt idx="10">
                  <c:v>4.9170251997542186E-3</c:v>
                </c:pt>
                <c:pt idx="11">
                  <c:v>6.7278287461773351E-3</c:v>
                </c:pt>
              </c:numCache>
            </c:numRef>
          </c:val>
          <c:smooth val="0"/>
          <c:extLst>
            <c:ext xmlns:c16="http://schemas.microsoft.com/office/drawing/2014/chart" uri="{C3380CC4-5D6E-409C-BE32-E72D297353CC}">
              <c16:uniqueId val="{00000003-3697-4DDF-89E1-2E9F44E335D6}"/>
            </c:ext>
          </c:extLst>
        </c:ser>
        <c:dLbls>
          <c:showLegendKey val="0"/>
          <c:showVal val="0"/>
          <c:showCatName val="0"/>
          <c:showSerName val="0"/>
          <c:showPercent val="0"/>
          <c:showBubbleSize val="0"/>
        </c:dLbls>
        <c:smooth val="0"/>
        <c:axId val="26413631"/>
        <c:axId val="1617552783"/>
      </c:lineChart>
      <c:catAx>
        <c:axId val="2641363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552783"/>
        <c:crosses val="autoZero"/>
        <c:auto val="1"/>
        <c:lblAlgn val="ctr"/>
        <c:lblOffset val="100"/>
        <c:noMultiLvlLbl val="0"/>
      </c:catAx>
      <c:valAx>
        <c:axId val="1617552783"/>
        <c:scaling>
          <c:orientation val="minMax"/>
          <c:max val="2.5000000000000005E-2"/>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413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CPI Inflation Apr2021-Mar2023 M-o-M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Food and beverages</c:v>
          </c:tx>
          <c:spPr>
            <a:ln w="28575" cap="rnd">
              <a:solidFill>
                <a:schemeClr val="accent1"/>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2'!$M$44:$M$67</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0-2EAA-4C2B-80F2-2685DD4B83E3}"/>
            </c:ext>
          </c:extLst>
        </c:ser>
        <c:ser>
          <c:idx val="1"/>
          <c:order val="1"/>
          <c:tx>
            <c:v>Clothing and footwear</c:v>
          </c:tx>
          <c:spPr>
            <a:ln w="28575" cap="rnd">
              <a:solidFill>
                <a:schemeClr val="accent2"/>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2'!$O$44:$O$67</c:f>
              <c:numCache>
                <c:formatCode>0.00%</c:formatCode>
                <c:ptCount val="24"/>
                <c:pt idx="0">
                  <c:v>5.7544757033248439E-3</c:v>
                </c:pt>
                <c:pt idx="1">
                  <c:v>1.9707565162110578E-2</c:v>
                </c:pt>
                <c:pt idx="2">
                  <c:v>1.8703241895260782E-3</c:v>
                </c:pt>
                <c:pt idx="3">
                  <c:v>4.3559427504668144E-3</c:v>
                </c:pt>
                <c:pt idx="4">
                  <c:v>1.1152416356877217E-2</c:v>
                </c:pt>
                <c:pt idx="5">
                  <c:v>6.12745098039355E-4</c:v>
                </c:pt>
                <c:pt idx="6">
                  <c:v>6.1236987140232697E-3</c:v>
                </c:pt>
                <c:pt idx="7">
                  <c:v>9.1296409007912346E-3</c:v>
                </c:pt>
                <c:pt idx="8">
                  <c:v>7.2376357056694119E-3</c:v>
                </c:pt>
                <c:pt idx="9">
                  <c:v>8.9820359281437123E-3</c:v>
                </c:pt>
                <c:pt idx="10">
                  <c:v>6.5281899109791951E-3</c:v>
                </c:pt>
                <c:pt idx="11">
                  <c:v>8.8443396226415092E-3</c:v>
                </c:pt>
                <c:pt idx="12">
                  <c:v>9.9357101110462715E-3</c:v>
                </c:pt>
                <c:pt idx="13">
                  <c:v>1.0416666666666567E-2</c:v>
                </c:pt>
                <c:pt idx="14">
                  <c:v>8.0183276059565042E-3</c:v>
                </c:pt>
                <c:pt idx="15">
                  <c:v>7.3863636363637013E-3</c:v>
                </c:pt>
                <c:pt idx="16">
                  <c:v>6.7681895093061962E-3</c:v>
                </c:pt>
                <c:pt idx="17">
                  <c:v>7.8431372549019919E-3</c:v>
                </c:pt>
                <c:pt idx="18">
                  <c:v>6.1145080600333197E-3</c:v>
                </c:pt>
                <c:pt idx="19">
                  <c:v>6.0773480662983112E-3</c:v>
                </c:pt>
                <c:pt idx="20">
                  <c:v>4.9423393739703777E-3</c:v>
                </c:pt>
                <c:pt idx="21">
                  <c:v>4.3715846994536144E-3</c:v>
                </c:pt>
                <c:pt idx="22">
                  <c:v>7.0729053318823879E-3</c:v>
                </c:pt>
                <c:pt idx="23">
                  <c:v>0</c:v>
                </c:pt>
              </c:numCache>
            </c:numRef>
          </c:val>
          <c:smooth val="0"/>
          <c:extLst>
            <c:ext xmlns:c16="http://schemas.microsoft.com/office/drawing/2014/chart" uri="{C3380CC4-5D6E-409C-BE32-E72D297353CC}">
              <c16:uniqueId val="{00000001-2EAA-4C2B-80F2-2685DD4B83E3}"/>
            </c:ext>
          </c:extLst>
        </c:ser>
        <c:ser>
          <c:idx val="2"/>
          <c:order val="2"/>
          <c:tx>
            <c:v>Fuel and Light</c:v>
          </c:tx>
          <c:spPr>
            <a:ln w="28575" cap="rnd">
              <a:solidFill>
                <a:schemeClr val="accent3"/>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2'!$Q$44:$Q$67</c:f>
              <c:numCache>
                <c:formatCode>0.00%</c:formatCode>
                <c:ptCount val="24"/>
                <c:pt idx="0">
                  <c:v>6.4308681672022071E-4</c:v>
                </c:pt>
                <c:pt idx="1">
                  <c:v>2.4421593830334265E-2</c:v>
                </c:pt>
                <c:pt idx="2">
                  <c:v>2.5094102885822186E-3</c:v>
                </c:pt>
                <c:pt idx="3">
                  <c:v>5.6320400500624356E-3</c:v>
                </c:pt>
                <c:pt idx="4">
                  <c:v>1.1823273179838244E-2</c:v>
                </c:pt>
                <c:pt idx="5">
                  <c:v>0</c:v>
                </c:pt>
                <c:pt idx="6">
                  <c:v>9.8400984009839754E-3</c:v>
                </c:pt>
                <c:pt idx="7">
                  <c:v>-1.8270401948841837E-3</c:v>
                </c:pt>
                <c:pt idx="8">
                  <c:v>1.2202562538132314E-3</c:v>
                </c:pt>
                <c:pt idx="9">
                  <c:v>6.0938452163311586E-4</c:v>
                </c:pt>
                <c:pt idx="10">
                  <c:v>9.1352009744214372E-3</c:v>
                </c:pt>
                <c:pt idx="11">
                  <c:v>9.0525045262522634E-3</c:v>
                </c:pt>
                <c:pt idx="12">
                  <c:v>2.9904306220095697E-2</c:v>
                </c:pt>
                <c:pt idx="13">
                  <c:v>1.3937282229965191E-2</c:v>
                </c:pt>
                <c:pt idx="14">
                  <c:v>8.0183276059565042E-3</c:v>
                </c:pt>
                <c:pt idx="15">
                  <c:v>2.0454545454545423E-2</c:v>
                </c:pt>
                <c:pt idx="16">
                  <c:v>-4.4543429844097048E-3</c:v>
                </c:pt>
                <c:pt idx="17">
                  <c:v>3.9149888143176093E-3</c:v>
                </c:pt>
                <c:pt idx="18">
                  <c:v>5.5710306406685237E-3</c:v>
                </c:pt>
                <c:pt idx="19">
                  <c:v>4.4321329639889825E-3</c:v>
                </c:pt>
                <c:pt idx="20">
                  <c:v>3.8610038610037982E-3</c:v>
                </c:pt>
                <c:pt idx="21">
                  <c:v>0</c:v>
                </c:pt>
                <c:pt idx="22">
                  <c:v>5.4945054945051823E-4</c:v>
                </c:pt>
                <c:pt idx="23">
                  <c:v>-1.0982976386600144E-3</c:v>
                </c:pt>
              </c:numCache>
            </c:numRef>
          </c:val>
          <c:smooth val="0"/>
          <c:extLst>
            <c:ext xmlns:c16="http://schemas.microsoft.com/office/drawing/2014/chart" uri="{C3380CC4-5D6E-409C-BE32-E72D297353CC}">
              <c16:uniqueId val="{00000002-2EAA-4C2B-80F2-2685DD4B83E3}"/>
            </c:ext>
          </c:extLst>
        </c:ser>
        <c:ser>
          <c:idx val="3"/>
          <c:order val="3"/>
          <c:tx>
            <c:v>Miscellaneous</c:v>
          </c:tx>
          <c:spPr>
            <a:ln w="28575" cap="rnd">
              <a:solidFill>
                <a:schemeClr val="accent4"/>
              </a:solidFill>
              <a:round/>
            </a:ln>
            <a:effectLst/>
          </c:spPr>
          <c:marker>
            <c:symbol val="none"/>
          </c:marker>
          <c:cat>
            <c:strRef>
              <c:f>'Annexure 2'!$L$44:$L$67</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2'!$R$44:$R$67</c:f>
              <c:numCache>
                <c:formatCode>0.00%</c:formatCode>
                <c:ptCount val="24"/>
                <c:pt idx="0">
                  <c:v>3.9011703511052944E-3</c:v>
                </c:pt>
                <c:pt idx="1">
                  <c:v>1.5544041450777238E-2</c:v>
                </c:pt>
                <c:pt idx="2">
                  <c:v>5.1020408163264218E-3</c:v>
                </c:pt>
                <c:pt idx="3">
                  <c:v>8.883248730964504E-3</c:v>
                </c:pt>
                <c:pt idx="4">
                  <c:v>6.2893081761006293E-3</c:v>
                </c:pt>
                <c:pt idx="5">
                  <c:v>0</c:v>
                </c:pt>
                <c:pt idx="6">
                  <c:v>6.2500000000000003E-3</c:v>
                </c:pt>
                <c:pt idx="7">
                  <c:v>2.4844720496894762E-3</c:v>
                </c:pt>
                <c:pt idx="8">
                  <c:v>3.7174721189590725E-3</c:v>
                </c:pt>
                <c:pt idx="9">
                  <c:v>4.3209876543209179E-3</c:v>
                </c:pt>
                <c:pt idx="10">
                  <c:v>4.9170251997542186E-3</c:v>
                </c:pt>
                <c:pt idx="11">
                  <c:v>6.7278287461773351E-3</c:v>
                </c:pt>
                <c:pt idx="12">
                  <c:v>1.3365735115431453E-2</c:v>
                </c:pt>
                <c:pt idx="13">
                  <c:v>4.1966426858512504E-3</c:v>
                </c:pt>
                <c:pt idx="14">
                  <c:v>0</c:v>
                </c:pt>
                <c:pt idx="15">
                  <c:v>5.3731343283582433E-3</c:v>
                </c:pt>
                <c:pt idx="16">
                  <c:v>4.1567695961994573E-3</c:v>
                </c:pt>
                <c:pt idx="17">
                  <c:v>3.548196333530422E-3</c:v>
                </c:pt>
                <c:pt idx="18">
                  <c:v>4.7142015321155655E-3</c:v>
                </c:pt>
                <c:pt idx="19">
                  <c:v>3.5190615835776792E-3</c:v>
                </c:pt>
                <c:pt idx="20">
                  <c:v>5.2600818234950653E-3</c:v>
                </c:pt>
                <c:pt idx="21">
                  <c:v>4.6511627906977403E-3</c:v>
                </c:pt>
                <c:pt idx="22">
                  <c:v>7.5231481481480489E-3</c:v>
                </c:pt>
                <c:pt idx="23">
                  <c:v>0</c:v>
                </c:pt>
              </c:numCache>
            </c:numRef>
          </c:val>
          <c:smooth val="0"/>
          <c:extLst>
            <c:ext xmlns:c16="http://schemas.microsoft.com/office/drawing/2014/chart" uri="{C3380CC4-5D6E-409C-BE32-E72D297353CC}">
              <c16:uniqueId val="{00000003-2EAA-4C2B-80F2-2685DD4B83E3}"/>
            </c:ext>
          </c:extLst>
        </c:ser>
        <c:dLbls>
          <c:showLegendKey val="0"/>
          <c:showVal val="0"/>
          <c:showCatName val="0"/>
          <c:showSerName val="0"/>
          <c:showPercent val="0"/>
          <c:showBubbleSize val="0"/>
        </c:dLbls>
        <c:smooth val="0"/>
        <c:axId val="1299061391"/>
        <c:axId val="1617601887"/>
      </c:lineChart>
      <c:catAx>
        <c:axId val="1299061391"/>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601887"/>
        <c:crosses val="autoZero"/>
        <c:auto val="1"/>
        <c:lblAlgn val="ctr"/>
        <c:lblOffset val="100"/>
        <c:noMultiLvlLbl val="0"/>
      </c:catAx>
      <c:valAx>
        <c:axId val="1617601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0613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M-o-M</a:t>
            </a:r>
            <a:r>
              <a:rPr lang="en-US" baseline="0"/>
              <a:t> Inflation from June 2022 to May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3'!$V$5</c:f>
              <c:strCache>
                <c:ptCount val="1"/>
                <c:pt idx="0">
                  <c:v>Rural</c:v>
                </c:pt>
              </c:strCache>
            </c:strRef>
          </c:tx>
          <c:spPr>
            <a:ln w="28575" cap="rnd">
              <a:solidFill>
                <a:schemeClr val="accent1"/>
              </a:solidFill>
              <a:round/>
            </a:ln>
            <a:effectLst/>
          </c:spPr>
          <c:marker>
            <c:symbol val="none"/>
          </c:marker>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3'!$V$6:$V$17</c:f>
              <c:numCache>
                <c:formatCode>0.00%</c:formatCode>
                <c:ptCount val="12"/>
                <c:pt idx="0">
                  <c:v>9.3676814988290051E-3</c:v>
                </c:pt>
                <c:pt idx="1">
                  <c:v>5.80046403712264E-4</c:v>
                </c:pt>
                <c:pt idx="2">
                  <c:v>8.1159420289855407E-3</c:v>
                </c:pt>
                <c:pt idx="3">
                  <c:v>9.2006900517538487E-3</c:v>
                </c:pt>
                <c:pt idx="4">
                  <c:v>1.0826210826210859E-2</c:v>
                </c:pt>
                <c:pt idx="5">
                  <c:v>-4.5095828635851824E-3</c:v>
                </c:pt>
                <c:pt idx="6">
                  <c:v>-1.2457531143827796E-2</c:v>
                </c:pt>
                <c:pt idx="7">
                  <c:v>3.4403669724770315E-3</c:v>
                </c:pt>
                <c:pt idx="8">
                  <c:v>-1.1428571428570779E-3</c:v>
                </c:pt>
                <c:pt idx="9">
                  <c:v>0</c:v>
                </c:pt>
                <c:pt idx="10">
                  <c:v>4.0045766590388367E-3</c:v>
                </c:pt>
                <c:pt idx="11">
                  <c:v>7.4074074074074719E-3</c:v>
                </c:pt>
              </c:numCache>
            </c:numRef>
          </c:val>
          <c:smooth val="0"/>
          <c:extLst>
            <c:ext xmlns:c16="http://schemas.microsoft.com/office/drawing/2014/chart" uri="{C3380CC4-5D6E-409C-BE32-E72D297353CC}">
              <c16:uniqueId val="{00000000-EB7D-47E5-A311-D1B6B9221405}"/>
            </c:ext>
          </c:extLst>
        </c:ser>
        <c:ser>
          <c:idx val="1"/>
          <c:order val="1"/>
          <c:tx>
            <c:strRef>
              <c:f>'Annexure 3'!$W$5</c:f>
              <c:strCache>
                <c:ptCount val="1"/>
                <c:pt idx="0">
                  <c:v>Urban</c:v>
                </c:pt>
              </c:strCache>
            </c:strRef>
          </c:tx>
          <c:spPr>
            <a:ln w="28575" cap="rnd">
              <a:solidFill>
                <a:schemeClr val="accent2"/>
              </a:solidFill>
              <a:round/>
            </a:ln>
            <a:effectLst/>
          </c:spPr>
          <c:marker>
            <c:symbol val="none"/>
          </c:marker>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3'!$W$6:$W$17</c:f>
              <c:numCache>
                <c:formatCode>0.00%</c:formatCode>
                <c:ptCount val="12"/>
                <c:pt idx="0">
                  <c:v>1.0140845070422599E-2</c:v>
                </c:pt>
                <c:pt idx="1">
                  <c:v>5.5772448410482047E-4</c:v>
                </c:pt>
                <c:pt idx="2">
                  <c:v>5.5741360089186171E-3</c:v>
                </c:pt>
                <c:pt idx="3">
                  <c:v>7.7605321507760849E-3</c:v>
                </c:pt>
                <c:pt idx="4">
                  <c:v>8.2508250825082501E-3</c:v>
                </c:pt>
                <c:pt idx="5">
                  <c:v>-1.0911074740861974E-2</c:v>
                </c:pt>
                <c:pt idx="6">
                  <c:v>-1.4892443463872128E-2</c:v>
                </c:pt>
                <c:pt idx="7">
                  <c:v>5.0391937290033915E-3</c:v>
                </c:pt>
                <c:pt idx="8">
                  <c:v>6.6852367688021649E-3</c:v>
                </c:pt>
                <c:pt idx="9">
                  <c:v>5.5340343110139867E-4</c:v>
                </c:pt>
                <c:pt idx="10">
                  <c:v>7.1902654867255691E-3</c:v>
                </c:pt>
                <c:pt idx="11">
                  <c:v>5.4914881933003845E-3</c:v>
                </c:pt>
              </c:numCache>
            </c:numRef>
          </c:val>
          <c:smooth val="0"/>
          <c:extLst>
            <c:ext xmlns:c16="http://schemas.microsoft.com/office/drawing/2014/chart" uri="{C3380CC4-5D6E-409C-BE32-E72D297353CC}">
              <c16:uniqueId val="{00000001-EB7D-47E5-A311-D1B6B9221405}"/>
            </c:ext>
          </c:extLst>
        </c:ser>
        <c:ser>
          <c:idx val="2"/>
          <c:order val="2"/>
          <c:tx>
            <c:strRef>
              <c:f>'Annexure 3'!$X$5</c:f>
              <c:strCache>
                <c:ptCount val="1"/>
                <c:pt idx="0">
                  <c:v>Rural+Urban</c:v>
                </c:pt>
              </c:strCache>
            </c:strRef>
          </c:tx>
          <c:spPr>
            <a:ln w="28575" cap="rnd">
              <a:solidFill>
                <a:schemeClr val="accent3"/>
              </a:solidFill>
              <a:round/>
            </a:ln>
            <a:effectLst/>
          </c:spPr>
          <c:marker>
            <c:symbol val="none"/>
          </c:marker>
          <c:trendline>
            <c:spPr>
              <a:ln w="28575" cap="rnd">
                <a:solidFill>
                  <a:schemeClr val="tx1"/>
                </a:solidFill>
                <a:prstDash val="sysDot"/>
              </a:ln>
              <a:effectLst/>
            </c:spPr>
            <c:trendlineType val="linear"/>
            <c:dispRSqr val="0"/>
            <c:dispEq val="0"/>
          </c:trendline>
          <c:cat>
            <c:strRef>
              <c:f>'Annexure 3'!$U$6:$U$17</c:f>
              <c:strCache>
                <c:ptCount val="12"/>
                <c:pt idx="0">
                  <c:v>Jun2022</c:v>
                </c:pt>
                <c:pt idx="1">
                  <c:v>Jul2022</c:v>
                </c:pt>
                <c:pt idx="2">
                  <c:v>Aug2022</c:v>
                </c:pt>
                <c:pt idx="3">
                  <c:v>Sep2022</c:v>
                </c:pt>
                <c:pt idx="4">
                  <c:v>Oct2022</c:v>
                </c:pt>
                <c:pt idx="5">
                  <c:v>Nov2022</c:v>
                </c:pt>
                <c:pt idx="6">
                  <c:v>Dec2022</c:v>
                </c:pt>
                <c:pt idx="7">
                  <c:v>Jan2023</c:v>
                </c:pt>
                <c:pt idx="8">
                  <c:v>Feb2023</c:v>
                </c:pt>
                <c:pt idx="9">
                  <c:v>Mar2023</c:v>
                </c:pt>
                <c:pt idx="10">
                  <c:v>Apr2023</c:v>
                </c:pt>
                <c:pt idx="11">
                  <c:v>May2023</c:v>
                </c:pt>
              </c:strCache>
            </c:strRef>
          </c:cat>
          <c:val>
            <c:numRef>
              <c:f>'Annexure 3'!$X$6:$X$17</c:f>
              <c:numCache>
                <c:formatCode>0.00%</c:formatCode>
                <c:ptCount val="12"/>
                <c:pt idx="0">
                  <c:v>9.2325447201384546E-3</c:v>
                </c:pt>
                <c:pt idx="1">
                  <c:v>5.7175528873638828E-4</c:v>
                </c:pt>
                <c:pt idx="2">
                  <c:v>7.4285714285714935E-3</c:v>
                </c:pt>
                <c:pt idx="3">
                  <c:v>8.5082246171298923E-3</c:v>
                </c:pt>
                <c:pt idx="4">
                  <c:v>1.0123734533183255E-2</c:v>
                </c:pt>
                <c:pt idx="5">
                  <c:v>-7.2383073496658295E-3</c:v>
                </c:pt>
                <c:pt idx="6">
                  <c:v>-1.3460459899046581E-2</c:v>
                </c:pt>
                <c:pt idx="7">
                  <c:v>4.5480386583284984E-3</c:v>
                </c:pt>
                <c:pt idx="8">
                  <c:v>1.6977928692700134E-3</c:v>
                </c:pt>
                <c:pt idx="9">
                  <c:v>0</c:v>
                </c:pt>
                <c:pt idx="10">
                  <c:v>5.0847457627118961E-3</c:v>
                </c:pt>
                <c:pt idx="11">
                  <c:v>6.7453625632377095E-3</c:v>
                </c:pt>
              </c:numCache>
            </c:numRef>
          </c:val>
          <c:smooth val="0"/>
          <c:extLst>
            <c:ext xmlns:c16="http://schemas.microsoft.com/office/drawing/2014/chart" uri="{C3380CC4-5D6E-409C-BE32-E72D297353CC}">
              <c16:uniqueId val="{00000002-EB7D-47E5-A311-D1B6B9221405}"/>
            </c:ext>
          </c:extLst>
        </c:ser>
        <c:dLbls>
          <c:showLegendKey val="0"/>
          <c:showVal val="0"/>
          <c:showCatName val="0"/>
          <c:showSerName val="0"/>
          <c:showPercent val="0"/>
          <c:showBubbleSize val="0"/>
        </c:dLbls>
        <c:smooth val="0"/>
        <c:axId val="2037321552"/>
        <c:axId val="2112924576"/>
      </c:lineChart>
      <c:catAx>
        <c:axId val="20373215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Month and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924576"/>
        <c:crosses val="autoZero"/>
        <c:auto val="1"/>
        <c:lblAlgn val="ctr"/>
        <c:lblOffset val="100"/>
        <c:noMultiLvlLbl val="0"/>
      </c:catAx>
      <c:valAx>
        <c:axId val="2112924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Net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73215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Essential services</a:t>
            </a:r>
            <a:r>
              <a:rPr lang="en-US" baseline="0"/>
              <a:t> post-Covid (after 2020 March)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4'!$D$14</c:f>
              <c:strCache>
                <c:ptCount val="1"/>
                <c:pt idx="0">
                  <c:v>Food and beverages</c:v>
                </c:pt>
              </c:strCache>
            </c:strRef>
          </c:tx>
          <c:spPr>
            <a:ln w="28575" cap="rnd">
              <a:solidFill>
                <a:schemeClr val="accent1"/>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4'!$D$15:$D$20</c:f>
              <c:numCache>
                <c:formatCode>0.00%</c:formatCode>
                <c:ptCount val="6"/>
                <c:pt idx="0">
                  <c:v>3.0803906836964646E-2</c:v>
                </c:pt>
                <c:pt idx="1">
                  <c:v>6.5597667638484384E-3</c:v>
                </c:pt>
                <c:pt idx="2">
                  <c:v>7.8204199855177486E-2</c:v>
                </c:pt>
                <c:pt idx="3">
                  <c:v>5.2384150436534473E-2</c:v>
                </c:pt>
                <c:pt idx="4">
                  <c:v>7.4664964901084985E-2</c:v>
                </c:pt>
                <c:pt idx="5">
                  <c:v>5.1068883610451268E-2</c:v>
                </c:pt>
              </c:numCache>
            </c:numRef>
          </c:val>
          <c:smooth val="0"/>
          <c:extLst>
            <c:ext xmlns:c16="http://schemas.microsoft.com/office/drawing/2014/chart" uri="{C3380CC4-5D6E-409C-BE32-E72D297353CC}">
              <c16:uniqueId val="{00000000-E37F-42C8-9D96-D53ED86542F3}"/>
            </c:ext>
          </c:extLst>
        </c:ser>
        <c:ser>
          <c:idx val="1"/>
          <c:order val="1"/>
          <c:tx>
            <c:strRef>
              <c:f>'Annexure 4'!$E$14</c:f>
              <c:strCache>
                <c:ptCount val="1"/>
                <c:pt idx="0">
                  <c:v>Fuel and light</c:v>
                </c:pt>
              </c:strCache>
            </c:strRef>
          </c:tx>
          <c:spPr>
            <a:ln w="28575" cap="rnd">
              <a:solidFill>
                <a:schemeClr val="accent2"/>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4'!$E$15:$E$20</c:f>
              <c:numCache>
                <c:formatCode>0.00%</c:formatCode>
                <c:ptCount val="6"/>
                <c:pt idx="0">
                  <c:v>5.7319907048799426E-2</c:v>
                </c:pt>
                <c:pt idx="1">
                  <c:v>2.344322344322336E-2</c:v>
                </c:pt>
                <c:pt idx="2">
                  <c:v>6.585540443808173E-2</c:v>
                </c:pt>
                <c:pt idx="3">
                  <c:v>4.4325050369375382E-2</c:v>
                </c:pt>
                <c:pt idx="4">
                  <c:v>7.5241157556270019E-2</c:v>
                </c:pt>
                <c:pt idx="5">
                  <c:v>8.7918660287081452E-2</c:v>
                </c:pt>
              </c:numCache>
            </c:numRef>
          </c:val>
          <c:smooth val="0"/>
          <c:extLst>
            <c:ext xmlns:c16="http://schemas.microsoft.com/office/drawing/2014/chart" uri="{C3380CC4-5D6E-409C-BE32-E72D297353CC}">
              <c16:uniqueId val="{00000001-E37F-42C8-9D96-D53ED86542F3}"/>
            </c:ext>
          </c:extLst>
        </c:ser>
        <c:ser>
          <c:idx val="2"/>
          <c:order val="2"/>
          <c:tx>
            <c:strRef>
              <c:f>'Annexure 4'!$F$14</c:f>
              <c:strCache>
                <c:ptCount val="1"/>
                <c:pt idx="0">
                  <c:v>Household goods and services</c:v>
                </c:pt>
              </c:strCache>
            </c:strRef>
          </c:tx>
          <c:spPr>
            <a:ln w="28575" cap="rnd">
              <a:solidFill>
                <a:schemeClr val="accent3"/>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4'!$F$15:$F$20</c:f>
              <c:numCache>
                <c:formatCode>0.00%</c:formatCode>
                <c:ptCount val="6"/>
                <c:pt idx="0">
                  <c:v>4.2275172943889321E-2</c:v>
                </c:pt>
                <c:pt idx="1">
                  <c:v>6.0471976401180072E-2</c:v>
                </c:pt>
                <c:pt idx="2">
                  <c:v>1.8080667593880349E-2</c:v>
                </c:pt>
                <c:pt idx="3">
                  <c:v>3.2786885245901523E-2</c:v>
                </c:pt>
                <c:pt idx="4">
                  <c:v>7.6719576719576882E-2</c:v>
                </c:pt>
                <c:pt idx="5">
                  <c:v>7.0024570024569882E-2</c:v>
                </c:pt>
              </c:numCache>
            </c:numRef>
          </c:val>
          <c:smooth val="0"/>
          <c:extLst>
            <c:ext xmlns:c16="http://schemas.microsoft.com/office/drawing/2014/chart" uri="{C3380CC4-5D6E-409C-BE32-E72D297353CC}">
              <c16:uniqueId val="{00000002-E37F-42C8-9D96-D53ED86542F3}"/>
            </c:ext>
          </c:extLst>
        </c:ser>
        <c:ser>
          <c:idx val="3"/>
          <c:order val="3"/>
          <c:tx>
            <c:strRef>
              <c:f>'Annexure 4'!$G$14</c:f>
              <c:strCache>
                <c:ptCount val="1"/>
                <c:pt idx="0">
                  <c:v>Health</c:v>
                </c:pt>
              </c:strCache>
            </c:strRef>
          </c:tx>
          <c:spPr>
            <a:ln w="28575" cap="rnd">
              <a:solidFill>
                <a:schemeClr val="accent4"/>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4'!$G$15:$G$20</c:f>
              <c:numCache>
                <c:formatCode>0.00%</c:formatCode>
                <c:ptCount val="6"/>
                <c:pt idx="0">
                  <c:v>5.0860719874804491E-2</c:v>
                </c:pt>
                <c:pt idx="1">
                  <c:v>8.8607594936708681E-2</c:v>
                </c:pt>
                <c:pt idx="2">
                  <c:v>4.1723666210670474E-2</c:v>
                </c:pt>
                <c:pt idx="3">
                  <c:v>6.1720288903479817E-2</c:v>
                </c:pt>
                <c:pt idx="4">
                  <c:v>6.9882498453927105E-2</c:v>
                </c:pt>
                <c:pt idx="5">
                  <c:v>6.589595375722547E-2</c:v>
                </c:pt>
              </c:numCache>
            </c:numRef>
          </c:val>
          <c:smooth val="0"/>
          <c:extLst>
            <c:ext xmlns:c16="http://schemas.microsoft.com/office/drawing/2014/chart" uri="{C3380CC4-5D6E-409C-BE32-E72D297353CC}">
              <c16:uniqueId val="{00000003-E37F-42C8-9D96-D53ED86542F3}"/>
            </c:ext>
          </c:extLst>
        </c:ser>
        <c:ser>
          <c:idx val="4"/>
          <c:order val="4"/>
          <c:tx>
            <c:strRef>
              <c:f>'Annexure 4'!$H$14</c:f>
              <c:strCache>
                <c:ptCount val="1"/>
                <c:pt idx="0">
                  <c:v>Transport and communication</c:v>
                </c:pt>
              </c:strCache>
            </c:strRef>
          </c:tx>
          <c:spPr>
            <a:ln w="28575" cap="rnd">
              <a:solidFill>
                <a:schemeClr val="accent5"/>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4'!$H$15:$H$20</c:f>
              <c:numCache>
                <c:formatCode>0.00%</c:formatCode>
                <c:ptCount val="6"/>
                <c:pt idx="0">
                  <c:v>2.891156462585039E-2</c:v>
                </c:pt>
                <c:pt idx="1">
                  <c:v>2.9752066115702431E-2</c:v>
                </c:pt>
                <c:pt idx="2">
                  <c:v>4.2536115569823528E-2</c:v>
                </c:pt>
                <c:pt idx="3">
                  <c:v>0.12548113933795213</c:v>
                </c:pt>
                <c:pt idx="4">
                  <c:v>8.0027359781121868E-2</c:v>
                </c:pt>
                <c:pt idx="5">
                  <c:v>3.9898670044331744E-2</c:v>
                </c:pt>
              </c:numCache>
            </c:numRef>
          </c:val>
          <c:smooth val="0"/>
          <c:extLst>
            <c:ext xmlns:c16="http://schemas.microsoft.com/office/drawing/2014/chart" uri="{C3380CC4-5D6E-409C-BE32-E72D297353CC}">
              <c16:uniqueId val="{00000004-E37F-42C8-9D96-D53ED86542F3}"/>
            </c:ext>
          </c:extLst>
        </c:ser>
        <c:ser>
          <c:idx val="5"/>
          <c:order val="5"/>
          <c:tx>
            <c:strRef>
              <c:f>'Annexure 4'!$I$14</c:f>
              <c:strCache>
                <c:ptCount val="1"/>
                <c:pt idx="0">
                  <c:v>Education</c:v>
                </c:pt>
              </c:strCache>
            </c:strRef>
          </c:tx>
          <c:spPr>
            <a:ln w="28575" cap="rnd">
              <a:solidFill>
                <a:schemeClr val="accent6"/>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4'!$I$15:$I$20</c:f>
              <c:numCache>
                <c:formatCode>0.00%</c:formatCode>
                <c:ptCount val="6"/>
                <c:pt idx="0">
                  <c:v>4.4843049327354258E-2</c:v>
                </c:pt>
                <c:pt idx="1">
                  <c:v>7.5107296137339047E-2</c:v>
                </c:pt>
                <c:pt idx="2">
                  <c:v>3.858948769128398E-2</c:v>
                </c:pt>
                <c:pt idx="3">
                  <c:v>2.6265214606021745E-2</c:v>
                </c:pt>
                <c:pt idx="4">
                  <c:v>3.6204744069912684E-2</c:v>
                </c:pt>
                <c:pt idx="5">
                  <c:v>5.4216867469879519E-2</c:v>
                </c:pt>
              </c:numCache>
            </c:numRef>
          </c:val>
          <c:smooth val="0"/>
          <c:extLst>
            <c:ext xmlns:c16="http://schemas.microsoft.com/office/drawing/2014/chart" uri="{C3380CC4-5D6E-409C-BE32-E72D297353CC}">
              <c16:uniqueId val="{00000005-E37F-42C8-9D96-D53ED86542F3}"/>
            </c:ext>
          </c:extLst>
        </c:ser>
        <c:ser>
          <c:idx val="6"/>
          <c:order val="6"/>
          <c:tx>
            <c:strRef>
              <c:f>'Annexure 4'!$J$14</c:f>
              <c:strCache>
                <c:ptCount val="1"/>
                <c:pt idx="0">
                  <c:v>General index</c:v>
                </c:pt>
              </c:strCache>
            </c:strRef>
          </c:tx>
          <c:spPr>
            <a:ln w="28575" cap="rnd">
              <a:solidFill>
                <a:schemeClr val="accent1">
                  <a:lumMod val="60000"/>
                </a:schemeClr>
              </a:solidFill>
              <a:round/>
            </a:ln>
            <a:effectLst/>
          </c:spPr>
          <c:marker>
            <c:symbol val="none"/>
          </c:marker>
          <c:cat>
            <c:strRef>
              <c:f>'Annexure 4'!$C$15:$C$20</c:f>
              <c:strCache>
                <c:ptCount val="6"/>
                <c:pt idx="0">
                  <c:v>2018Mar</c:v>
                </c:pt>
                <c:pt idx="1">
                  <c:v>2019Mar</c:v>
                </c:pt>
                <c:pt idx="2">
                  <c:v>2020Mar</c:v>
                </c:pt>
                <c:pt idx="3">
                  <c:v>2021Mar</c:v>
                </c:pt>
                <c:pt idx="4">
                  <c:v>2022Mar</c:v>
                </c:pt>
                <c:pt idx="5">
                  <c:v>2023Mar</c:v>
                </c:pt>
              </c:strCache>
            </c:strRef>
          </c:cat>
          <c:val>
            <c:numRef>
              <c:f>'Annexure 4'!$J$15:$J$20</c:f>
              <c:numCache>
                <c:formatCode>0.00%</c:formatCode>
                <c:ptCount val="6"/>
                <c:pt idx="0">
                  <c:v>4.278074866310156E-2</c:v>
                </c:pt>
                <c:pt idx="1">
                  <c:v>2.8571428571428612E-2</c:v>
                </c:pt>
                <c:pt idx="2">
                  <c:v>5.840455840455832E-2</c:v>
                </c:pt>
                <c:pt idx="3">
                  <c:v>5.5181695827725558E-2</c:v>
                </c:pt>
                <c:pt idx="4">
                  <c:v>6.9515306122448828E-2</c:v>
                </c:pt>
                <c:pt idx="5">
                  <c:v>5.6648777579010143E-2</c:v>
                </c:pt>
              </c:numCache>
            </c:numRef>
          </c:val>
          <c:smooth val="0"/>
          <c:extLst>
            <c:ext xmlns:c16="http://schemas.microsoft.com/office/drawing/2014/chart" uri="{C3380CC4-5D6E-409C-BE32-E72D297353CC}">
              <c16:uniqueId val="{00000006-E37F-42C8-9D96-D53ED86542F3}"/>
            </c:ext>
          </c:extLst>
        </c:ser>
        <c:dLbls>
          <c:showLegendKey val="0"/>
          <c:showVal val="0"/>
          <c:showCatName val="0"/>
          <c:showSerName val="0"/>
          <c:showPercent val="0"/>
          <c:showBubbleSize val="0"/>
        </c:dLbls>
        <c:smooth val="0"/>
        <c:axId val="41404400"/>
        <c:axId val="41408720"/>
      </c:lineChart>
      <c:catAx>
        <c:axId val="414044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41408720"/>
        <c:crosses val="autoZero"/>
        <c:auto val="1"/>
        <c:lblAlgn val="ctr"/>
        <c:lblOffset val="100"/>
        <c:noMultiLvlLbl val="0"/>
      </c:catAx>
      <c:valAx>
        <c:axId val="414087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CPI Growth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04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4'!$M$14</c:f>
              <c:strCache>
                <c:ptCount val="1"/>
                <c:pt idx="0">
                  <c:v>Pan, tobacco and intoxicants</c:v>
                </c:pt>
              </c:strCache>
            </c:strRef>
          </c:tx>
          <c:spPr>
            <a:ln w="28575" cap="rnd">
              <a:solidFill>
                <a:schemeClr val="accent1"/>
              </a:solidFill>
              <a:round/>
            </a:ln>
            <a:effectLst/>
          </c:spPr>
          <c:marker>
            <c:symbol val="none"/>
          </c:marker>
          <c:cat>
            <c:strRef>
              <c:f>'Annexure 4'!$L$15:$L$20</c:f>
              <c:strCache>
                <c:ptCount val="6"/>
                <c:pt idx="0">
                  <c:v>2018Mar</c:v>
                </c:pt>
                <c:pt idx="1">
                  <c:v>2019Mar</c:v>
                </c:pt>
                <c:pt idx="2">
                  <c:v>2020Mar</c:v>
                </c:pt>
                <c:pt idx="3">
                  <c:v>2021Mar</c:v>
                </c:pt>
                <c:pt idx="4">
                  <c:v>2022Mar</c:v>
                </c:pt>
                <c:pt idx="5">
                  <c:v>2023Mar</c:v>
                </c:pt>
              </c:strCache>
            </c:strRef>
          </c:cat>
          <c:val>
            <c:numRef>
              <c:f>'Annexure 4'!$M$15:$M$20</c:f>
              <c:numCache>
                <c:formatCode>0.00%</c:formatCode>
                <c:ptCount val="6"/>
                <c:pt idx="0">
                  <c:v>7.7188146106133823E-2</c:v>
                </c:pt>
                <c:pt idx="1">
                  <c:v>4.6065259117082459E-2</c:v>
                </c:pt>
                <c:pt idx="2">
                  <c:v>4.7094801223241521E-2</c:v>
                </c:pt>
                <c:pt idx="3">
                  <c:v>9.8714953271028083E-2</c:v>
                </c:pt>
                <c:pt idx="4">
                  <c:v>2.9771398192450796E-2</c:v>
                </c:pt>
                <c:pt idx="5">
                  <c:v>2.9943211151264904E-2</c:v>
                </c:pt>
              </c:numCache>
            </c:numRef>
          </c:val>
          <c:smooth val="0"/>
          <c:extLst>
            <c:ext xmlns:c16="http://schemas.microsoft.com/office/drawing/2014/chart" uri="{C3380CC4-5D6E-409C-BE32-E72D297353CC}">
              <c16:uniqueId val="{00000000-75F3-4F58-89A2-EA1969B29A66}"/>
            </c:ext>
          </c:extLst>
        </c:ser>
        <c:ser>
          <c:idx val="1"/>
          <c:order val="1"/>
          <c:tx>
            <c:strRef>
              <c:f>'Annexure 4'!$N$14</c:f>
              <c:strCache>
                <c:ptCount val="1"/>
                <c:pt idx="0">
                  <c:v>Clothing and footwear</c:v>
                </c:pt>
              </c:strCache>
            </c:strRef>
          </c:tx>
          <c:spPr>
            <a:ln w="28575" cap="rnd">
              <a:solidFill>
                <a:schemeClr val="accent2"/>
              </a:solidFill>
              <a:round/>
            </a:ln>
            <a:effectLst/>
          </c:spPr>
          <c:marker>
            <c:symbol val="none"/>
          </c:marker>
          <c:cat>
            <c:strRef>
              <c:f>'Annexure 4'!$L$15:$L$20</c:f>
              <c:strCache>
                <c:ptCount val="6"/>
                <c:pt idx="0">
                  <c:v>2018Mar</c:v>
                </c:pt>
                <c:pt idx="1">
                  <c:v>2019Mar</c:v>
                </c:pt>
                <c:pt idx="2">
                  <c:v>2020Mar</c:v>
                </c:pt>
                <c:pt idx="3">
                  <c:v>2021Mar</c:v>
                </c:pt>
                <c:pt idx="4">
                  <c:v>2022Mar</c:v>
                </c:pt>
                <c:pt idx="5">
                  <c:v>2023Mar</c:v>
                </c:pt>
              </c:strCache>
            </c:strRef>
          </c:cat>
          <c:val>
            <c:numRef>
              <c:f>'Annexure 4'!$N$15:$N$20</c:f>
              <c:numCache>
                <c:formatCode>0.00%</c:formatCode>
                <c:ptCount val="6"/>
                <c:pt idx="0">
                  <c:v>4.9120234604105487E-2</c:v>
                </c:pt>
                <c:pt idx="1">
                  <c:v>2.5157232704402475E-2</c:v>
                </c:pt>
                <c:pt idx="2">
                  <c:v>2.1131561008861779E-2</c:v>
                </c:pt>
                <c:pt idx="3">
                  <c:v>4.4058744993324392E-2</c:v>
                </c:pt>
                <c:pt idx="4">
                  <c:v>9.3989769820971791E-2</c:v>
                </c:pt>
                <c:pt idx="5">
                  <c:v>8.1823495032144949E-2</c:v>
                </c:pt>
              </c:numCache>
            </c:numRef>
          </c:val>
          <c:smooth val="0"/>
          <c:extLst>
            <c:ext xmlns:c16="http://schemas.microsoft.com/office/drawing/2014/chart" uri="{C3380CC4-5D6E-409C-BE32-E72D297353CC}">
              <c16:uniqueId val="{00000001-75F3-4F58-89A2-EA1969B29A66}"/>
            </c:ext>
          </c:extLst>
        </c:ser>
        <c:ser>
          <c:idx val="2"/>
          <c:order val="2"/>
          <c:tx>
            <c:strRef>
              <c:f>'Annexure 4'!$O$14</c:f>
              <c:strCache>
                <c:ptCount val="1"/>
                <c:pt idx="0">
                  <c:v>Housing</c:v>
                </c:pt>
              </c:strCache>
            </c:strRef>
          </c:tx>
          <c:spPr>
            <a:ln w="28575" cap="rnd">
              <a:solidFill>
                <a:schemeClr val="accent3"/>
              </a:solidFill>
              <a:round/>
            </a:ln>
            <a:effectLst/>
          </c:spPr>
          <c:marker>
            <c:symbol val="none"/>
          </c:marker>
          <c:cat>
            <c:strRef>
              <c:f>'Annexure 4'!$L$15:$L$20</c:f>
              <c:strCache>
                <c:ptCount val="6"/>
                <c:pt idx="0">
                  <c:v>2018Mar</c:v>
                </c:pt>
                <c:pt idx="1">
                  <c:v>2019Mar</c:v>
                </c:pt>
                <c:pt idx="2">
                  <c:v>2020Mar</c:v>
                </c:pt>
                <c:pt idx="3">
                  <c:v>2021Mar</c:v>
                </c:pt>
                <c:pt idx="4">
                  <c:v>2022Mar</c:v>
                </c:pt>
                <c:pt idx="5">
                  <c:v>2023Mar</c:v>
                </c:pt>
              </c:strCache>
            </c:strRef>
          </c:cat>
          <c:val>
            <c:numRef>
              <c:f>'Annexure 4'!$O$15:$O$20</c:f>
              <c:numCache>
                <c:formatCode>0.00%</c:formatCode>
                <c:ptCount val="6"/>
                <c:pt idx="0">
                  <c:v>8.3142639206712485E-2</c:v>
                </c:pt>
                <c:pt idx="1">
                  <c:v>4.9295774647887321E-2</c:v>
                </c:pt>
                <c:pt idx="2">
                  <c:v>3.6912751677852351E-2</c:v>
                </c:pt>
                <c:pt idx="3">
                  <c:v>3.4951456310679647E-2</c:v>
                </c:pt>
                <c:pt idx="4">
                  <c:v>3.3771106941838686E-2</c:v>
                </c:pt>
                <c:pt idx="5">
                  <c:v>4.9606775559588555E-2</c:v>
                </c:pt>
              </c:numCache>
            </c:numRef>
          </c:val>
          <c:smooth val="0"/>
          <c:extLst>
            <c:ext xmlns:c16="http://schemas.microsoft.com/office/drawing/2014/chart" uri="{C3380CC4-5D6E-409C-BE32-E72D297353CC}">
              <c16:uniqueId val="{00000002-75F3-4F58-89A2-EA1969B29A66}"/>
            </c:ext>
          </c:extLst>
        </c:ser>
        <c:ser>
          <c:idx val="3"/>
          <c:order val="3"/>
          <c:tx>
            <c:strRef>
              <c:f>'Annexure 4'!$P$14</c:f>
              <c:strCache>
                <c:ptCount val="1"/>
                <c:pt idx="0">
                  <c:v>Recreation and amusement</c:v>
                </c:pt>
              </c:strCache>
            </c:strRef>
          </c:tx>
          <c:spPr>
            <a:ln w="28575" cap="rnd">
              <a:solidFill>
                <a:schemeClr val="accent4"/>
              </a:solidFill>
              <a:round/>
            </a:ln>
            <a:effectLst/>
          </c:spPr>
          <c:marker>
            <c:symbol val="none"/>
          </c:marker>
          <c:cat>
            <c:strRef>
              <c:f>'Annexure 4'!$L$15:$L$20</c:f>
              <c:strCache>
                <c:ptCount val="6"/>
                <c:pt idx="0">
                  <c:v>2018Mar</c:v>
                </c:pt>
                <c:pt idx="1">
                  <c:v>2019Mar</c:v>
                </c:pt>
                <c:pt idx="2">
                  <c:v>2020Mar</c:v>
                </c:pt>
                <c:pt idx="3">
                  <c:v>2021Mar</c:v>
                </c:pt>
                <c:pt idx="4">
                  <c:v>2022Mar</c:v>
                </c:pt>
                <c:pt idx="5">
                  <c:v>2023Mar</c:v>
                </c:pt>
              </c:strCache>
            </c:strRef>
          </c:cat>
          <c:val>
            <c:numRef>
              <c:f>'Annexure 4'!$P$15:$P$20</c:f>
              <c:numCache>
                <c:formatCode>0.00%</c:formatCode>
                <c:ptCount val="6"/>
                <c:pt idx="0">
                  <c:v>4.3200000000000044E-2</c:v>
                </c:pt>
                <c:pt idx="1">
                  <c:v>5.5981595092024404E-2</c:v>
                </c:pt>
                <c:pt idx="2">
                  <c:v>4.357298474945534E-2</c:v>
                </c:pt>
                <c:pt idx="3">
                  <c:v>6.1934585942936715E-2</c:v>
                </c:pt>
                <c:pt idx="4">
                  <c:v>7.0117955439056467E-2</c:v>
                </c:pt>
                <c:pt idx="5">
                  <c:v>4.2865890998162889E-2</c:v>
                </c:pt>
              </c:numCache>
            </c:numRef>
          </c:val>
          <c:smooth val="0"/>
          <c:extLst>
            <c:ext xmlns:c16="http://schemas.microsoft.com/office/drawing/2014/chart" uri="{C3380CC4-5D6E-409C-BE32-E72D297353CC}">
              <c16:uniqueId val="{00000003-75F3-4F58-89A2-EA1969B29A66}"/>
            </c:ext>
          </c:extLst>
        </c:ser>
        <c:ser>
          <c:idx val="4"/>
          <c:order val="4"/>
          <c:tx>
            <c:strRef>
              <c:f>'Annexure 4'!$Q$14</c:f>
              <c:strCache>
                <c:ptCount val="1"/>
                <c:pt idx="0">
                  <c:v>Personal care and effects</c:v>
                </c:pt>
              </c:strCache>
            </c:strRef>
          </c:tx>
          <c:spPr>
            <a:ln w="28575" cap="rnd">
              <a:solidFill>
                <a:schemeClr val="accent5"/>
              </a:solidFill>
              <a:round/>
            </a:ln>
            <a:effectLst/>
          </c:spPr>
          <c:marker>
            <c:symbol val="none"/>
          </c:marker>
          <c:cat>
            <c:strRef>
              <c:f>'Annexure 4'!$L$15:$L$20</c:f>
              <c:strCache>
                <c:ptCount val="6"/>
                <c:pt idx="0">
                  <c:v>2018Mar</c:v>
                </c:pt>
                <c:pt idx="1">
                  <c:v>2019Mar</c:v>
                </c:pt>
                <c:pt idx="2">
                  <c:v>2020Mar</c:v>
                </c:pt>
                <c:pt idx="3">
                  <c:v>2021Mar</c:v>
                </c:pt>
                <c:pt idx="4">
                  <c:v>2022Mar</c:v>
                </c:pt>
                <c:pt idx="5">
                  <c:v>2023Mar</c:v>
                </c:pt>
              </c:strCache>
            </c:strRef>
          </c:cat>
          <c:val>
            <c:numRef>
              <c:f>'Annexure 4'!$Q$15:$Q$20</c:f>
              <c:numCache>
                <c:formatCode>0.00%</c:formatCode>
                <c:ptCount val="6"/>
                <c:pt idx="0">
                  <c:v>4.5676998368678584E-2</c:v>
                </c:pt>
                <c:pt idx="1">
                  <c:v>4.0561622464898729E-2</c:v>
                </c:pt>
                <c:pt idx="2">
                  <c:v>8.8455772113942899E-2</c:v>
                </c:pt>
                <c:pt idx="3">
                  <c:v>5.9228650137741208E-2</c:v>
                </c:pt>
                <c:pt idx="4">
                  <c:v>8.7126137841352258E-2</c:v>
                </c:pt>
                <c:pt idx="5">
                  <c:v>8.2535885167464185E-2</c:v>
                </c:pt>
              </c:numCache>
            </c:numRef>
          </c:val>
          <c:smooth val="0"/>
          <c:extLst>
            <c:ext xmlns:c16="http://schemas.microsoft.com/office/drawing/2014/chart" uri="{C3380CC4-5D6E-409C-BE32-E72D297353CC}">
              <c16:uniqueId val="{00000004-75F3-4F58-89A2-EA1969B29A66}"/>
            </c:ext>
          </c:extLst>
        </c:ser>
        <c:dLbls>
          <c:showLegendKey val="0"/>
          <c:showVal val="0"/>
          <c:showCatName val="0"/>
          <c:showSerName val="0"/>
          <c:showPercent val="0"/>
          <c:showBubbleSize val="0"/>
        </c:dLbls>
        <c:smooth val="0"/>
        <c:axId val="1875483888"/>
        <c:axId val="1875482928"/>
      </c:lineChart>
      <c:catAx>
        <c:axId val="187548388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482928"/>
        <c:crosses val="autoZero"/>
        <c:auto val="1"/>
        <c:lblAlgn val="ctr"/>
        <c:lblOffset val="100"/>
        <c:noMultiLvlLbl val="0"/>
      </c:catAx>
      <c:valAx>
        <c:axId val="187548292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5483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a:t>
            </a:r>
            <a:r>
              <a:rPr lang="en-US" baseline="0"/>
              <a:t> waves (1st and 2nd) with Essential CPI baskets inflation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'Annexure 4'!$M$52</c:f>
              <c:strCache>
                <c:ptCount val="1"/>
                <c:pt idx="0">
                  <c:v>Food and beverages</c:v>
                </c:pt>
              </c:strCache>
            </c:strRef>
          </c:tx>
          <c:spPr>
            <a:ln w="28575" cap="rnd">
              <a:solidFill>
                <a:schemeClr val="accent1"/>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4'!$M$53:$M$80</c:f>
              <c:numCache>
                <c:formatCode>0.00%</c:formatCode>
                <c:ptCount val="28"/>
                <c:pt idx="1">
                  <c:v>-9.6774193548387101E-3</c:v>
                </c:pt>
                <c:pt idx="2">
                  <c:v>-1.9543973941368076E-2</c:v>
                </c:pt>
                <c:pt idx="3">
                  <c:v>-1.0631229235880361E-2</c:v>
                </c:pt>
                <c:pt idx="4">
                  <c:v>1.6789791806581598E-2</c:v>
                </c:pt>
                <c:pt idx="5">
                  <c:v>8.1461911052398937E-3</c:v>
                </c:pt>
                <c:pt idx="6">
                  <c:v>8.9539200698843038E-3</c:v>
                </c:pt>
                <c:pt idx="7">
                  <c:v>0</c:v>
                </c:pt>
                <c:pt idx="8">
                  <c:v>1.948051948051948E-2</c:v>
                </c:pt>
                <c:pt idx="9">
                  <c:v>6.369426751592357E-3</c:v>
                </c:pt>
                <c:pt idx="10">
                  <c:v>2.1518987341772187E-2</c:v>
                </c:pt>
                <c:pt idx="11">
                  <c:v>2.0446096654274985E-2</c:v>
                </c:pt>
                <c:pt idx="12">
                  <c:v>4.2501517911355015E-3</c:v>
                </c:pt>
                <c:pt idx="13">
                  <c:v>-2.6602176541717083E-2</c:v>
                </c:pt>
                <c:pt idx="14">
                  <c:v>-2.5465838509316736E-2</c:v>
                </c:pt>
                <c:pt idx="15">
                  <c:v>-1.2746972594010009E-3</c:v>
                </c:pt>
                <c:pt idx="16">
                  <c:v>8.2961072112317253E-3</c:v>
                </c:pt>
                <c:pt idx="17">
                  <c:v>1.7088607594936637E-2</c:v>
                </c:pt>
                <c:pt idx="18">
                  <c:v>1.1823273179838244E-2</c:v>
                </c:pt>
                <c:pt idx="19">
                  <c:v>8.6100861008610446E-3</c:v>
                </c:pt>
                <c:pt idx="20">
                  <c:v>0</c:v>
                </c:pt>
                <c:pt idx="21">
                  <c:v>0</c:v>
                </c:pt>
                <c:pt idx="22">
                  <c:v>2.2560975609756027E-2</c:v>
                </c:pt>
                <c:pt idx="23">
                  <c:v>1.1926058437686345E-2</c:v>
                </c:pt>
                <c:pt idx="24">
                  <c:v>-8.8391278727165592E-3</c:v>
                </c:pt>
                <c:pt idx="25">
                  <c:v>-1.070154577883462E-2</c:v>
                </c:pt>
                <c:pt idx="26">
                  <c:v>-1.2019230769231793E-3</c:v>
                </c:pt>
                <c:pt idx="27">
                  <c:v>1.3237063778580128E-2</c:v>
                </c:pt>
              </c:numCache>
            </c:numRef>
          </c:val>
          <c:smooth val="0"/>
          <c:extLst>
            <c:ext xmlns:c16="http://schemas.microsoft.com/office/drawing/2014/chart" uri="{C3380CC4-5D6E-409C-BE32-E72D297353CC}">
              <c16:uniqueId val="{00000000-479A-4788-9047-51A6029C46D3}"/>
            </c:ext>
          </c:extLst>
        </c:ser>
        <c:ser>
          <c:idx val="1"/>
          <c:order val="1"/>
          <c:tx>
            <c:strRef>
              <c:f>'Annexure 4'!$N$52</c:f>
              <c:strCache>
                <c:ptCount val="1"/>
                <c:pt idx="0">
                  <c:v>Fuel and light</c:v>
                </c:pt>
              </c:strCache>
            </c:strRef>
          </c:tx>
          <c:spPr>
            <a:ln w="28575" cap="rnd">
              <a:solidFill>
                <a:schemeClr val="accent2"/>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4'!$N$53:$N$80</c:f>
              <c:numCache>
                <c:formatCode>0.00%</c:formatCode>
                <c:ptCount val="28"/>
                <c:pt idx="1">
                  <c:v>6.2630480167015015E-3</c:v>
                </c:pt>
                <c:pt idx="2">
                  <c:v>1.7980636237897609E-2</c:v>
                </c:pt>
                <c:pt idx="3">
                  <c:v>1.1548913043478378E-2</c:v>
                </c:pt>
                <c:pt idx="4">
                  <c:v>-3.2236400268636743E-2</c:v>
                </c:pt>
                <c:pt idx="5">
                  <c:v>2.7758501040944183E-3</c:v>
                </c:pt>
                <c:pt idx="6">
                  <c:v>-1.7993079584775046E-2</c:v>
                </c:pt>
                <c:pt idx="7">
                  <c:v>0</c:v>
                </c:pt>
                <c:pt idx="8">
                  <c:v>7.751937984496084E-3</c:v>
                </c:pt>
                <c:pt idx="9">
                  <c:v>-6.9930069930065951E-4</c:v>
                </c:pt>
                <c:pt idx="10">
                  <c:v>1.3995801259621317E-3</c:v>
                </c:pt>
                <c:pt idx="11">
                  <c:v>3.4940600978336828E-3</c:v>
                </c:pt>
                <c:pt idx="12">
                  <c:v>6.9637883008356553E-3</c:v>
                </c:pt>
                <c:pt idx="13">
                  <c:v>2.2821576763485556E-2</c:v>
                </c:pt>
                <c:pt idx="14">
                  <c:v>3.0425963488843813E-2</c:v>
                </c:pt>
                <c:pt idx="15">
                  <c:v>2.0341207349081326E-2</c:v>
                </c:pt>
                <c:pt idx="16">
                  <c:v>6.4308681672022071E-4</c:v>
                </c:pt>
                <c:pt idx="17">
                  <c:v>2.4421593830334265E-2</c:v>
                </c:pt>
                <c:pt idx="18">
                  <c:v>2.5094102885822186E-3</c:v>
                </c:pt>
                <c:pt idx="19">
                  <c:v>5.6320400500624356E-3</c:v>
                </c:pt>
                <c:pt idx="20">
                  <c:v>1.1823273179838244E-2</c:v>
                </c:pt>
                <c:pt idx="21">
                  <c:v>0</c:v>
                </c:pt>
                <c:pt idx="22">
                  <c:v>9.8400984009839754E-3</c:v>
                </c:pt>
                <c:pt idx="23">
                  <c:v>-1.8270401948841837E-3</c:v>
                </c:pt>
                <c:pt idx="24">
                  <c:v>1.2202562538132314E-3</c:v>
                </c:pt>
                <c:pt idx="25">
                  <c:v>6.0938452163311586E-4</c:v>
                </c:pt>
                <c:pt idx="26">
                  <c:v>9.1352009744214372E-3</c:v>
                </c:pt>
                <c:pt idx="27">
                  <c:v>9.0525045262522634E-3</c:v>
                </c:pt>
              </c:numCache>
            </c:numRef>
          </c:val>
          <c:smooth val="0"/>
          <c:extLst>
            <c:ext xmlns:c16="http://schemas.microsoft.com/office/drawing/2014/chart" uri="{C3380CC4-5D6E-409C-BE32-E72D297353CC}">
              <c16:uniqueId val="{00000001-479A-4788-9047-51A6029C46D3}"/>
            </c:ext>
          </c:extLst>
        </c:ser>
        <c:ser>
          <c:idx val="2"/>
          <c:order val="2"/>
          <c:tx>
            <c:strRef>
              <c:f>'Annexure 4'!$O$52</c:f>
              <c:strCache>
                <c:ptCount val="1"/>
                <c:pt idx="0">
                  <c:v>Household goods and services</c:v>
                </c:pt>
              </c:strCache>
            </c:strRef>
          </c:tx>
          <c:spPr>
            <a:ln w="28575" cap="rnd">
              <a:solidFill>
                <a:schemeClr val="accent3"/>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4'!$O$53:$O$80</c:f>
              <c:numCache>
                <c:formatCode>0.00%</c:formatCode>
                <c:ptCount val="28"/>
                <c:pt idx="1">
                  <c:v>2.7434842249655501E-3</c:v>
                </c:pt>
                <c:pt idx="2">
                  <c:v>1.3679890560876679E-3</c:v>
                </c:pt>
                <c:pt idx="3">
                  <c:v>0</c:v>
                </c:pt>
                <c:pt idx="4">
                  <c:v>2.0491803278687359E-3</c:v>
                </c:pt>
                <c:pt idx="5">
                  <c:v>0</c:v>
                </c:pt>
                <c:pt idx="6">
                  <c:v>-2.0449897750510087E-3</c:v>
                </c:pt>
                <c:pt idx="7">
                  <c:v>0</c:v>
                </c:pt>
                <c:pt idx="8">
                  <c:v>1.3661202185792349E-2</c:v>
                </c:pt>
                <c:pt idx="9">
                  <c:v>2.0215633423179445E-3</c:v>
                </c:pt>
                <c:pt idx="10">
                  <c:v>0</c:v>
                </c:pt>
                <c:pt idx="11">
                  <c:v>3.3624747814391394E-3</c:v>
                </c:pt>
                <c:pt idx="12">
                  <c:v>3.351206434316354E-3</c:v>
                </c:pt>
                <c:pt idx="13">
                  <c:v>2.0040080160321403E-3</c:v>
                </c:pt>
                <c:pt idx="14">
                  <c:v>6.0000000000000383E-3</c:v>
                </c:pt>
                <c:pt idx="15">
                  <c:v>1.9880715705764278E-3</c:v>
                </c:pt>
                <c:pt idx="16">
                  <c:v>3.968253968254119E-3</c:v>
                </c:pt>
                <c:pt idx="17">
                  <c:v>1.9104084321475475E-2</c:v>
                </c:pt>
                <c:pt idx="18">
                  <c:v>6.4641241111844047E-4</c:v>
                </c:pt>
                <c:pt idx="19">
                  <c:v>6.4599483204134363E-3</c:v>
                </c:pt>
                <c:pt idx="20">
                  <c:v>1.0911424903722648E-2</c:v>
                </c:pt>
                <c:pt idx="21">
                  <c:v>0</c:v>
                </c:pt>
                <c:pt idx="22">
                  <c:v>5.7142857142857507E-3</c:v>
                </c:pt>
                <c:pt idx="23">
                  <c:v>5.6818181818182175E-3</c:v>
                </c:pt>
                <c:pt idx="24">
                  <c:v>5.6497175141241507E-3</c:v>
                </c:pt>
                <c:pt idx="25">
                  <c:v>5.6179775280899239E-3</c:v>
                </c:pt>
                <c:pt idx="26">
                  <c:v>4.3451272501552896E-3</c:v>
                </c:pt>
                <c:pt idx="27">
                  <c:v>6.180469715698393E-3</c:v>
                </c:pt>
              </c:numCache>
            </c:numRef>
          </c:val>
          <c:smooth val="0"/>
          <c:extLst>
            <c:ext xmlns:c16="http://schemas.microsoft.com/office/drawing/2014/chart" uri="{C3380CC4-5D6E-409C-BE32-E72D297353CC}">
              <c16:uniqueId val="{00000002-479A-4788-9047-51A6029C46D3}"/>
            </c:ext>
          </c:extLst>
        </c:ser>
        <c:ser>
          <c:idx val="3"/>
          <c:order val="3"/>
          <c:tx>
            <c:strRef>
              <c:f>'Annexure 4'!$P$52</c:f>
              <c:strCache>
                <c:ptCount val="1"/>
                <c:pt idx="0">
                  <c:v>Health</c:v>
                </c:pt>
              </c:strCache>
            </c:strRef>
          </c:tx>
          <c:spPr>
            <a:ln w="28575" cap="rnd">
              <a:solidFill>
                <a:schemeClr val="accent4"/>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4'!$P$53:$P$80</c:f>
              <c:numCache>
                <c:formatCode>0.00%</c:formatCode>
                <c:ptCount val="28"/>
                <c:pt idx="1">
                  <c:v>5.319148936170099E-3</c:v>
                </c:pt>
                <c:pt idx="2">
                  <c:v>3.3068783068783071E-3</c:v>
                </c:pt>
                <c:pt idx="3">
                  <c:v>3.9551746868821541E-3</c:v>
                </c:pt>
                <c:pt idx="4">
                  <c:v>-1.0505581089954186E-2</c:v>
                </c:pt>
                <c:pt idx="5">
                  <c:v>1.5815085158150992E-2</c:v>
                </c:pt>
                <c:pt idx="6">
                  <c:v>8.6009798584648633E-3</c:v>
                </c:pt>
                <c:pt idx="7">
                  <c:v>0</c:v>
                </c:pt>
                <c:pt idx="8">
                  <c:v>3.8860103626942636E-3</c:v>
                </c:pt>
                <c:pt idx="9">
                  <c:v>3.870967741935447E-3</c:v>
                </c:pt>
                <c:pt idx="10">
                  <c:v>4.4987146529564077E-3</c:v>
                </c:pt>
                <c:pt idx="11">
                  <c:v>5.7581573896351712E-3</c:v>
                </c:pt>
                <c:pt idx="12">
                  <c:v>6.9974554707380584E-3</c:v>
                </c:pt>
                <c:pt idx="13">
                  <c:v>6.3171193935565376E-3</c:v>
                </c:pt>
                <c:pt idx="14">
                  <c:v>1.2554927809165096E-2</c:v>
                </c:pt>
                <c:pt idx="15">
                  <c:v>2.4798512089273233E-3</c:v>
                </c:pt>
                <c:pt idx="16">
                  <c:v>3.7105751391467087E-3</c:v>
                </c:pt>
                <c:pt idx="17">
                  <c:v>2.1565003080714726E-2</c:v>
                </c:pt>
                <c:pt idx="18">
                  <c:v>3.0156815440289505E-3</c:v>
                </c:pt>
                <c:pt idx="19">
                  <c:v>4.2092603728201361E-3</c:v>
                </c:pt>
                <c:pt idx="20">
                  <c:v>8.3832335329341659E-3</c:v>
                </c:pt>
                <c:pt idx="21">
                  <c:v>0</c:v>
                </c:pt>
                <c:pt idx="22">
                  <c:v>4.1567695961994573E-3</c:v>
                </c:pt>
                <c:pt idx="23">
                  <c:v>4.730928444707341E-3</c:v>
                </c:pt>
                <c:pt idx="24">
                  <c:v>4.1200706297821578E-3</c:v>
                </c:pt>
                <c:pt idx="25">
                  <c:v>4.6893317702228097E-3</c:v>
                </c:pt>
                <c:pt idx="26">
                  <c:v>4.6674445740955833E-3</c:v>
                </c:pt>
                <c:pt idx="27">
                  <c:v>4.6457607433217848E-3</c:v>
                </c:pt>
              </c:numCache>
            </c:numRef>
          </c:val>
          <c:smooth val="0"/>
          <c:extLst>
            <c:ext xmlns:c16="http://schemas.microsoft.com/office/drawing/2014/chart" uri="{C3380CC4-5D6E-409C-BE32-E72D297353CC}">
              <c16:uniqueId val="{00000003-479A-4788-9047-51A6029C46D3}"/>
            </c:ext>
          </c:extLst>
        </c:ser>
        <c:ser>
          <c:idx val="4"/>
          <c:order val="4"/>
          <c:tx>
            <c:strRef>
              <c:f>'Annexure 4'!$Q$52</c:f>
              <c:strCache>
                <c:ptCount val="1"/>
                <c:pt idx="0">
                  <c:v>Transport and communication</c:v>
                </c:pt>
              </c:strCache>
            </c:strRef>
          </c:tx>
          <c:spPr>
            <a:ln w="28575" cap="rnd">
              <a:solidFill>
                <a:schemeClr val="accent5"/>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4'!$Q$53:$Q$80</c:f>
              <c:numCache>
                <c:formatCode>0.00%</c:formatCode>
                <c:ptCount val="28"/>
                <c:pt idx="1">
                  <c:v>8.4745762711863955E-3</c:v>
                </c:pt>
                <c:pt idx="2">
                  <c:v>-4.583651642475128E-3</c:v>
                </c:pt>
                <c:pt idx="3">
                  <c:v>-3.0698388334612866E-3</c:v>
                </c:pt>
                <c:pt idx="4">
                  <c:v>2.591737233769572E-2</c:v>
                </c:pt>
                <c:pt idx="5">
                  <c:v>0</c:v>
                </c:pt>
                <c:pt idx="6">
                  <c:v>1.3006503251625712E-2</c:v>
                </c:pt>
                <c:pt idx="7">
                  <c:v>0</c:v>
                </c:pt>
                <c:pt idx="8">
                  <c:v>2.5925925925925925E-2</c:v>
                </c:pt>
                <c:pt idx="9">
                  <c:v>7.9422382671479729E-3</c:v>
                </c:pt>
                <c:pt idx="10">
                  <c:v>7.1633237822349575E-3</c:v>
                </c:pt>
                <c:pt idx="11">
                  <c:v>-1.4224751066855522E-3</c:v>
                </c:pt>
                <c:pt idx="12">
                  <c:v>2.1367521367520151E-3</c:v>
                </c:pt>
                <c:pt idx="13">
                  <c:v>8.5287846481877545E-3</c:v>
                </c:pt>
                <c:pt idx="14">
                  <c:v>2.2551092318534097E-2</c:v>
                </c:pt>
                <c:pt idx="15">
                  <c:v>7.5809786354238068E-3</c:v>
                </c:pt>
                <c:pt idx="16">
                  <c:v>2.7359781121751416E-3</c:v>
                </c:pt>
                <c:pt idx="17">
                  <c:v>1.568894952251031E-2</c:v>
                </c:pt>
                <c:pt idx="18">
                  <c:v>1.2088650100738636E-2</c:v>
                </c:pt>
                <c:pt idx="19">
                  <c:v>1.5925680159256841E-2</c:v>
                </c:pt>
                <c:pt idx="20">
                  <c:v>5.8785107772697954E-3</c:v>
                </c:pt>
                <c:pt idx="21">
                  <c:v>0</c:v>
                </c:pt>
                <c:pt idx="22">
                  <c:v>1.1038961038960965E-2</c:v>
                </c:pt>
                <c:pt idx="23">
                  <c:v>-5.7803468208091026E-3</c:v>
                </c:pt>
                <c:pt idx="24">
                  <c:v>5.8139534883719455E-3</c:v>
                </c:pt>
                <c:pt idx="25">
                  <c:v>5.1380860629416276E-3</c:v>
                </c:pt>
                <c:pt idx="26">
                  <c:v>2.5559105431310269E-3</c:v>
                </c:pt>
                <c:pt idx="27">
                  <c:v>6.3734862970044612E-3</c:v>
                </c:pt>
              </c:numCache>
            </c:numRef>
          </c:val>
          <c:smooth val="0"/>
          <c:extLst>
            <c:ext xmlns:c16="http://schemas.microsoft.com/office/drawing/2014/chart" uri="{C3380CC4-5D6E-409C-BE32-E72D297353CC}">
              <c16:uniqueId val="{00000004-479A-4788-9047-51A6029C46D3}"/>
            </c:ext>
          </c:extLst>
        </c:ser>
        <c:ser>
          <c:idx val="5"/>
          <c:order val="5"/>
          <c:tx>
            <c:strRef>
              <c:f>'Annexure 4'!$R$52</c:f>
              <c:strCache>
                <c:ptCount val="1"/>
                <c:pt idx="0">
                  <c:v>Education</c:v>
                </c:pt>
              </c:strCache>
            </c:strRef>
          </c:tx>
          <c:spPr>
            <a:ln w="28575" cap="rnd">
              <a:solidFill>
                <a:schemeClr val="accent6"/>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4'!$R$53:$R$80</c:f>
              <c:numCache>
                <c:formatCode>0.00%</c:formatCode>
                <c:ptCount val="28"/>
                <c:pt idx="1">
                  <c:v>2.5690430314708138E-3</c:v>
                </c:pt>
                <c:pt idx="2">
                  <c:v>6.4061499039073878E-4</c:v>
                </c:pt>
                <c:pt idx="3">
                  <c:v>-6.4020486555694189E-4</c:v>
                </c:pt>
                <c:pt idx="4">
                  <c:v>3.3098441170189077E-3</c:v>
                </c:pt>
                <c:pt idx="5">
                  <c:v>0</c:v>
                </c:pt>
                <c:pt idx="6">
                  <c:v>-1.3834202405021189E-3</c:v>
                </c:pt>
                <c:pt idx="7">
                  <c:v>0</c:v>
                </c:pt>
                <c:pt idx="8">
                  <c:v>1.3427109974424516E-2</c:v>
                </c:pt>
                <c:pt idx="9">
                  <c:v>-6.3091482649842269E-3</c:v>
                </c:pt>
                <c:pt idx="10">
                  <c:v>6.3492063492063492E-3</c:v>
                </c:pt>
                <c:pt idx="11">
                  <c:v>6.3091482649838687E-4</c:v>
                </c:pt>
                <c:pt idx="12">
                  <c:v>5.0441361916772473E-3</c:v>
                </c:pt>
                <c:pt idx="13">
                  <c:v>-1.2547051442911986E-3</c:v>
                </c:pt>
                <c:pt idx="14">
                  <c:v>1.8844221105528353E-3</c:v>
                </c:pt>
                <c:pt idx="15">
                  <c:v>4.3887147335422488E-3</c:v>
                </c:pt>
                <c:pt idx="16">
                  <c:v>6.2421972534346278E-4</c:v>
                </c:pt>
                <c:pt idx="17">
                  <c:v>5.6144728633810183E-3</c:v>
                </c:pt>
                <c:pt idx="18">
                  <c:v>3.1017369727047149E-3</c:v>
                </c:pt>
                <c:pt idx="19">
                  <c:v>9.2764378478664197E-3</c:v>
                </c:pt>
                <c:pt idx="20">
                  <c:v>3.6764705882354337E-3</c:v>
                </c:pt>
                <c:pt idx="21">
                  <c:v>-6.1050061050074928E-4</c:v>
                </c:pt>
                <c:pt idx="22">
                  <c:v>1.2217470983507458E-3</c:v>
                </c:pt>
                <c:pt idx="23">
                  <c:v>2.4405125076266362E-3</c:v>
                </c:pt>
                <c:pt idx="24">
                  <c:v>6.0864272671938102E-4</c:v>
                </c:pt>
                <c:pt idx="25">
                  <c:v>1.8248175182480715E-3</c:v>
                </c:pt>
                <c:pt idx="26">
                  <c:v>4.2501517911355015E-3</c:v>
                </c:pt>
                <c:pt idx="27">
                  <c:v>3.6275695284159267E-3</c:v>
                </c:pt>
              </c:numCache>
            </c:numRef>
          </c:val>
          <c:smooth val="0"/>
          <c:extLst>
            <c:ext xmlns:c16="http://schemas.microsoft.com/office/drawing/2014/chart" uri="{C3380CC4-5D6E-409C-BE32-E72D297353CC}">
              <c16:uniqueId val="{00000005-479A-4788-9047-51A6029C46D3}"/>
            </c:ext>
          </c:extLst>
        </c:ser>
        <c:ser>
          <c:idx val="6"/>
          <c:order val="6"/>
          <c:tx>
            <c:strRef>
              <c:f>'Annexure 4'!$S$52</c:f>
              <c:strCache>
                <c:ptCount val="1"/>
                <c:pt idx="0">
                  <c:v>General index</c:v>
                </c:pt>
              </c:strCache>
            </c:strRef>
          </c:tx>
          <c:spPr>
            <a:ln w="28575" cap="rnd">
              <a:solidFill>
                <a:schemeClr val="accent1">
                  <a:lumMod val="60000"/>
                </a:schemeClr>
              </a:solidFill>
              <a:round/>
            </a:ln>
            <a:effectLst/>
          </c:spPr>
          <c:marker>
            <c:symbol val="none"/>
          </c:marker>
          <c:cat>
            <c:strRef>
              <c:f>'Annexure 4'!$L$53:$L$80</c:f>
              <c:strCache>
                <c:ptCount val="28"/>
                <c:pt idx="0">
                  <c:v>2019Dec</c:v>
                </c:pt>
                <c:pt idx="1">
                  <c:v>2020Jan</c:v>
                </c:pt>
                <c:pt idx="2">
                  <c:v>2020Feb</c:v>
                </c:pt>
                <c:pt idx="3">
                  <c:v>2020Mar</c:v>
                </c:pt>
                <c:pt idx="4">
                  <c:v>2020Apr</c:v>
                </c:pt>
                <c:pt idx="5">
                  <c:v>2020May</c:v>
                </c:pt>
                <c:pt idx="6">
                  <c:v>2020Jun</c:v>
                </c:pt>
                <c:pt idx="7">
                  <c:v>2020Jul</c:v>
                </c:pt>
                <c:pt idx="8">
                  <c:v>2020Aug</c:v>
                </c:pt>
                <c:pt idx="9">
                  <c:v>2020Sep</c:v>
                </c:pt>
                <c:pt idx="10">
                  <c:v>2020Oct</c:v>
                </c:pt>
                <c:pt idx="11">
                  <c:v>2020Nov</c:v>
                </c:pt>
                <c:pt idx="12">
                  <c:v>2020Dec</c:v>
                </c:pt>
                <c:pt idx="13">
                  <c:v>2021Jan</c:v>
                </c:pt>
                <c:pt idx="14">
                  <c:v>2021Feb</c:v>
                </c:pt>
                <c:pt idx="15">
                  <c:v>2021Mar</c:v>
                </c:pt>
                <c:pt idx="16">
                  <c:v>2021Apr</c:v>
                </c:pt>
                <c:pt idx="17">
                  <c:v>2021May</c:v>
                </c:pt>
                <c:pt idx="18">
                  <c:v>2021Jun</c:v>
                </c:pt>
                <c:pt idx="19">
                  <c:v>2021Jul</c:v>
                </c:pt>
                <c:pt idx="20">
                  <c:v>2021Aug</c:v>
                </c:pt>
                <c:pt idx="21">
                  <c:v>2021Sep</c:v>
                </c:pt>
                <c:pt idx="22">
                  <c:v>2021Oct</c:v>
                </c:pt>
                <c:pt idx="23">
                  <c:v>2021Nov</c:v>
                </c:pt>
                <c:pt idx="24">
                  <c:v>2021Dec</c:v>
                </c:pt>
                <c:pt idx="25">
                  <c:v>2022Jan</c:v>
                </c:pt>
                <c:pt idx="26">
                  <c:v>2022Feb</c:v>
                </c:pt>
                <c:pt idx="27">
                  <c:v>2022Mar</c:v>
                </c:pt>
              </c:strCache>
            </c:strRef>
          </c:cat>
          <c:val>
            <c:numRef>
              <c:f>'Annexure 4'!$S$53:$S$80</c:f>
              <c:numCache>
                <c:formatCode>0.00%</c:formatCode>
                <c:ptCount val="28"/>
                <c:pt idx="1">
                  <c:v>-1.3297872340426666E-3</c:v>
                </c:pt>
                <c:pt idx="2">
                  <c:v>-7.3235685752329853E-3</c:v>
                </c:pt>
                <c:pt idx="3">
                  <c:v>-3.3534540576794099E-3</c:v>
                </c:pt>
                <c:pt idx="4">
                  <c:v>1.5477792732166968E-2</c:v>
                </c:pt>
                <c:pt idx="5">
                  <c:v>0</c:v>
                </c:pt>
                <c:pt idx="6">
                  <c:v>5.9642147117296594E-3</c:v>
                </c:pt>
                <c:pt idx="7">
                  <c:v>0</c:v>
                </c:pt>
                <c:pt idx="8">
                  <c:v>1.3833992094861622E-2</c:v>
                </c:pt>
                <c:pt idx="9">
                  <c:v>5.1981806367770167E-3</c:v>
                </c:pt>
                <c:pt idx="10">
                  <c:v>1.0989010989011101E-2</c:v>
                </c:pt>
                <c:pt idx="11">
                  <c:v>1.278772378516624E-2</c:v>
                </c:pt>
                <c:pt idx="12">
                  <c:v>3.1565656565656565E-3</c:v>
                </c:pt>
                <c:pt idx="13">
                  <c:v>-1.006922592825673E-2</c:v>
                </c:pt>
                <c:pt idx="14">
                  <c:v>-4.4500953591863762E-3</c:v>
                </c:pt>
                <c:pt idx="15">
                  <c:v>1.2771392081737999E-3</c:v>
                </c:pt>
                <c:pt idx="16">
                  <c:v>6.3775510204081625E-3</c:v>
                </c:pt>
                <c:pt idx="17">
                  <c:v>1.6476552598225565E-2</c:v>
                </c:pt>
                <c:pt idx="18">
                  <c:v>5.6109725685785893E-3</c:v>
                </c:pt>
                <c:pt idx="19">
                  <c:v>7.439553626782322E-3</c:v>
                </c:pt>
                <c:pt idx="20">
                  <c:v>4.3076923076922381E-3</c:v>
                </c:pt>
                <c:pt idx="21">
                  <c:v>0</c:v>
                </c:pt>
                <c:pt idx="22">
                  <c:v>1.4093137254902032E-2</c:v>
                </c:pt>
                <c:pt idx="23">
                  <c:v>7.2507552870089949E-3</c:v>
                </c:pt>
                <c:pt idx="24">
                  <c:v>-2.999400119976005E-3</c:v>
                </c:pt>
                <c:pt idx="25">
                  <c:v>-3.0084235860409147E-3</c:v>
                </c:pt>
                <c:pt idx="26">
                  <c:v>2.4140012070006378E-3</c:v>
                </c:pt>
                <c:pt idx="27">
                  <c:v>9.6327513546056245E-3</c:v>
                </c:pt>
              </c:numCache>
            </c:numRef>
          </c:val>
          <c:smooth val="0"/>
          <c:extLst>
            <c:ext xmlns:c16="http://schemas.microsoft.com/office/drawing/2014/chart" uri="{C3380CC4-5D6E-409C-BE32-E72D297353CC}">
              <c16:uniqueId val="{00000006-479A-4788-9047-51A6029C46D3}"/>
            </c:ext>
          </c:extLst>
        </c:ser>
        <c:dLbls>
          <c:showLegendKey val="0"/>
          <c:showVal val="0"/>
          <c:showCatName val="0"/>
          <c:showSerName val="0"/>
          <c:showPercent val="0"/>
          <c:showBubbleSize val="0"/>
        </c:dLbls>
        <c:smooth val="0"/>
        <c:axId val="244996736"/>
        <c:axId val="244997216"/>
      </c:lineChart>
      <c:catAx>
        <c:axId val="2449967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997216"/>
        <c:crosses val="autoZero"/>
        <c:auto val="1"/>
        <c:lblAlgn val="ctr"/>
        <c:lblOffset val="100"/>
        <c:noMultiLvlLbl val="0"/>
      </c:catAx>
      <c:valAx>
        <c:axId val="24499721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996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Oil</a:t>
            </a:r>
            <a:r>
              <a:rPr lang="en-US" baseline="0"/>
              <a:t> Prices change vs  Basket wise inflation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1CD1-441D-BC53-8603BC44542B}"/>
            </c:ext>
          </c:extLst>
        </c:ser>
        <c:dLbls>
          <c:showLegendKey val="0"/>
          <c:showVal val="0"/>
          <c:showCatName val="0"/>
          <c:showSerName val="0"/>
          <c:showPercent val="0"/>
          <c:showBubbleSize val="0"/>
        </c:dLbls>
        <c:gapWidth val="219"/>
        <c:overlap val="-27"/>
        <c:axId val="1797400847"/>
        <c:axId val="1797400367"/>
      </c:barChart>
      <c:lineChart>
        <c:grouping val="standard"/>
        <c:varyColors val="0"/>
        <c:ser>
          <c:idx val="1"/>
          <c:order val="1"/>
          <c:tx>
            <c:strRef>
              <c:f>'Annexure 5'!$F$40</c:f>
              <c:strCache>
                <c:ptCount val="1"/>
                <c:pt idx="0">
                  <c:v>Food and beverages</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5'!$F$41:$F$64</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1-1CD1-441D-BC53-8603BC44542B}"/>
            </c:ext>
          </c:extLst>
        </c:ser>
        <c:ser>
          <c:idx val="2"/>
          <c:order val="2"/>
          <c:tx>
            <c:strRef>
              <c:f>'Annexure 5'!$G$40</c:f>
              <c:strCache>
                <c:ptCount val="1"/>
                <c:pt idx="0">
                  <c:v>Pan, tobacco and intoxicants</c:v>
                </c:pt>
              </c:strCache>
            </c:strRef>
          </c:tx>
          <c:spPr>
            <a:ln w="28575" cap="rnd">
              <a:solidFill>
                <a:schemeClr val="accent3"/>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5'!$G$41:$G$64</c:f>
              <c:numCache>
                <c:formatCode>0.00%</c:formatCode>
                <c:ptCount val="24"/>
                <c:pt idx="0">
                  <c:v>3.7214247740564436E-3</c:v>
                </c:pt>
                <c:pt idx="1">
                  <c:v>1.6419491525423699E-2</c:v>
                </c:pt>
                <c:pt idx="2">
                  <c:v>-5.7321521625846496E-3</c:v>
                </c:pt>
                <c:pt idx="3">
                  <c:v>2.0964360587000905E-3</c:v>
                </c:pt>
                <c:pt idx="4">
                  <c:v>4.7071129707113267E-3</c:v>
                </c:pt>
                <c:pt idx="5">
                  <c:v>0</c:v>
                </c:pt>
                <c:pt idx="6">
                  <c:v>3.1233732431025212E-3</c:v>
                </c:pt>
                <c:pt idx="7">
                  <c:v>1.0378827192528131E-3</c:v>
                </c:pt>
                <c:pt idx="8">
                  <c:v>-2.592016588906169E-3</c:v>
                </c:pt>
                <c:pt idx="9">
                  <c:v>-1.039501039501128E-3</c:v>
                </c:pt>
                <c:pt idx="10">
                  <c:v>3.1217481789803476E-3</c:v>
                </c:pt>
                <c:pt idx="11">
                  <c:v>4.6680497925310023E-3</c:v>
                </c:pt>
                <c:pt idx="12">
                  <c:v>1.0325245224574965E-3</c:v>
                </c:pt>
                <c:pt idx="13">
                  <c:v>1.0314595152139691E-3</c:v>
                </c:pt>
                <c:pt idx="14">
                  <c:v>1.0303967027306391E-3</c:v>
                </c:pt>
                <c:pt idx="15">
                  <c:v>1.5440041173442251E-3</c:v>
                </c:pt>
                <c:pt idx="16">
                  <c:v>2.0554984583761853E-3</c:v>
                </c:pt>
                <c:pt idx="17">
                  <c:v>4.6153846153846444E-3</c:v>
                </c:pt>
                <c:pt idx="18">
                  <c:v>2.0418580908627142E-3</c:v>
                </c:pt>
                <c:pt idx="19">
                  <c:v>3.0565461029036897E-3</c:v>
                </c:pt>
                <c:pt idx="20">
                  <c:v>2.031488065007647E-3</c:v>
                </c:pt>
                <c:pt idx="21">
                  <c:v>4.5615813482005937E-3</c:v>
                </c:pt>
                <c:pt idx="22">
                  <c:v>6.5590312815338621E-3</c:v>
                </c:pt>
                <c:pt idx="23">
                  <c:v>0</c:v>
                </c:pt>
              </c:numCache>
            </c:numRef>
          </c:val>
          <c:smooth val="0"/>
          <c:extLst>
            <c:ext xmlns:c16="http://schemas.microsoft.com/office/drawing/2014/chart" uri="{C3380CC4-5D6E-409C-BE32-E72D297353CC}">
              <c16:uniqueId val="{00000002-1CD1-441D-BC53-8603BC44542B}"/>
            </c:ext>
          </c:extLst>
        </c:ser>
        <c:ser>
          <c:idx val="3"/>
          <c:order val="3"/>
          <c:tx>
            <c:strRef>
              <c:f>'Annexure 5'!$H$40</c:f>
              <c:strCache>
                <c:ptCount val="1"/>
                <c:pt idx="0">
                  <c:v>Clothing and footwear</c:v>
                </c:pt>
              </c:strCache>
            </c:strRef>
          </c:tx>
          <c:spPr>
            <a:ln w="28575" cap="rnd">
              <a:solidFill>
                <a:schemeClr val="accent4"/>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5'!$H$41:$H$64</c:f>
              <c:numCache>
                <c:formatCode>0.00%</c:formatCode>
                <c:ptCount val="24"/>
                <c:pt idx="0">
                  <c:v>5.7544757033248439E-3</c:v>
                </c:pt>
                <c:pt idx="1">
                  <c:v>1.9707565162110578E-2</c:v>
                </c:pt>
                <c:pt idx="2">
                  <c:v>1.8703241895260782E-3</c:v>
                </c:pt>
                <c:pt idx="3">
                  <c:v>4.3559427504668144E-3</c:v>
                </c:pt>
                <c:pt idx="4">
                  <c:v>1.1152416356877217E-2</c:v>
                </c:pt>
                <c:pt idx="5">
                  <c:v>6.12745098039355E-4</c:v>
                </c:pt>
                <c:pt idx="6">
                  <c:v>6.1236987140232697E-3</c:v>
                </c:pt>
                <c:pt idx="7">
                  <c:v>9.1296409007912346E-3</c:v>
                </c:pt>
                <c:pt idx="8">
                  <c:v>7.2376357056694119E-3</c:v>
                </c:pt>
                <c:pt idx="9">
                  <c:v>8.9820359281437123E-3</c:v>
                </c:pt>
                <c:pt idx="10">
                  <c:v>6.5281899109791951E-3</c:v>
                </c:pt>
                <c:pt idx="11">
                  <c:v>8.8443396226415092E-3</c:v>
                </c:pt>
                <c:pt idx="12">
                  <c:v>9.9357101110462715E-3</c:v>
                </c:pt>
                <c:pt idx="13">
                  <c:v>1.0416666666666567E-2</c:v>
                </c:pt>
                <c:pt idx="14">
                  <c:v>8.0183276059565042E-3</c:v>
                </c:pt>
                <c:pt idx="15">
                  <c:v>7.3863636363637013E-3</c:v>
                </c:pt>
                <c:pt idx="16">
                  <c:v>6.7681895093061962E-3</c:v>
                </c:pt>
                <c:pt idx="17">
                  <c:v>7.8431372549019919E-3</c:v>
                </c:pt>
                <c:pt idx="18">
                  <c:v>6.1145080600333197E-3</c:v>
                </c:pt>
                <c:pt idx="19">
                  <c:v>6.0773480662983112E-3</c:v>
                </c:pt>
                <c:pt idx="20">
                  <c:v>4.9423393739703777E-3</c:v>
                </c:pt>
                <c:pt idx="21">
                  <c:v>4.3715846994536144E-3</c:v>
                </c:pt>
                <c:pt idx="22">
                  <c:v>7.0729053318823879E-3</c:v>
                </c:pt>
                <c:pt idx="23">
                  <c:v>0</c:v>
                </c:pt>
              </c:numCache>
            </c:numRef>
          </c:val>
          <c:smooth val="0"/>
          <c:extLst>
            <c:ext xmlns:c16="http://schemas.microsoft.com/office/drawing/2014/chart" uri="{C3380CC4-5D6E-409C-BE32-E72D297353CC}">
              <c16:uniqueId val="{00000003-1CD1-441D-BC53-8603BC44542B}"/>
            </c:ext>
          </c:extLst>
        </c:ser>
        <c:ser>
          <c:idx val="4"/>
          <c:order val="4"/>
          <c:tx>
            <c:strRef>
              <c:f>'Annexure 5'!$O$40</c:f>
              <c:strCache>
                <c:ptCount val="1"/>
                <c:pt idx="0">
                  <c:v>Personal care and effects</c:v>
                </c:pt>
              </c:strCache>
            </c:strRef>
          </c:tx>
          <c:spPr>
            <a:ln w="28575" cap="rnd">
              <a:solidFill>
                <a:schemeClr val="accent5"/>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5'!$O$41:$O$64</c:f>
              <c:numCache>
                <c:formatCode>0.00%</c:formatCode>
                <c:ptCount val="24"/>
                <c:pt idx="0">
                  <c:v>1.0403120936280846E-2</c:v>
                </c:pt>
                <c:pt idx="1">
                  <c:v>2.0592020592020518E-2</c:v>
                </c:pt>
                <c:pt idx="2">
                  <c:v>1.2610340479194014E-3</c:v>
                </c:pt>
                <c:pt idx="3">
                  <c:v>8.1863979848865419E-3</c:v>
                </c:pt>
                <c:pt idx="4">
                  <c:v>-6.2460961898809693E-4</c:v>
                </c:pt>
                <c:pt idx="5">
                  <c:v>0</c:v>
                </c:pt>
                <c:pt idx="6">
                  <c:v>5.0000000000000712E-3</c:v>
                </c:pt>
                <c:pt idx="7">
                  <c:v>8.7064676616914003E-3</c:v>
                </c:pt>
                <c:pt idx="8">
                  <c:v>2.4660912453761141E-3</c:v>
                </c:pt>
                <c:pt idx="9">
                  <c:v>2.4600246002460377E-3</c:v>
                </c:pt>
                <c:pt idx="10">
                  <c:v>8.5889570552147593E-3</c:v>
                </c:pt>
                <c:pt idx="11">
                  <c:v>1.7031630170316198E-2</c:v>
                </c:pt>
                <c:pt idx="12">
                  <c:v>9.5693779904307587E-3</c:v>
                </c:pt>
                <c:pt idx="13">
                  <c:v>-2.3696682464455312E-3</c:v>
                </c:pt>
                <c:pt idx="14">
                  <c:v>5.9382422802850355E-3</c:v>
                </c:pt>
                <c:pt idx="15">
                  <c:v>1.7709563164107611E-3</c:v>
                </c:pt>
                <c:pt idx="16">
                  <c:v>8.8391278727165592E-3</c:v>
                </c:pt>
                <c:pt idx="17">
                  <c:v>-1.7523364485980313E-3</c:v>
                </c:pt>
                <c:pt idx="18">
                  <c:v>7.021650087770559E-3</c:v>
                </c:pt>
                <c:pt idx="19">
                  <c:v>8.7158628704241715E-3</c:v>
                </c:pt>
                <c:pt idx="20">
                  <c:v>1.2672811059907932E-2</c:v>
                </c:pt>
                <c:pt idx="21">
                  <c:v>1.5927189988623337E-2</c:v>
                </c:pt>
                <c:pt idx="22">
                  <c:v>1.3437849944008991E-2</c:v>
                </c:pt>
                <c:pt idx="23">
                  <c:v>0</c:v>
                </c:pt>
              </c:numCache>
            </c:numRef>
          </c:val>
          <c:smooth val="0"/>
          <c:extLst>
            <c:ext xmlns:c16="http://schemas.microsoft.com/office/drawing/2014/chart" uri="{C3380CC4-5D6E-409C-BE32-E72D297353CC}">
              <c16:uniqueId val="{00000004-1CD1-441D-BC53-8603BC44542B}"/>
            </c:ext>
          </c:extLst>
        </c:ser>
        <c:ser>
          <c:idx val="5"/>
          <c:order val="5"/>
          <c:tx>
            <c:strRef>
              <c:f>'Annexure 5'!$P$40</c:f>
              <c:strCache>
                <c:ptCount val="1"/>
                <c:pt idx="0">
                  <c:v>General index</c:v>
                </c:pt>
              </c:strCache>
            </c:strRef>
          </c:tx>
          <c:spPr>
            <a:ln w="28575" cap="rnd">
              <a:solidFill>
                <a:schemeClr val="accent6"/>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5-1CD1-441D-BC53-8603BC44542B}"/>
            </c:ext>
          </c:extLst>
        </c:ser>
        <c:dLbls>
          <c:showLegendKey val="0"/>
          <c:showVal val="0"/>
          <c:showCatName val="0"/>
          <c:showSerName val="0"/>
          <c:showPercent val="0"/>
          <c:showBubbleSize val="0"/>
        </c:dLbls>
        <c:marker val="1"/>
        <c:smooth val="0"/>
        <c:axId val="1709697263"/>
        <c:axId val="1709697743"/>
      </c:lineChart>
      <c:catAx>
        <c:axId val="1709697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a:t>
                </a:r>
                <a:r>
                  <a:rPr lang="en-US" b="1" baseline="0"/>
                  <a:t> and month</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697743"/>
        <c:crosses val="autoZero"/>
        <c:auto val="1"/>
        <c:lblAlgn val="ctr"/>
        <c:lblOffset val="100"/>
        <c:noMultiLvlLbl val="0"/>
      </c:catAx>
      <c:valAx>
        <c:axId val="1709697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Baskets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9697263"/>
        <c:crosses val="autoZero"/>
        <c:crossBetween val="between"/>
      </c:valAx>
      <c:valAx>
        <c:axId val="1797400367"/>
        <c:scaling>
          <c:orientation val="minMax"/>
          <c:max val="0.21000000000000002"/>
          <c:min val="-0.120000000000000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OIl Price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400847"/>
        <c:crosses val="max"/>
        <c:crossBetween val="between"/>
      </c:valAx>
      <c:catAx>
        <c:axId val="1797400847"/>
        <c:scaling>
          <c:orientation val="minMax"/>
        </c:scaling>
        <c:delete val="1"/>
        <c:axPos val="b"/>
        <c:numFmt formatCode="General" sourceLinked="1"/>
        <c:majorTickMark val="out"/>
        <c:minorTickMark val="none"/>
        <c:tickLblPos val="nextTo"/>
        <c:crossAx val="17974003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a:t>Oil Prices vs Food and beverages and GI</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543D-4847-B5A9-6BECB6228977}"/>
            </c:ext>
          </c:extLst>
        </c:ser>
        <c:dLbls>
          <c:showLegendKey val="0"/>
          <c:showVal val="0"/>
          <c:showCatName val="0"/>
          <c:showSerName val="0"/>
          <c:showPercent val="0"/>
          <c:showBubbleSize val="0"/>
        </c:dLbls>
        <c:gapWidth val="219"/>
        <c:overlap val="-27"/>
        <c:axId val="1797400847"/>
        <c:axId val="1797400367"/>
      </c:barChart>
      <c:lineChart>
        <c:grouping val="standard"/>
        <c:varyColors val="0"/>
        <c:ser>
          <c:idx val="1"/>
          <c:order val="1"/>
          <c:tx>
            <c:strRef>
              <c:f>'Annexure 5'!$F$40</c:f>
              <c:strCache>
                <c:ptCount val="1"/>
                <c:pt idx="0">
                  <c:v>Food and beverages</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5'!$F$41:$F$64</c:f>
              <c:numCache>
                <c:formatCode>0.00%</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1-543D-4847-B5A9-6BECB6228977}"/>
            </c:ext>
          </c:extLst>
        </c:ser>
        <c:ser>
          <c:idx val="5"/>
          <c:order val="2"/>
          <c:tx>
            <c:strRef>
              <c:f>'Annexure 5'!$P$40</c:f>
              <c:strCache>
                <c:ptCount val="1"/>
                <c:pt idx="0">
                  <c:v>General index</c:v>
                </c:pt>
              </c:strCache>
            </c:strRef>
          </c:tx>
          <c:spPr>
            <a:ln w="28575" cap="rnd">
              <a:solidFill>
                <a:schemeClr val="accent6"/>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5-543D-4847-B5A9-6BECB6228977}"/>
            </c:ext>
          </c:extLst>
        </c:ser>
        <c:dLbls>
          <c:showLegendKey val="0"/>
          <c:showVal val="0"/>
          <c:showCatName val="0"/>
          <c:showSerName val="0"/>
          <c:showPercent val="0"/>
          <c:showBubbleSize val="0"/>
        </c:dLbls>
        <c:marker val="1"/>
        <c:smooth val="0"/>
        <c:axId val="1709697263"/>
        <c:axId val="1709697743"/>
      </c:lineChart>
      <c:catAx>
        <c:axId val="1709697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09697743"/>
        <c:crosses val="autoZero"/>
        <c:auto val="1"/>
        <c:lblAlgn val="ctr"/>
        <c:lblOffset val="100"/>
        <c:noMultiLvlLbl val="0"/>
      </c:catAx>
      <c:valAx>
        <c:axId val="1709697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09697263"/>
        <c:crosses val="autoZero"/>
        <c:crossBetween val="between"/>
      </c:valAx>
      <c:valAx>
        <c:axId val="1797400367"/>
        <c:scaling>
          <c:orientation val="minMax"/>
          <c:max val="0.21000000000000002"/>
          <c:min val="-0.12000000000000001"/>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OIl Price inflation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797400847"/>
        <c:crosses val="max"/>
        <c:crossBetween val="between"/>
      </c:valAx>
      <c:catAx>
        <c:axId val="1797400847"/>
        <c:scaling>
          <c:orientation val="minMax"/>
        </c:scaling>
        <c:delete val="1"/>
        <c:axPos val="b"/>
        <c:numFmt formatCode="General" sourceLinked="1"/>
        <c:majorTickMark val="out"/>
        <c:minorTickMark val="none"/>
        <c:tickLblPos val="nextTo"/>
        <c:crossAx val="17974003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Oil import</a:t>
            </a:r>
            <a:r>
              <a:rPr lang="en-US" baseline="0"/>
              <a:t> price change vs General Index Inflation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5'!$D$40</c:f>
              <c:strCache>
                <c:ptCount val="1"/>
                <c:pt idx="0">
                  <c:v>Crude Oil import prices in $/bbl</c:v>
                </c:pt>
              </c:strCache>
            </c:strRef>
          </c:tx>
          <c:spPr>
            <a:solidFill>
              <a:schemeClr val="accent1"/>
            </a:solidFill>
            <a:ln>
              <a:noFill/>
            </a:ln>
            <a:effectLst/>
          </c:spPr>
          <c:invertIfNegative val="0"/>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5'!$D$41:$D$64</c:f>
              <c:numCache>
                <c:formatCode>0.00%</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E3D4-4157-B30C-4E3206935B5C}"/>
            </c:ext>
          </c:extLst>
        </c:ser>
        <c:dLbls>
          <c:showLegendKey val="0"/>
          <c:showVal val="0"/>
          <c:showCatName val="0"/>
          <c:showSerName val="0"/>
          <c:showPercent val="0"/>
          <c:showBubbleSize val="0"/>
        </c:dLbls>
        <c:gapWidth val="219"/>
        <c:overlap val="-27"/>
        <c:axId val="1797399407"/>
        <c:axId val="263730816"/>
      </c:barChart>
      <c:lineChart>
        <c:grouping val="standard"/>
        <c:varyColors val="0"/>
        <c:ser>
          <c:idx val="1"/>
          <c:order val="1"/>
          <c:tx>
            <c:strRef>
              <c:f>'Annexure 5'!$P$40</c:f>
              <c:strCache>
                <c:ptCount val="1"/>
                <c:pt idx="0">
                  <c:v>General index</c:v>
                </c:pt>
              </c:strCache>
            </c:strRef>
          </c:tx>
          <c:spPr>
            <a:ln w="28575" cap="rnd">
              <a:solidFill>
                <a:schemeClr val="accent2"/>
              </a:solidFill>
              <a:round/>
            </a:ln>
            <a:effectLst/>
          </c:spPr>
          <c:marker>
            <c:symbol val="none"/>
          </c:marker>
          <c:cat>
            <c:strRef>
              <c:f>'Annexure 5'!$C$41:$C$64</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5'!$P$41:$P$64</c:f>
              <c:numCache>
                <c:formatCode>0.00%</c:formatCode>
                <c:ptCount val="24"/>
                <c:pt idx="0">
                  <c:v>6.3775510204081625E-3</c:v>
                </c:pt>
                <c:pt idx="1">
                  <c:v>1.6476552598225565E-2</c:v>
                </c:pt>
                <c:pt idx="2">
                  <c:v>5.6109725685785893E-3</c:v>
                </c:pt>
                <c:pt idx="3">
                  <c:v>7.439553626782322E-3</c:v>
                </c:pt>
                <c:pt idx="4">
                  <c:v>4.3076923076922381E-3</c:v>
                </c:pt>
                <c:pt idx="5">
                  <c:v>0</c:v>
                </c:pt>
                <c:pt idx="6">
                  <c:v>1.4093137254902032E-2</c:v>
                </c:pt>
                <c:pt idx="7">
                  <c:v>7.2507552870089949E-3</c:v>
                </c:pt>
                <c:pt idx="8">
                  <c:v>-2.999400119976005E-3</c:v>
                </c:pt>
                <c:pt idx="9">
                  <c:v>-3.0084235860409147E-3</c:v>
                </c:pt>
                <c:pt idx="10">
                  <c:v>2.4140012070006378E-3</c:v>
                </c:pt>
                <c:pt idx="11">
                  <c:v>9.6327513546056245E-3</c:v>
                </c:pt>
                <c:pt idx="12">
                  <c:v>1.4311270125223648E-2</c:v>
                </c:pt>
                <c:pt idx="13">
                  <c:v>9.4062316284538178E-3</c:v>
                </c:pt>
                <c:pt idx="14">
                  <c:v>5.2417006406523343E-3</c:v>
                </c:pt>
                <c:pt idx="15">
                  <c:v>4.634994206257308E-3</c:v>
                </c:pt>
                <c:pt idx="16">
                  <c:v>5.1903114186851538E-3</c:v>
                </c:pt>
                <c:pt idx="17">
                  <c:v>5.737234652897303E-3</c:v>
                </c:pt>
                <c:pt idx="18">
                  <c:v>7.9863091842554308E-3</c:v>
                </c:pt>
                <c:pt idx="19">
                  <c:v>-1.1318619128465684E-3</c:v>
                </c:pt>
                <c:pt idx="20">
                  <c:v>-4.5325779036827843E-3</c:v>
                </c:pt>
                <c:pt idx="21">
                  <c:v>4.5532157085942599E-3</c:v>
                </c:pt>
                <c:pt idx="22">
                  <c:v>3.9660056657223148E-3</c:v>
                </c:pt>
                <c:pt idx="23">
                  <c:v>0</c:v>
                </c:pt>
              </c:numCache>
            </c:numRef>
          </c:val>
          <c:smooth val="0"/>
          <c:extLst>
            <c:ext xmlns:c16="http://schemas.microsoft.com/office/drawing/2014/chart" uri="{C3380CC4-5D6E-409C-BE32-E72D297353CC}">
              <c16:uniqueId val="{00000001-E3D4-4157-B30C-4E3206935B5C}"/>
            </c:ext>
          </c:extLst>
        </c:ser>
        <c:dLbls>
          <c:showLegendKey val="0"/>
          <c:showVal val="0"/>
          <c:showCatName val="0"/>
          <c:showSerName val="0"/>
          <c:showPercent val="0"/>
          <c:showBubbleSize val="0"/>
        </c:dLbls>
        <c:marker val="1"/>
        <c:smooth val="0"/>
        <c:axId val="460672399"/>
        <c:axId val="155608352"/>
      </c:lineChart>
      <c:catAx>
        <c:axId val="1797399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730816"/>
        <c:crosses val="autoZero"/>
        <c:auto val="1"/>
        <c:lblAlgn val="ctr"/>
        <c:lblOffset val="100"/>
        <c:noMultiLvlLbl val="0"/>
      </c:catAx>
      <c:valAx>
        <c:axId val="2637308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Monthly Oil Imports prices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399407"/>
        <c:crosses val="autoZero"/>
        <c:crossBetween val="between"/>
      </c:valAx>
      <c:valAx>
        <c:axId val="1556083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GI inflation M-o-M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72399"/>
        <c:crosses val="max"/>
        <c:crossBetween val="between"/>
      </c:valAx>
      <c:catAx>
        <c:axId val="460672399"/>
        <c:scaling>
          <c:orientation val="minMax"/>
        </c:scaling>
        <c:delete val="1"/>
        <c:axPos val="b"/>
        <c:numFmt formatCode="General" sourceLinked="1"/>
        <c:majorTickMark val="out"/>
        <c:minorTickMark val="none"/>
        <c:tickLblPos val="nextTo"/>
        <c:crossAx val="15560835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baseline="0"/>
              <a:t>Sub-indices of food and beverages v/s Fuel imports price change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'Annexure 5'!$E$144</c:f>
              <c:strCache>
                <c:ptCount val="1"/>
                <c:pt idx="0">
                  <c:v>Crude Oil import prices in $/bbl</c:v>
                </c:pt>
              </c:strCache>
            </c:strRef>
          </c:tx>
          <c:spPr>
            <a:solidFill>
              <a:schemeClr val="accent1"/>
            </a:solidFill>
            <a:ln>
              <a:noFill/>
            </a:ln>
            <a:effectLst/>
          </c:spPr>
          <c:invertIfNegative val="0"/>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5'!$E$145:$E$168</c:f>
              <c:numCache>
                <c:formatCode>General</c:formatCode>
                <c:ptCount val="24"/>
                <c:pt idx="0">
                  <c:v>-2.0546887069365138E-2</c:v>
                </c:pt>
                <c:pt idx="1">
                  <c:v>5.5993690851735084E-2</c:v>
                </c:pt>
                <c:pt idx="2">
                  <c:v>7.5130694548170285E-2</c:v>
                </c:pt>
                <c:pt idx="3">
                  <c:v>2.1672686857460436E-2</c:v>
                </c:pt>
                <c:pt idx="4">
                  <c:v>-5.0856676638564163E-2</c:v>
                </c:pt>
                <c:pt idx="5">
                  <c:v>4.7707736389684792E-2</c:v>
                </c:pt>
                <c:pt idx="6">
                  <c:v>0.12279502256255989</c:v>
                </c:pt>
                <c:pt idx="7">
                  <c:v>-1.7902813299232722E-2</c:v>
                </c:pt>
                <c:pt idx="8">
                  <c:v>-9.1021825396825434E-2</c:v>
                </c:pt>
                <c:pt idx="9">
                  <c:v>0.15511596180081863</c:v>
                </c:pt>
                <c:pt idx="10">
                  <c:v>0.11101925121058216</c:v>
                </c:pt>
                <c:pt idx="11">
                  <c:v>0.19985117465717034</c:v>
                </c:pt>
                <c:pt idx="12">
                  <c:v>-8.7711526534951761E-2</c:v>
                </c:pt>
                <c:pt idx="13">
                  <c:v>6.3513644750898379E-2</c:v>
                </c:pt>
                <c:pt idx="14">
                  <c:v>5.9355310017350012E-2</c:v>
                </c:pt>
                <c:pt idx="15">
                  <c:v>-9.0681837772605897E-2</c:v>
                </c:pt>
                <c:pt idx="16">
                  <c:v>-7.6689733624040093E-2</c:v>
                </c:pt>
                <c:pt idx="17">
                  <c:v>-6.8685831622176716E-2</c:v>
                </c:pt>
                <c:pt idx="18">
                  <c:v>1.0913901444162818E-2</c:v>
                </c:pt>
                <c:pt idx="19">
                  <c:v>-4.5256270447110204E-2</c:v>
                </c:pt>
                <c:pt idx="20">
                  <c:v>-0.10793832095945177</c:v>
                </c:pt>
                <c:pt idx="21">
                  <c:v>3.6107554417413666E-2</c:v>
                </c:pt>
                <c:pt idx="22">
                  <c:v>1.6806722689075623E-2</c:v>
                </c:pt>
                <c:pt idx="23">
                  <c:v>-4.5454545454545393E-2</c:v>
                </c:pt>
              </c:numCache>
            </c:numRef>
          </c:val>
          <c:extLst>
            <c:ext xmlns:c16="http://schemas.microsoft.com/office/drawing/2014/chart" uri="{C3380CC4-5D6E-409C-BE32-E72D297353CC}">
              <c16:uniqueId val="{00000000-1223-424E-851C-A7D21A3CDB00}"/>
            </c:ext>
          </c:extLst>
        </c:ser>
        <c:dLbls>
          <c:showLegendKey val="0"/>
          <c:showVal val="0"/>
          <c:showCatName val="0"/>
          <c:showSerName val="0"/>
          <c:showPercent val="0"/>
          <c:showBubbleSize val="0"/>
        </c:dLbls>
        <c:gapWidth val="219"/>
        <c:overlap val="-27"/>
        <c:axId val="72379632"/>
        <c:axId val="72385392"/>
      </c:barChart>
      <c:lineChart>
        <c:grouping val="standard"/>
        <c:varyColors val="0"/>
        <c:ser>
          <c:idx val="2"/>
          <c:order val="2"/>
          <c:tx>
            <c:strRef>
              <c:f>'Annexure 5'!$G$144</c:f>
              <c:strCache>
                <c:ptCount val="1"/>
                <c:pt idx="0">
                  <c:v>Meat and fish</c:v>
                </c:pt>
              </c:strCache>
            </c:strRef>
          </c:tx>
          <c:spPr>
            <a:ln w="28575" cap="rnd">
              <a:solidFill>
                <a:schemeClr val="accent3"/>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5'!$G$145:$G$168</c:f>
              <c:numCache>
                <c:formatCode>General</c:formatCode>
                <c:ptCount val="24"/>
                <c:pt idx="0">
                  <c:v>3.0176899063475607E-2</c:v>
                </c:pt>
                <c:pt idx="1">
                  <c:v>1.2626262626262626E-2</c:v>
                </c:pt>
                <c:pt idx="2">
                  <c:v>7.481296758104738E-3</c:v>
                </c:pt>
                <c:pt idx="3">
                  <c:v>2.3762376237623818E-2</c:v>
                </c:pt>
                <c:pt idx="4">
                  <c:v>-1.3539651837524232E-2</c:v>
                </c:pt>
                <c:pt idx="5">
                  <c:v>0</c:v>
                </c:pt>
                <c:pt idx="6">
                  <c:v>2.9411764705882075E-3</c:v>
                </c:pt>
                <c:pt idx="7">
                  <c:v>-1.466275659824047E-2</c:v>
                </c:pt>
                <c:pt idx="8">
                  <c:v>-1.3888888888888805E-2</c:v>
                </c:pt>
                <c:pt idx="9">
                  <c:v>-5.0301810865202579E-4</c:v>
                </c:pt>
                <c:pt idx="10">
                  <c:v>9.5621540010065714E-3</c:v>
                </c:pt>
                <c:pt idx="11">
                  <c:v>5.0348953140578238E-2</c:v>
                </c:pt>
                <c:pt idx="12">
                  <c:v>5.2206929283342323E-3</c:v>
                </c:pt>
                <c:pt idx="13">
                  <c:v>2.4551463644948011E-2</c:v>
                </c:pt>
                <c:pt idx="14">
                  <c:v>1.1059907834101408E-2</c:v>
                </c:pt>
                <c:pt idx="15">
                  <c:v>-2.9170464904284436E-2</c:v>
                </c:pt>
                <c:pt idx="16">
                  <c:v>-3.0516431924882629E-2</c:v>
                </c:pt>
                <c:pt idx="17">
                  <c:v>1.3075060532687597E-2</c:v>
                </c:pt>
                <c:pt idx="18">
                  <c:v>8.1261950286807706E-3</c:v>
                </c:pt>
                <c:pt idx="19">
                  <c:v>-7.1123755334281651E-3</c:v>
                </c:pt>
                <c:pt idx="20">
                  <c:v>-1.9102196752626823E-3</c:v>
                </c:pt>
                <c:pt idx="21">
                  <c:v>8.1339712918659744E-3</c:v>
                </c:pt>
                <c:pt idx="22">
                  <c:v>-1.423825344091125E-2</c:v>
                </c:pt>
                <c:pt idx="23">
                  <c:v>0</c:v>
                </c:pt>
              </c:numCache>
            </c:numRef>
          </c:val>
          <c:smooth val="0"/>
          <c:extLst>
            <c:ext xmlns:c16="http://schemas.microsoft.com/office/drawing/2014/chart" uri="{C3380CC4-5D6E-409C-BE32-E72D297353CC}">
              <c16:uniqueId val="{00000002-1223-424E-851C-A7D21A3CDB00}"/>
            </c:ext>
          </c:extLst>
        </c:ser>
        <c:ser>
          <c:idx val="5"/>
          <c:order val="5"/>
          <c:tx>
            <c:strRef>
              <c:f>'Annexure 5'!$J$144</c:f>
              <c:strCache>
                <c:ptCount val="1"/>
                <c:pt idx="0">
                  <c:v>Oils and fats</c:v>
                </c:pt>
              </c:strCache>
            </c:strRef>
          </c:tx>
          <c:spPr>
            <a:ln w="28575" cap="rnd">
              <a:solidFill>
                <a:schemeClr val="accent6"/>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5'!$J$145:$J$168</c:f>
              <c:numCache>
                <c:formatCode>General</c:formatCode>
                <c:ptCount val="24"/>
                <c:pt idx="0">
                  <c:v>3.7827943868212255E-2</c:v>
                </c:pt>
                <c:pt idx="1">
                  <c:v>5.0558495002939415E-2</c:v>
                </c:pt>
                <c:pt idx="2">
                  <c:v>2.7979854504756579E-2</c:v>
                </c:pt>
                <c:pt idx="3">
                  <c:v>-8.7098530212302364E-3</c:v>
                </c:pt>
                <c:pt idx="4">
                  <c:v>3.2399780340472299E-2</c:v>
                </c:pt>
                <c:pt idx="5">
                  <c:v>0</c:v>
                </c:pt>
                <c:pt idx="6">
                  <c:v>1.3829787234042523E-2</c:v>
                </c:pt>
                <c:pt idx="7">
                  <c:v>-2.6232948583420779E-3</c:v>
                </c:pt>
                <c:pt idx="8">
                  <c:v>-1.3150973172014729E-2</c:v>
                </c:pt>
                <c:pt idx="9">
                  <c:v>-1.5458422174840116E-2</c:v>
                </c:pt>
                <c:pt idx="10">
                  <c:v>1.0828370330266219E-3</c:v>
                </c:pt>
                <c:pt idx="11">
                  <c:v>5.2460789616008592E-2</c:v>
                </c:pt>
                <c:pt idx="12">
                  <c:v>2.5179856115107944E-2</c:v>
                </c:pt>
                <c:pt idx="13">
                  <c:v>1.4536340852130354E-2</c:v>
                </c:pt>
                <c:pt idx="14">
                  <c:v>-7.411067193675889E-3</c:v>
                </c:pt>
                <c:pt idx="15">
                  <c:v>-2.5385764061722219E-2</c:v>
                </c:pt>
                <c:pt idx="16">
                  <c:v>-1.7364657814096043E-2</c:v>
                </c:pt>
                <c:pt idx="17">
                  <c:v>-1.9230769230769319E-2</c:v>
                </c:pt>
                <c:pt idx="18">
                  <c:v>-1.1658717541070422E-2</c:v>
                </c:pt>
                <c:pt idx="19">
                  <c:v>1.286863270777483E-2</c:v>
                </c:pt>
                <c:pt idx="20">
                  <c:v>-2.1175224986765785E-3</c:v>
                </c:pt>
                <c:pt idx="21">
                  <c:v>-6.8965517241379917E-3</c:v>
                </c:pt>
                <c:pt idx="22">
                  <c:v>-4.2200854700854579E-2</c:v>
                </c:pt>
                <c:pt idx="23">
                  <c:v>-5.5772448410497898E-4</c:v>
                </c:pt>
              </c:numCache>
            </c:numRef>
          </c:val>
          <c:smooth val="0"/>
          <c:extLst>
            <c:ext xmlns:c16="http://schemas.microsoft.com/office/drawing/2014/chart" uri="{C3380CC4-5D6E-409C-BE32-E72D297353CC}">
              <c16:uniqueId val="{00000005-1223-424E-851C-A7D21A3CDB00}"/>
            </c:ext>
          </c:extLst>
        </c:ser>
        <c:ser>
          <c:idx val="7"/>
          <c:order val="7"/>
          <c:tx>
            <c:strRef>
              <c:f>'Annexure 5'!$L$144</c:f>
              <c:strCache>
                <c:ptCount val="1"/>
                <c:pt idx="0">
                  <c:v>Vegetables</c:v>
                </c:pt>
              </c:strCache>
            </c:strRef>
          </c:tx>
          <c:spPr>
            <a:ln w="28575" cap="rnd">
              <a:solidFill>
                <a:schemeClr val="accent2">
                  <a:lumMod val="60000"/>
                </a:schemeClr>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5'!$L$145:$L$168</c:f>
              <c:numCache>
                <c:formatCode>General</c:formatCode>
                <c:ptCount val="24"/>
                <c:pt idx="0">
                  <c:v>-3.6120401337792679E-2</c:v>
                </c:pt>
                <c:pt idx="1">
                  <c:v>2.637057598889668E-2</c:v>
                </c:pt>
                <c:pt idx="2">
                  <c:v>5.0709939148073022E-2</c:v>
                </c:pt>
                <c:pt idx="3">
                  <c:v>5.662805662805652E-2</c:v>
                </c:pt>
                <c:pt idx="4">
                  <c:v>-1.2180267965895251E-2</c:v>
                </c:pt>
                <c:pt idx="5">
                  <c:v>6.1652281134415992E-4</c:v>
                </c:pt>
                <c:pt idx="6">
                  <c:v>0.14171287738755389</c:v>
                </c:pt>
                <c:pt idx="7">
                  <c:v>7.5013491635186058E-2</c:v>
                </c:pt>
                <c:pt idx="8">
                  <c:v>-5.4718875502007921E-2</c:v>
                </c:pt>
                <c:pt idx="9">
                  <c:v>-7.4349442379182146E-2</c:v>
                </c:pt>
                <c:pt idx="10">
                  <c:v>-2.6391279403327726E-2</c:v>
                </c:pt>
                <c:pt idx="11">
                  <c:v>-1.6499705362404145E-2</c:v>
                </c:pt>
                <c:pt idx="12">
                  <c:v>-4.1941282204914143E-3</c:v>
                </c:pt>
                <c:pt idx="13">
                  <c:v>5.2346570397112019E-2</c:v>
                </c:pt>
                <c:pt idx="14">
                  <c:v>4.230989136649517E-2</c:v>
                </c:pt>
                <c:pt idx="15">
                  <c:v>-1.0970927043336097E-3</c:v>
                </c:pt>
                <c:pt idx="16">
                  <c:v>2.5260845689181737E-2</c:v>
                </c:pt>
                <c:pt idx="17">
                  <c:v>2.7316550615961558E-2</c:v>
                </c:pt>
                <c:pt idx="18">
                  <c:v>4.118873826903012E-2</c:v>
                </c:pt>
                <c:pt idx="19">
                  <c:v>-8.3124687030545791E-2</c:v>
                </c:pt>
                <c:pt idx="20">
                  <c:v>-0.12670671764063349</c:v>
                </c:pt>
                <c:pt idx="21">
                  <c:v>-3.7523452157598496E-2</c:v>
                </c:pt>
                <c:pt idx="22">
                  <c:v>-7.7972709551658026E-3</c:v>
                </c:pt>
                <c:pt idx="23">
                  <c:v>6.5487884741337755E-4</c:v>
                </c:pt>
              </c:numCache>
            </c:numRef>
          </c:val>
          <c:smooth val="0"/>
          <c:extLst>
            <c:ext xmlns:c16="http://schemas.microsoft.com/office/drawing/2014/chart" uri="{C3380CC4-5D6E-409C-BE32-E72D297353CC}">
              <c16:uniqueId val="{00000007-1223-424E-851C-A7D21A3CDB00}"/>
            </c:ext>
          </c:extLst>
        </c:ser>
        <c:ser>
          <c:idx val="13"/>
          <c:order val="13"/>
          <c:tx>
            <c:strRef>
              <c:f>'Annexure 5'!$R$144</c:f>
              <c:strCache>
                <c:ptCount val="1"/>
                <c:pt idx="0">
                  <c:v>Food and beverages</c:v>
                </c:pt>
              </c:strCache>
            </c:strRef>
          </c:tx>
          <c:spPr>
            <a:ln w="28575" cap="rnd">
              <a:solidFill>
                <a:schemeClr val="accent2">
                  <a:lumMod val="80000"/>
                  <a:lumOff val="20000"/>
                </a:schemeClr>
              </a:solidFill>
              <a:round/>
            </a:ln>
            <a:effectLst/>
          </c:spPr>
          <c:marker>
            <c:symbol val="none"/>
          </c:marker>
          <c:cat>
            <c:strRef>
              <c:f>'Annexure 5'!$D$145:$D$168</c:f>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f>'Annexure 5'!$R$145:$R$168</c:f>
              <c:numCache>
                <c:formatCode>General</c:formatCode>
                <c:ptCount val="24"/>
                <c:pt idx="0">
                  <c:v>8.2961072112317253E-3</c:v>
                </c:pt>
                <c:pt idx="1">
                  <c:v>1.7088607594936637E-2</c:v>
                </c:pt>
                <c:pt idx="2">
                  <c:v>1.1823273179838244E-2</c:v>
                </c:pt>
                <c:pt idx="3">
                  <c:v>8.6100861008610446E-3</c:v>
                </c:pt>
                <c:pt idx="4">
                  <c:v>0</c:v>
                </c:pt>
                <c:pt idx="5">
                  <c:v>0</c:v>
                </c:pt>
                <c:pt idx="6">
                  <c:v>2.2560975609756027E-2</c:v>
                </c:pt>
                <c:pt idx="7">
                  <c:v>1.1926058437686345E-2</c:v>
                </c:pt>
                <c:pt idx="8">
                  <c:v>-8.8391278727165592E-3</c:v>
                </c:pt>
                <c:pt idx="9">
                  <c:v>-1.070154577883462E-2</c:v>
                </c:pt>
                <c:pt idx="10">
                  <c:v>-1.2019230769231793E-3</c:v>
                </c:pt>
                <c:pt idx="11">
                  <c:v>1.3237063778580128E-2</c:v>
                </c:pt>
                <c:pt idx="12">
                  <c:v>1.4251781472684119E-2</c:v>
                </c:pt>
                <c:pt idx="13">
                  <c:v>1.4637002341920374E-2</c:v>
                </c:pt>
                <c:pt idx="14">
                  <c:v>9.2325447201384546E-3</c:v>
                </c:pt>
                <c:pt idx="15">
                  <c:v>5.7175528873638828E-4</c:v>
                </c:pt>
                <c:pt idx="16">
                  <c:v>7.4285714285714935E-3</c:v>
                </c:pt>
                <c:pt idx="17">
                  <c:v>8.5082246171298923E-3</c:v>
                </c:pt>
                <c:pt idx="18">
                  <c:v>1.0123734533183255E-2</c:v>
                </c:pt>
                <c:pt idx="19">
                  <c:v>-7.2383073496658295E-3</c:v>
                </c:pt>
                <c:pt idx="20">
                  <c:v>-1.3460459899046581E-2</c:v>
                </c:pt>
                <c:pt idx="21">
                  <c:v>4.5480386583284984E-3</c:v>
                </c:pt>
                <c:pt idx="22">
                  <c:v>1.6977928692700134E-3</c:v>
                </c:pt>
                <c:pt idx="23">
                  <c:v>0</c:v>
                </c:pt>
              </c:numCache>
            </c:numRef>
          </c:val>
          <c:smooth val="0"/>
          <c:extLst>
            <c:ext xmlns:c16="http://schemas.microsoft.com/office/drawing/2014/chart" uri="{C3380CC4-5D6E-409C-BE32-E72D297353CC}">
              <c16:uniqueId val="{0000000D-1223-424E-851C-A7D21A3CDB00}"/>
            </c:ext>
          </c:extLst>
        </c:ser>
        <c:dLbls>
          <c:showLegendKey val="0"/>
          <c:showVal val="0"/>
          <c:showCatName val="0"/>
          <c:showSerName val="0"/>
          <c:showPercent val="0"/>
          <c:showBubbleSize val="0"/>
        </c:dLbls>
        <c:marker val="1"/>
        <c:smooth val="0"/>
        <c:axId val="72382992"/>
        <c:axId val="72387312"/>
        <c:extLst>
          <c:ext xmlns:c15="http://schemas.microsoft.com/office/drawing/2012/chart" uri="{02D57815-91ED-43cb-92C2-25804820EDAC}">
            <c15:filteredLineSeries>
              <c15:ser>
                <c:idx val="1"/>
                <c:order val="1"/>
                <c:tx>
                  <c:strRef>
                    <c:extLst>
                      <c:ext uri="{02D57815-91ED-43cb-92C2-25804820EDAC}">
                        <c15:formulaRef>
                          <c15:sqref>'Annexure 5'!$F$144</c15:sqref>
                        </c15:formulaRef>
                      </c:ext>
                    </c:extLst>
                    <c:strCache>
                      <c:ptCount val="1"/>
                      <c:pt idx="0">
                        <c:v>Cereals and products</c:v>
                      </c:pt>
                    </c:strCache>
                  </c:strRef>
                </c:tx>
                <c:spPr>
                  <a:ln w="28575" cap="rnd">
                    <a:solidFill>
                      <a:schemeClr val="accent2"/>
                    </a:solidFill>
                    <a:round/>
                  </a:ln>
                  <a:effectLst/>
                </c:spPr>
                <c:marker>
                  <c:symbol val="none"/>
                </c:marker>
                <c:cat>
                  <c:strRef>
                    <c:extLst>
                      <c:ex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c:ext uri="{02D57815-91ED-43cb-92C2-25804820EDAC}">
                        <c15:formulaRef>
                          <c15:sqref>'Annexure 5'!$F$145:$F$168</c15:sqref>
                        </c15:formulaRef>
                      </c:ext>
                    </c:extLst>
                    <c:numCache>
                      <c:formatCode>General</c:formatCode>
                      <c:ptCount val="24"/>
                      <c:pt idx="0">
                        <c:v>1.3879250520473078E-3</c:v>
                      </c:pt>
                      <c:pt idx="1">
                        <c:v>1.386001386001386E-2</c:v>
                      </c:pt>
                      <c:pt idx="2">
                        <c:v>2.7341079972657365E-3</c:v>
                      </c:pt>
                      <c:pt idx="3">
                        <c:v>-2.0449897750510087E-3</c:v>
                      </c:pt>
                      <c:pt idx="4">
                        <c:v>1.3661202185791573E-3</c:v>
                      </c:pt>
                      <c:pt idx="5">
                        <c:v>0</c:v>
                      </c:pt>
                      <c:pt idx="6">
                        <c:v>5.4570259208732022E-3</c:v>
                      </c:pt>
                      <c:pt idx="7">
                        <c:v>5.4274084124829236E-3</c:v>
                      </c:pt>
                      <c:pt idx="8">
                        <c:v>3.3738191632928477E-3</c:v>
                      </c:pt>
                      <c:pt idx="9">
                        <c:v>5.3799596503026998E-3</c:v>
                      </c:pt>
                      <c:pt idx="10">
                        <c:v>3.3444816053511705E-3</c:v>
                      </c:pt>
                      <c:pt idx="11">
                        <c:v>8.6666666666667426E-3</c:v>
                      </c:pt>
                      <c:pt idx="12">
                        <c:v>1.0575016523463279E-2</c:v>
                      </c:pt>
                      <c:pt idx="13">
                        <c:v>7.848266841072522E-3</c:v>
                      </c:pt>
                      <c:pt idx="14">
                        <c:v>5.8403634003893947E-3</c:v>
                      </c:pt>
                      <c:pt idx="15">
                        <c:v>9.6774193548387101E-3</c:v>
                      </c:pt>
                      <c:pt idx="16">
                        <c:v>2.4281150159744483E-2</c:v>
                      </c:pt>
                      <c:pt idx="17">
                        <c:v>1.9962570180910719E-2</c:v>
                      </c:pt>
                      <c:pt idx="18">
                        <c:v>1.0397553516819502E-2</c:v>
                      </c:pt>
                      <c:pt idx="19">
                        <c:v>1.3317191283293082E-2</c:v>
                      </c:pt>
                      <c:pt idx="20">
                        <c:v>1.0752688172042909E-2</c:v>
                      </c:pt>
                      <c:pt idx="21">
                        <c:v>2.7186761229314557E-2</c:v>
                      </c:pt>
                      <c:pt idx="22">
                        <c:v>3.4522439585730398E-3</c:v>
                      </c:pt>
                      <c:pt idx="23">
                        <c:v>0</c:v>
                      </c:pt>
                    </c:numCache>
                  </c:numRef>
                </c:val>
                <c:smooth val="0"/>
                <c:extLst>
                  <c:ext xmlns:c16="http://schemas.microsoft.com/office/drawing/2014/chart" uri="{C3380CC4-5D6E-409C-BE32-E72D297353CC}">
                    <c16:uniqueId val="{00000001-1223-424E-851C-A7D21A3CDB00}"/>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'Annexure 5'!$H$144</c15:sqref>
                        </c15:formulaRef>
                      </c:ext>
                    </c:extLst>
                    <c:strCache>
                      <c:ptCount val="1"/>
                      <c:pt idx="0">
                        <c:v>Egg</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5'!$H$145:$H$168</c15:sqref>
                        </c15:formulaRef>
                      </c:ext>
                    </c:extLst>
                    <c:numCache>
                      <c:formatCode>General</c:formatCode>
                      <c:ptCount val="24"/>
                      <c:pt idx="0">
                        <c:v>4.8840048840047799E-3</c:v>
                      </c:pt>
                      <c:pt idx="1">
                        <c:v>3.4629404617254056E-2</c:v>
                      </c:pt>
                      <c:pt idx="2">
                        <c:v>6.1068702290076202E-2</c:v>
                      </c:pt>
                      <c:pt idx="3">
                        <c:v>8.3010514665190927E-3</c:v>
                      </c:pt>
                      <c:pt idx="4">
                        <c:v>-5.1591657519209536E-2</c:v>
                      </c:pt>
                      <c:pt idx="5">
                        <c:v>0</c:v>
                      </c:pt>
                      <c:pt idx="6">
                        <c:v>-9.2592592592593906E-3</c:v>
                      </c:pt>
                      <c:pt idx="7">
                        <c:v>1.0514018691588852E-2</c:v>
                      </c:pt>
                      <c:pt idx="8">
                        <c:v>2.8323699421965352E-2</c:v>
                      </c:pt>
                      <c:pt idx="9">
                        <c:v>5.0590219224283623E-3</c:v>
                      </c:pt>
                      <c:pt idx="10">
                        <c:v>-1.6778523489932886E-2</c:v>
                      </c:pt>
                      <c:pt idx="11">
                        <c:v>-4.5506257110352673E-2</c:v>
                      </c:pt>
                      <c:pt idx="12">
                        <c:v>-1.9666269368295658E-2</c:v>
                      </c:pt>
                      <c:pt idx="13">
                        <c:v>-1.2765957446808475E-2</c:v>
                      </c:pt>
                      <c:pt idx="14">
                        <c:v>5.1724137931034517E-2</c:v>
                      </c:pt>
                      <c:pt idx="15">
                        <c:v>2.5761124121779725E-2</c:v>
                      </c:pt>
                      <c:pt idx="16">
                        <c:v>-3.4246575342465758E-2</c:v>
                      </c:pt>
                      <c:pt idx="17">
                        <c:v>2.9550827423167852E-3</c:v>
                      </c:pt>
                      <c:pt idx="18">
                        <c:v>7.0713022981733478E-3</c:v>
                      </c:pt>
                      <c:pt idx="19">
                        <c:v>6.1439438267992974E-2</c:v>
                      </c:pt>
                      <c:pt idx="20">
                        <c:v>4.8511576626240255E-2</c:v>
                      </c:pt>
                      <c:pt idx="21">
                        <c:v>2.2607781282860208E-2</c:v>
                      </c:pt>
                      <c:pt idx="22">
                        <c:v>-9.9228791773778982E-2</c:v>
                      </c:pt>
                      <c:pt idx="23">
                        <c:v>0</c:v>
                      </c:pt>
                    </c:numCache>
                  </c:numRef>
                </c:val>
                <c:smooth val="0"/>
                <c:extLst xmlns:c15="http://schemas.microsoft.com/office/drawing/2012/chart">
                  <c:ext xmlns:c16="http://schemas.microsoft.com/office/drawing/2014/chart" uri="{C3380CC4-5D6E-409C-BE32-E72D297353CC}">
                    <c16:uniqueId val="{00000003-1223-424E-851C-A7D21A3CDB0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'Annexure 5'!$I$144</c15:sqref>
                        </c15:formulaRef>
                      </c:ext>
                    </c:extLst>
                    <c:strCache>
                      <c:ptCount val="1"/>
                      <c:pt idx="0">
                        <c:v>Milk and products</c:v>
                      </c:pt>
                    </c:strCache>
                  </c:strRef>
                </c:tx>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5'!$I$145:$I$168</c15:sqref>
                        </c15:formulaRef>
                      </c:ext>
                    </c:extLst>
                    <c:numCache>
                      <c:formatCode>General</c:formatCode>
                      <c:ptCount val="24"/>
                      <c:pt idx="0">
                        <c:v>3.2278889606197547E-3</c:v>
                      </c:pt>
                      <c:pt idx="1">
                        <c:v>4.5045045045044316E-3</c:v>
                      </c:pt>
                      <c:pt idx="2">
                        <c:v>6.4061499039073878E-4</c:v>
                      </c:pt>
                      <c:pt idx="3">
                        <c:v>8.32266325224079E-3</c:v>
                      </c:pt>
                      <c:pt idx="4">
                        <c:v>5.7142857142857507E-3</c:v>
                      </c:pt>
                      <c:pt idx="5">
                        <c:v>0</c:v>
                      </c:pt>
                      <c:pt idx="6">
                        <c:v>1.8939393939392862E-3</c:v>
                      </c:pt>
                      <c:pt idx="7">
                        <c:v>3.7807183364840756E-3</c:v>
                      </c:pt>
                      <c:pt idx="8">
                        <c:v>3.766478342749493E-3</c:v>
                      </c:pt>
                      <c:pt idx="9">
                        <c:v>3.7523452157598143E-3</c:v>
                      </c:pt>
                      <c:pt idx="10">
                        <c:v>1.2461059190030444E-3</c:v>
                      </c:pt>
                      <c:pt idx="11">
                        <c:v>9.3341630367143758E-3</c:v>
                      </c:pt>
                      <c:pt idx="12">
                        <c:v>1.0480887792848441E-2</c:v>
                      </c:pt>
                      <c:pt idx="13">
                        <c:v>6.1012812690665035E-3</c:v>
                      </c:pt>
                      <c:pt idx="14">
                        <c:v>5.4578532443905741E-3</c:v>
                      </c:pt>
                      <c:pt idx="15">
                        <c:v>4.8250904704462173E-3</c:v>
                      </c:pt>
                      <c:pt idx="16">
                        <c:v>9.00360144057623E-3</c:v>
                      </c:pt>
                      <c:pt idx="17">
                        <c:v>9.5181439619273899E-3</c:v>
                      </c:pt>
                      <c:pt idx="18">
                        <c:v>7.0713022981733478E-3</c:v>
                      </c:pt>
                      <c:pt idx="19">
                        <c:v>8.1919251023990971E-3</c:v>
                      </c:pt>
                      <c:pt idx="20">
                        <c:v>7.5449796865930518E-3</c:v>
                      </c:pt>
                      <c:pt idx="21">
                        <c:v>5.7603686635944703E-3</c:v>
                      </c:pt>
                      <c:pt idx="22">
                        <c:v>1.5463917525773294E-2</c:v>
                      </c:pt>
                      <c:pt idx="23">
                        <c:v>0</c:v>
                      </c:pt>
                    </c:numCache>
                  </c:numRef>
                </c:val>
                <c:smooth val="0"/>
                <c:extLst xmlns:c15="http://schemas.microsoft.com/office/drawing/2012/chart">
                  <c:ext xmlns:c16="http://schemas.microsoft.com/office/drawing/2014/chart" uri="{C3380CC4-5D6E-409C-BE32-E72D297353CC}">
                    <c16:uniqueId val="{00000004-1223-424E-851C-A7D21A3CDB00}"/>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'Annexure 5'!$K$144</c15:sqref>
                        </c15:formulaRef>
                      </c:ext>
                    </c:extLst>
                    <c:strCache>
                      <c:ptCount val="1"/>
                      <c:pt idx="0">
                        <c:v>Fruits</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5'!$K$145:$K$168</c15:sqref>
                        </c15:formulaRef>
                      </c:ext>
                    </c:extLst>
                    <c:numCache>
                      <c:formatCode>General</c:formatCode>
                      <c:ptCount val="24"/>
                      <c:pt idx="0">
                        <c:v>6.9616135328562256E-2</c:v>
                      </c:pt>
                      <c:pt idx="1">
                        <c:v>1.6423357664233508E-2</c:v>
                      </c:pt>
                      <c:pt idx="2">
                        <c:v>-1.4961101137043686E-2</c:v>
                      </c:pt>
                      <c:pt idx="3">
                        <c:v>-4.2527339003644513E-3</c:v>
                      </c:pt>
                      <c:pt idx="4">
                        <c:v>-4.3319097010372141E-2</c:v>
                      </c:pt>
                      <c:pt idx="5">
                        <c:v>-6.3775510204096134E-4</c:v>
                      </c:pt>
                      <c:pt idx="6">
                        <c:v>-6.3816209317166563E-3</c:v>
                      </c:pt>
                      <c:pt idx="7">
                        <c:v>5.1380860629416276E-3</c:v>
                      </c:pt>
                      <c:pt idx="8">
                        <c:v>-1.0223642172523926E-2</c:v>
                      </c:pt>
                      <c:pt idx="9">
                        <c:v>-7.7469335054875209E-3</c:v>
                      </c:pt>
                      <c:pt idx="10">
                        <c:v>0</c:v>
                      </c:pt>
                      <c:pt idx="11">
                        <c:v>2.5374105400130163E-2</c:v>
                      </c:pt>
                      <c:pt idx="12">
                        <c:v>9.5177664974619297E-2</c:v>
                      </c:pt>
                      <c:pt idx="13">
                        <c:v>-9.2699884125144513E-3</c:v>
                      </c:pt>
                      <c:pt idx="14">
                        <c:v>-7.6023391812866164E-3</c:v>
                      </c:pt>
                      <c:pt idx="15">
                        <c:v>2.6517383618149679E-2</c:v>
                      </c:pt>
                      <c:pt idx="16">
                        <c:v>-7.4626865671640818E-3</c:v>
                      </c:pt>
                      <c:pt idx="17">
                        <c:v>-4.1642567958357531E-2</c:v>
                      </c:pt>
                      <c:pt idx="18">
                        <c:v>-1.1466505733252729E-2</c:v>
                      </c:pt>
                      <c:pt idx="19">
                        <c:v>-1.8925518925519063E-2</c:v>
                      </c:pt>
                      <c:pt idx="20">
                        <c:v>-1.6801493466085806E-2</c:v>
                      </c:pt>
                      <c:pt idx="21">
                        <c:v>1.8987341772152618E-3</c:v>
                      </c:pt>
                      <c:pt idx="22">
                        <c:v>7.0751737207833149E-2</c:v>
                      </c:pt>
                      <c:pt idx="23">
                        <c:v>0</c:v>
                      </c:pt>
                    </c:numCache>
                  </c:numRef>
                </c:val>
                <c:smooth val="0"/>
                <c:extLst xmlns:c15="http://schemas.microsoft.com/office/drawing/2012/chart">
                  <c:ext xmlns:c16="http://schemas.microsoft.com/office/drawing/2014/chart" uri="{C3380CC4-5D6E-409C-BE32-E72D297353CC}">
                    <c16:uniqueId val="{00000006-1223-424E-851C-A7D21A3CDB00}"/>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'Annexure 5'!$M$144</c15:sqref>
                        </c15:formulaRef>
                      </c:ext>
                    </c:extLst>
                    <c:strCache>
                      <c:ptCount val="1"/>
                      <c:pt idx="0">
                        <c:v>Pulses and products</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5'!$M$145:$M$168</c15:sqref>
                        </c15:formulaRef>
                      </c:ext>
                    </c:extLst>
                    <c:numCache>
                      <c:formatCode>General</c:formatCode>
                      <c:ptCount val="24"/>
                      <c:pt idx="0">
                        <c:v>1.1889862327909744E-2</c:v>
                      </c:pt>
                      <c:pt idx="1">
                        <c:v>2.2881880024737275E-2</c:v>
                      </c:pt>
                      <c:pt idx="2">
                        <c:v>3.6275695284159267E-3</c:v>
                      </c:pt>
                      <c:pt idx="3">
                        <c:v>-1.2048192771084338E-2</c:v>
                      </c:pt>
                      <c:pt idx="4">
                        <c:v>6.0975609756094091E-4</c:v>
                      </c:pt>
                      <c:pt idx="5">
                        <c:v>0</c:v>
                      </c:pt>
                      <c:pt idx="6">
                        <c:v>6.7032297379646215E-3</c:v>
                      </c:pt>
                      <c:pt idx="7">
                        <c:v>6.0532687651345491E-4</c:v>
                      </c:pt>
                      <c:pt idx="8">
                        <c:v>-5.4446460980036634E-3</c:v>
                      </c:pt>
                      <c:pt idx="9">
                        <c:v>-3.0413625304136251E-3</c:v>
                      </c:pt>
                      <c:pt idx="10">
                        <c:v>-1.2202562538134048E-3</c:v>
                      </c:pt>
                      <c:pt idx="11">
                        <c:v>1.2217470983507458E-3</c:v>
                      </c:pt>
                      <c:pt idx="12">
                        <c:v>4.8810250152530989E-3</c:v>
                      </c:pt>
                      <c:pt idx="13">
                        <c:v>0</c:v>
                      </c:pt>
                      <c:pt idx="14">
                        <c:v>-2.4286581663629466E-3</c:v>
                      </c:pt>
                      <c:pt idx="15">
                        <c:v>0</c:v>
                      </c:pt>
                      <c:pt idx="16">
                        <c:v>1.7650639074862917E-2</c:v>
                      </c:pt>
                      <c:pt idx="17">
                        <c:v>1.1363636363636399E-2</c:v>
                      </c:pt>
                      <c:pt idx="18">
                        <c:v>4.1395623891189656E-3</c:v>
                      </c:pt>
                      <c:pt idx="19">
                        <c:v>4.1224970553591792E-3</c:v>
                      </c:pt>
                      <c:pt idx="20">
                        <c:v>1.7595307917889231E-3</c:v>
                      </c:pt>
                      <c:pt idx="21">
                        <c:v>5.854800936767817E-4</c:v>
                      </c:pt>
                      <c:pt idx="22">
                        <c:v>5.8513750731418557E-4</c:v>
                      </c:pt>
                      <c:pt idx="23">
                        <c:v>5.8479532163739363E-4</c:v>
                      </c:pt>
                    </c:numCache>
                  </c:numRef>
                </c:val>
                <c:smooth val="0"/>
                <c:extLst xmlns:c15="http://schemas.microsoft.com/office/drawing/2012/chart">
                  <c:ext xmlns:c16="http://schemas.microsoft.com/office/drawing/2014/chart" uri="{C3380CC4-5D6E-409C-BE32-E72D297353CC}">
                    <c16:uniqueId val="{00000008-1223-424E-851C-A7D21A3CDB00}"/>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'Annexure 5'!$N$144</c15:sqref>
                        </c15:formulaRef>
                      </c:ext>
                    </c:extLst>
                    <c:strCache>
                      <c:ptCount val="1"/>
                      <c:pt idx="0">
                        <c:v>Sugar and Confectionery</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5'!$N$145:$N$168</c15:sqref>
                        </c15:formulaRef>
                      </c:ext>
                    </c:extLst>
                    <c:numCache>
                      <c:formatCode>General</c:formatCode>
                      <c:ptCount val="24"/>
                      <c:pt idx="0">
                        <c:v>4.4404973357015992E-3</c:v>
                      </c:pt>
                      <c:pt idx="1">
                        <c:v>1.503094606542885E-2</c:v>
                      </c:pt>
                      <c:pt idx="2">
                        <c:v>2.6132404181184424E-3</c:v>
                      </c:pt>
                      <c:pt idx="3">
                        <c:v>-5.2128583840138519E-3</c:v>
                      </c:pt>
                      <c:pt idx="4">
                        <c:v>4.5414847161572076E-2</c:v>
                      </c:pt>
                      <c:pt idx="5">
                        <c:v>0</c:v>
                      </c:pt>
                      <c:pt idx="6">
                        <c:v>1.8379281537176297E-2</c:v>
                      </c:pt>
                      <c:pt idx="7">
                        <c:v>4.1017227235438884E-3</c:v>
                      </c:pt>
                      <c:pt idx="8">
                        <c:v>-1.1437908496732072E-2</c:v>
                      </c:pt>
                      <c:pt idx="9">
                        <c:v>-8.2644628099173556E-3</c:v>
                      </c:pt>
                      <c:pt idx="10">
                        <c:v>-9.1666666666666199E-3</c:v>
                      </c:pt>
                      <c:pt idx="11">
                        <c:v>-8.4104289318762419E-4</c:v>
                      </c:pt>
                      <c:pt idx="12">
                        <c:v>1.6835016835017075E-3</c:v>
                      </c:pt>
                      <c:pt idx="13">
                        <c:v>5.8823529411764948E-3</c:v>
                      </c:pt>
                      <c:pt idx="14">
                        <c:v>1.6708437761069578E-3</c:v>
                      </c:pt>
                      <c:pt idx="15">
                        <c:v>8.3402835696408937E-4</c:v>
                      </c:pt>
                      <c:pt idx="16">
                        <c:v>7.5000000000000474E-3</c:v>
                      </c:pt>
                      <c:pt idx="17">
                        <c:v>5.7899090157153728E-3</c:v>
                      </c:pt>
                      <c:pt idx="18">
                        <c:v>2.4671052631579883E-3</c:v>
                      </c:pt>
                      <c:pt idx="19">
                        <c:v>1.640689089417462E-3</c:v>
                      </c:pt>
                      <c:pt idx="20">
                        <c:v>-2.457002457002434E-3</c:v>
                      </c:pt>
                      <c:pt idx="21">
                        <c:v>-5.7471264367816325E-3</c:v>
                      </c:pt>
                      <c:pt idx="22">
                        <c:v>-9.0834021469859156E-3</c:v>
                      </c:pt>
                      <c:pt idx="23">
                        <c:v>0</c:v>
                      </c:pt>
                    </c:numCache>
                  </c:numRef>
                </c:val>
                <c:smooth val="0"/>
                <c:extLst xmlns:c15="http://schemas.microsoft.com/office/drawing/2012/chart">
                  <c:ext xmlns:c16="http://schemas.microsoft.com/office/drawing/2014/chart" uri="{C3380CC4-5D6E-409C-BE32-E72D297353CC}">
                    <c16:uniqueId val="{00000009-1223-424E-851C-A7D21A3CDB00}"/>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'Annexure 5'!$O$144</c15:sqref>
                        </c15:formulaRef>
                      </c:ext>
                    </c:extLst>
                    <c:strCache>
                      <c:ptCount val="1"/>
                      <c:pt idx="0">
                        <c:v>Spices</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5'!$O$145:$O$168</c15:sqref>
                        </c15:formulaRef>
                      </c:ext>
                    </c:extLst>
                    <c:numCache>
                      <c:formatCode>General</c:formatCode>
                      <c:ptCount val="24"/>
                      <c:pt idx="0">
                        <c:v>2.4464831804281695E-3</c:v>
                      </c:pt>
                      <c:pt idx="1">
                        <c:v>2.6235509456985863E-2</c:v>
                      </c:pt>
                      <c:pt idx="2">
                        <c:v>1.7835909631391878E-3</c:v>
                      </c:pt>
                      <c:pt idx="3">
                        <c:v>-1.1869436201779741E-3</c:v>
                      </c:pt>
                      <c:pt idx="4">
                        <c:v>2.9708853238265003E-3</c:v>
                      </c:pt>
                      <c:pt idx="5">
                        <c:v>0</c:v>
                      </c:pt>
                      <c:pt idx="6">
                        <c:v>2.9620853080568718E-3</c:v>
                      </c:pt>
                      <c:pt idx="7">
                        <c:v>1.772002362669716E-3</c:v>
                      </c:pt>
                      <c:pt idx="8">
                        <c:v>5.3066037735849392E-3</c:v>
                      </c:pt>
                      <c:pt idx="9">
                        <c:v>9.3841642228738673E-3</c:v>
                      </c:pt>
                      <c:pt idx="10">
                        <c:v>1.2783265543288885E-2</c:v>
                      </c:pt>
                      <c:pt idx="11">
                        <c:v>1.7785427423981606E-2</c:v>
                      </c:pt>
                      <c:pt idx="12">
                        <c:v>2.1984216459977484E-2</c:v>
                      </c:pt>
                      <c:pt idx="13">
                        <c:v>1.9856591285162681E-2</c:v>
                      </c:pt>
                      <c:pt idx="14">
                        <c:v>1.1898323418063756E-2</c:v>
                      </c:pt>
                      <c:pt idx="15">
                        <c:v>1.5499732763228252E-2</c:v>
                      </c:pt>
                      <c:pt idx="16">
                        <c:v>1.8947368421052602E-2</c:v>
                      </c:pt>
                      <c:pt idx="17">
                        <c:v>1.9111570247933973E-2</c:v>
                      </c:pt>
                      <c:pt idx="18">
                        <c:v>1.3177901672579798E-2</c:v>
                      </c:pt>
                      <c:pt idx="19">
                        <c:v>1.4507253626813434E-2</c:v>
                      </c:pt>
                      <c:pt idx="20">
                        <c:v>1.1834319526627106E-2</c:v>
                      </c:pt>
                      <c:pt idx="21">
                        <c:v>1.5594541910331468E-2</c:v>
                      </c:pt>
                      <c:pt idx="22">
                        <c:v>6.2380038387715112E-3</c:v>
                      </c:pt>
                      <c:pt idx="23">
                        <c:v>0</c:v>
                      </c:pt>
                    </c:numCache>
                  </c:numRef>
                </c:val>
                <c:smooth val="0"/>
                <c:extLst xmlns:c15="http://schemas.microsoft.com/office/drawing/2012/chart">
                  <c:ext xmlns:c16="http://schemas.microsoft.com/office/drawing/2014/chart" uri="{C3380CC4-5D6E-409C-BE32-E72D297353CC}">
                    <c16:uniqueId val="{0000000A-1223-424E-851C-A7D21A3CDB00}"/>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'Annexure 5'!$P$144</c15:sqref>
                        </c15:formulaRef>
                      </c:ext>
                    </c:extLst>
                    <c:strCache>
                      <c:ptCount val="1"/>
                      <c:pt idx="0">
                        <c:v>Non-alcoholic beverages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5'!$P$145:$P$168</c15:sqref>
                        </c15:formulaRef>
                      </c:ext>
                    </c:extLst>
                    <c:numCache>
                      <c:formatCode>General</c:formatCode>
                      <c:ptCount val="24"/>
                      <c:pt idx="0">
                        <c:v>7.0287539936101876E-3</c:v>
                      </c:pt>
                      <c:pt idx="1">
                        <c:v>1.0786802030456961E-2</c:v>
                      </c:pt>
                      <c:pt idx="2">
                        <c:v>4.394224733207712E-3</c:v>
                      </c:pt>
                      <c:pt idx="3">
                        <c:v>5.6250000000000354E-3</c:v>
                      </c:pt>
                      <c:pt idx="4">
                        <c:v>1.1187072715972548E-2</c:v>
                      </c:pt>
                      <c:pt idx="5">
                        <c:v>0</c:v>
                      </c:pt>
                      <c:pt idx="6">
                        <c:v>3.0731407498463433E-3</c:v>
                      </c:pt>
                      <c:pt idx="7">
                        <c:v>3.0637254901960788E-3</c:v>
                      </c:pt>
                      <c:pt idx="8">
                        <c:v>3.0543677458766036E-3</c:v>
                      </c:pt>
                      <c:pt idx="9">
                        <c:v>6.0901339829490101E-4</c:v>
                      </c:pt>
                      <c:pt idx="10">
                        <c:v>2.4345709068775241E-3</c:v>
                      </c:pt>
                      <c:pt idx="11">
                        <c:v>3.6429872495447649E-3</c:v>
                      </c:pt>
                      <c:pt idx="12">
                        <c:v>5.4446460980034916E-3</c:v>
                      </c:pt>
                      <c:pt idx="13">
                        <c:v>5.4151624548736807E-3</c:v>
                      </c:pt>
                      <c:pt idx="14">
                        <c:v>4.7875523638540481E-3</c:v>
                      </c:pt>
                      <c:pt idx="15">
                        <c:v>2.9779630732578916E-3</c:v>
                      </c:pt>
                      <c:pt idx="16">
                        <c:v>2.3752969121140478E-3</c:v>
                      </c:pt>
                      <c:pt idx="17">
                        <c:v>3.5545023696682125E-3</c:v>
                      </c:pt>
                      <c:pt idx="18">
                        <c:v>2.9515938606847697E-3</c:v>
                      </c:pt>
                      <c:pt idx="19">
                        <c:v>2.942907592701589E-3</c:v>
                      </c:pt>
                      <c:pt idx="20">
                        <c:v>3.521126760563347E-3</c:v>
                      </c:pt>
                      <c:pt idx="21">
                        <c:v>2.339181286549741E-3</c:v>
                      </c:pt>
                      <c:pt idx="22">
                        <c:v>5.2508751458576761E-3</c:v>
                      </c:pt>
                      <c:pt idx="23">
                        <c:v>0</c:v>
                      </c:pt>
                    </c:numCache>
                  </c:numRef>
                </c:val>
                <c:smooth val="0"/>
                <c:extLst xmlns:c15="http://schemas.microsoft.com/office/drawing/2012/chart">
                  <c:ext xmlns:c16="http://schemas.microsoft.com/office/drawing/2014/chart" uri="{C3380CC4-5D6E-409C-BE32-E72D297353CC}">
                    <c16:uniqueId val="{0000000B-1223-424E-851C-A7D21A3CDB00}"/>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'Annexure 5'!$Q$144</c15:sqref>
                        </c15:formulaRef>
                      </c:ext>
                    </c:extLst>
                    <c:strCache>
                      <c:ptCount val="1"/>
                      <c:pt idx="0">
                        <c:v>Prepared meals, snacks, sweets etc.</c:v>
                      </c:pt>
                    </c:strCache>
                  </c:strRef>
                </c:tx>
                <c:spPr>
                  <a:ln w="28575" cap="rnd">
                    <a:solidFill>
                      <a:schemeClr val="accent1">
                        <a:lumMod val="80000"/>
                        <a:lumOff val="20000"/>
                      </a:schemeClr>
                    </a:solidFill>
                    <a:round/>
                  </a:ln>
                  <a:effectLst/>
                </c:spPr>
                <c:marker>
                  <c:symbol val="none"/>
                </c:marker>
                <c:cat>
                  <c:strRef>
                    <c:extLst xmlns:c15="http://schemas.microsoft.com/office/drawing/2012/chart">
                      <c:ext xmlns:c15="http://schemas.microsoft.com/office/drawing/2012/chart" uri="{02D57815-91ED-43cb-92C2-25804820EDAC}">
                        <c15:formulaRef>
                          <c15:sqref>'Annexure 5'!$D$145:$D$168</c15:sqref>
                        </c15:formulaRef>
                      </c:ext>
                    </c:extLst>
                    <c:strCache>
                      <c:ptCount val="24"/>
                      <c:pt idx="0">
                        <c:v>2021Apr</c:v>
                      </c:pt>
                      <c:pt idx="1">
                        <c:v>2021May</c:v>
                      </c:pt>
                      <c:pt idx="2">
                        <c:v>2021Jun</c:v>
                      </c:pt>
                      <c:pt idx="3">
                        <c:v>2021Jul</c:v>
                      </c:pt>
                      <c:pt idx="4">
                        <c:v>2021Aug</c:v>
                      </c:pt>
                      <c:pt idx="5">
                        <c:v>2021Sep</c:v>
                      </c:pt>
                      <c:pt idx="6">
                        <c:v>2021Oct</c:v>
                      </c:pt>
                      <c:pt idx="7">
                        <c:v>2021Nov</c:v>
                      </c:pt>
                      <c:pt idx="8">
                        <c:v>2021Dec</c:v>
                      </c:pt>
                      <c:pt idx="9">
                        <c:v>2022Jan</c:v>
                      </c:pt>
                      <c:pt idx="10">
                        <c:v>2022Feb</c:v>
                      </c:pt>
                      <c:pt idx="11">
                        <c:v>2022Mar</c:v>
                      </c:pt>
                      <c:pt idx="12">
                        <c:v>2022Apr</c:v>
                      </c:pt>
                      <c:pt idx="13">
                        <c:v>2022May</c:v>
                      </c:pt>
                      <c:pt idx="14">
                        <c:v>2022Jun</c:v>
                      </c:pt>
                      <c:pt idx="15">
                        <c:v>2022Jul</c:v>
                      </c:pt>
                      <c:pt idx="16">
                        <c:v>2022Aug</c:v>
                      </c:pt>
                      <c:pt idx="17">
                        <c:v>2022Sep</c:v>
                      </c:pt>
                      <c:pt idx="18">
                        <c:v>2022Oct</c:v>
                      </c:pt>
                      <c:pt idx="19">
                        <c:v>2022Nov</c:v>
                      </c:pt>
                      <c:pt idx="20">
                        <c:v>2022Dec</c:v>
                      </c:pt>
                      <c:pt idx="21">
                        <c:v>2023Jan</c:v>
                      </c:pt>
                      <c:pt idx="22">
                        <c:v>2023Feb</c:v>
                      </c:pt>
                      <c:pt idx="23">
                        <c:v>2023Mar</c:v>
                      </c:pt>
                    </c:strCache>
                  </c:strRef>
                </c:cat>
                <c:val>
                  <c:numRef>
                    <c:extLst xmlns:c15="http://schemas.microsoft.com/office/drawing/2012/chart">
                      <c:ext xmlns:c15="http://schemas.microsoft.com/office/drawing/2012/chart" uri="{02D57815-91ED-43cb-92C2-25804820EDAC}">
                        <c15:formulaRef>
                          <c15:sqref>'Annexure 5'!$Q$145:$Q$168</c15:sqref>
                        </c15:formulaRef>
                      </c:ext>
                    </c:extLst>
                    <c:numCache>
                      <c:formatCode>General</c:formatCode>
                      <c:ptCount val="24"/>
                      <c:pt idx="0">
                        <c:v>4.1617122473247151E-3</c:v>
                      </c:pt>
                      <c:pt idx="1">
                        <c:v>8.8809946714031966E-3</c:v>
                      </c:pt>
                      <c:pt idx="2">
                        <c:v>1.1737089201877934E-2</c:v>
                      </c:pt>
                      <c:pt idx="3">
                        <c:v>-1.1600928074246928E-3</c:v>
                      </c:pt>
                      <c:pt idx="4">
                        <c:v>9.872241579558752E-3</c:v>
                      </c:pt>
                      <c:pt idx="5">
                        <c:v>0</c:v>
                      </c:pt>
                      <c:pt idx="6">
                        <c:v>4.6003450258768428E-3</c:v>
                      </c:pt>
                      <c:pt idx="7">
                        <c:v>4.5792787635947994E-3</c:v>
                      </c:pt>
                      <c:pt idx="8">
                        <c:v>5.6980056980056983E-3</c:v>
                      </c:pt>
                      <c:pt idx="9">
                        <c:v>4.5325779036827843E-3</c:v>
                      </c:pt>
                      <c:pt idx="10">
                        <c:v>3.948110547095254E-3</c:v>
                      </c:pt>
                      <c:pt idx="11">
                        <c:v>7.3033707865169176E-3</c:v>
                      </c:pt>
                      <c:pt idx="12">
                        <c:v>8.9235917456776028E-3</c:v>
                      </c:pt>
                      <c:pt idx="13">
                        <c:v>8.8446655610834399E-3</c:v>
                      </c:pt>
                      <c:pt idx="14">
                        <c:v>7.6712328767123599E-3</c:v>
                      </c:pt>
                      <c:pt idx="15">
                        <c:v>7.0690592713430287E-3</c:v>
                      </c:pt>
                      <c:pt idx="16">
                        <c:v>5.9395248380130824E-3</c:v>
                      </c:pt>
                      <c:pt idx="17">
                        <c:v>5.9044551798174676E-3</c:v>
                      </c:pt>
                      <c:pt idx="18">
                        <c:v>4.8025613660619302E-3</c:v>
                      </c:pt>
                      <c:pt idx="19">
                        <c:v>6.3728093467869812E-3</c:v>
                      </c:pt>
                      <c:pt idx="20">
                        <c:v>4.2216358839050729E-3</c:v>
                      </c:pt>
                      <c:pt idx="21">
                        <c:v>4.7293746715710832E-3</c:v>
                      </c:pt>
                      <c:pt idx="22">
                        <c:v>9.4142259414226534E-3</c:v>
                      </c:pt>
                      <c:pt idx="23">
                        <c:v>0</c:v>
                      </c:pt>
                    </c:numCache>
                  </c:numRef>
                </c:val>
                <c:smooth val="0"/>
                <c:extLst xmlns:c15="http://schemas.microsoft.com/office/drawing/2012/chart">
                  <c:ext xmlns:c16="http://schemas.microsoft.com/office/drawing/2014/chart" uri="{C3380CC4-5D6E-409C-BE32-E72D297353CC}">
                    <c16:uniqueId val="{0000000C-1223-424E-851C-A7D21A3CDB00}"/>
                  </c:ext>
                </c:extLst>
              </c15:ser>
            </c15:filteredLineSeries>
          </c:ext>
        </c:extLst>
      </c:lineChart>
      <c:catAx>
        <c:axId val="72382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387312"/>
        <c:crosses val="autoZero"/>
        <c:auto val="1"/>
        <c:lblAlgn val="ctr"/>
        <c:lblOffset val="100"/>
        <c:noMultiLvlLbl val="0"/>
      </c:catAx>
      <c:valAx>
        <c:axId val="72387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Food and Beverages Sub-indices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382992"/>
        <c:crosses val="autoZero"/>
        <c:crossBetween val="between"/>
      </c:valAx>
      <c:valAx>
        <c:axId val="723853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Fuel import price fluctuations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2379632"/>
        <c:crosses val="max"/>
        <c:crossBetween val="between"/>
      </c:valAx>
      <c:catAx>
        <c:axId val="72379632"/>
        <c:scaling>
          <c:orientation val="minMax"/>
        </c:scaling>
        <c:delete val="1"/>
        <c:axPos val="b"/>
        <c:numFmt formatCode="General" sourceLinked="1"/>
        <c:majorTickMark val="out"/>
        <c:minorTickMark val="none"/>
        <c:tickLblPos val="nextTo"/>
        <c:crossAx val="723853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4" Type="http://schemas.openxmlformats.org/officeDocument/2006/relationships/chart" Target="../charts/chart3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7620</xdr:colOff>
      <xdr:row>39</xdr:row>
      <xdr:rowOff>7620</xdr:rowOff>
    </xdr:from>
    <xdr:to>
      <xdr:col>14</xdr:col>
      <xdr:colOff>792480</xdr:colOff>
      <xdr:row>61</xdr:row>
      <xdr:rowOff>167640</xdr:rowOff>
    </xdr:to>
    <xdr:graphicFrame macro="">
      <xdr:nvGraphicFramePr>
        <xdr:cNvPr id="2" name="Chart 1">
          <a:extLst>
            <a:ext uri="{FF2B5EF4-FFF2-40B4-BE49-F238E27FC236}">
              <a16:creationId xmlns:a16="http://schemas.microsoft.com/office/drawing/2014/main" id="{A730FD52-4B8C-40B3-ACBC-A5EB88C15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7621</xdr:colOff>
      <xdr:row>71</xdr:row>
      <xdr:rowOff>7620</xdr:rowOff>
    </xdr:from>
    <xdr:to>
      <xdr:col>14</xdr:col>
      <xdr:colOff>777241</xdr:colOff>
      <xdr:row>93</xdr:row>
      <xdr:rowOff>175260</xdr:rowOff>
    </xdr:to>
    <xdr:graphicFrame macro="">
      <xdr:nvGraphicFramePr>
        <xdr:cNvPr id="3" name="Chart 2">
          <a:extLst>
            <a:ext uri="{FF2B5EF4-FFF2-40B4-BE49-F238E27FC236}">
              <a16:creationId xmlns:a16="http://schemas.microsoft.com/office/drawing/2014/main" id="{CE716A26-BDB4-4BBA-AA8A-D914BC98A3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7620</xdr:colOff>
      <xdr:row>111</xdr:row>
      <xdr:rowOff>7620</xdr:rowOff>
    </xdr:from>
    <xdr:to>
      <xdr:col>14</xdr:col>
      <xdr:colOff>792480</xdr:colOff>
      <xdr:row>126</xdr:row>
      <xdr:rowOff>167640</xdr:rowOff>
    </xdr:to>
    <xdr:graphicFrame macro="">
      <xdr:nvGraphicFramePr>
        <xdr:cNvPr id="4" name="Chart 3">
          <a:extLst>
            <a:ext uri="{FF2B5EF4-FFF2-40B4-BE49-F238E27FC236}">
              <a16:creationId xmlns:a16="http://schemas.microsoft.com/office/drawing/2014/main" id="{E6D067F5-2813-4A64-80EA-7647C1EFFA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22860</xdr:colOff>
      <xdr:row>137</xdr:row>
      <xdr:rowOff>7620</xdr:rowOff>
    </xdr:from>
    <xdr:to>
      <xdr:col>14</xdr:col>
      <xdr:colOff>792480</xdr:colOff>
      <xdr:row>157</xdr:row>
      <xdr:rowOff>167640</xdr:rowOff>
    </xdr:to>
    <xdr:graphicFrame macro="">
      <xdr:nvGraphicFramePr>
        <xdr:cNvPr id="6" name="Chart 5">
          <a:extLst>
            <a:ext uri="{FF2B5EF4-FFF2-40B4-BE49-F238E27FC236}">
              <a16:creationId xmlns:a16="http://schemas.microsoft.com/office/drawing/2014/main" id="{1A6FF181-9722-4BD0-A532-AEC5B01D7D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7620</xdr:colOff>
      <xdr:row>167</xdr:row>
      <xdr:rowOff>7620</xdr:rowOff>
    </xdr:from>
    <xdr:to>
      <xdr:col>14</xdr:col>
      <xdr:colOff>792480</xdr:colOff>
      <xdr:row>179</xdr:row>
      <xdr:rowOff>160020</xdr:rowOff>
    </xdr:to>
    <xdr:graphicFrame macro="">
      <xdr:nvGraphicFramePr>
        <xdr:cNvPr id="8" name="Chart 7">
          <a:extLst>
            <a:ext uri="{FF2B5EF4-FFF2-40B4-BE49-F238E27FC236}">
              <a16:creationId xmlns:a16="http://schemas.microsoft.com/office/drawing/2014/main" id="{4E1DC722-A640-4653-B011-908F7B961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7620</xdr:colOff>
      <xdr:row>180</xdr:row>
      <xdr:rowOff>7620</xdr:rowOff>
    </xdr:from>
    <xdr:to>
      <xdr:col>14</xdr:col>
      <xdr:colOff>792480</xdr:colOff>
      <xdr:row>190</xdr:row>
      <xdr:rowOff>167640</xdr:rowOff>
    </xdr:to>
    <xdr:graphicFrame macro="">
      <xdr:nvGraphicFramePr>
        <xdr:cNvPr id="9" name="Chart 8">
          <a:extLst>
            <a:ext uri="{FF2B5EF4-FFF2-40B4-BE49-F238E27FC236}">
              <a16:creationId xmlns:a16="http://schemas.microsoft.com/office/drawing/2014/main" id="{62399187-C794-4E59-815F-932B052161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0.74784</cdr:x>
      <cdr:y>0.08735</cdr:y>
    </cdr:from>
    <cdr:to>
      <cdr:x>0.86615</cdr:x>
      <cdr:y>0.38128</cdr:y>
    </cdr:to>
    <cdr:sp macro="" textlink="">
      <cdr:nvSpPr>
        <cdr:cNvPr id="2" name="Rectangle: Rounded Corners 1">
          <a:extLst xmlns:a="http://schemas.openxmlformats.org/drawingml/2006/main">
            <a:ext uri="{FF2B5EF4-FFF2-40B4-BE49-F238E27FC236}">
              <a16:creationId xmlns:a16="http://schemas.microsoft.com/office/drawing/2014/main" id="{3635F983-D31E-3DA9-4116-CE024A6AB8AB}"/>
            </a:ext>
          </a:extLst>
        </cdr:cNvPr>
        <cdr:cNvSpPr/>
      </cdr:nvSpPr>
      <cdr:spPr>
        <a:xfrm xmlns:a="http://schemas.openxmlformats.org/drawingml/2006/main">
          <a:off x="5924707" y="462694"/>
          <a:ext cx="937302" cy="1556967"/>
        </a:xfrm>
        <a:prstGeom xmlns:a="http://schemas.openxmlformats.org/drawingml/2006/main" prst="roundRect">
          <a:avLst/>
        </a:prstGeom>
        <a:noFill xmlns:a="http://schemas.openxmlformats.org/drawingml/2006/main"/>
        <a:ln xmlns:a="http://schemas.openxmlformats.org/drawingml/2006/main" w="19050" cap="flat" cmpd="sng" algn="ctr">
          <a:solidFill>
            <a:srgbClr val="FF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b="1" cap="none" spc="0">
            <a:ln w="22225">
              <a:solidFill>
                <a:schemeClr val="accent2"/>
              </a:solidFill>
              <a:prstDash val="solid"/>
            </a:ln>
            <a:solidFill>
              <a:srgbClr val="FF0000"/>
            </a:solidFill>
            <a:effectLst/>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0.16014</cdr:x>
      <cdr:y>0.10978</cdr:y>
    </cdr:from>
    <cdr:to>
      <cdr:x>0.41993</cdr:x>
      <cdr:y>0.58882</cdr:y>
    </cdr:to>
    <cdr:sp macro="" textlink="">
      <cdr:nvSpPr>
        <cdr:cNvPr id="2" name="Rectangle 1">
          <a:extLst xmlns:a="http://schemas.openxmlformats.org/drawingml/2006/main">
            <a:ext uri="{FF2B5EF4-FFF2-40B4-BE49-F238E27FC236}">
              <a16:creationId xmlns:a16="http://schemas.microsoft.com/office/drawing/2014/main" id="{D8897065-20A0-010B-ED44-9E8DFE2F033C}"/>
            </a:ext>
          </a:extLst>
        </cdr:cNvPr>
        <cdr:cNvSpPr/>
      </cdr:nvSpPr>
      <cdr:spPr>
        <a:xfrm xmlns:a="http://schemas.openxmlformats.org/drawingml/2006/main">
          <a:off x="1028699" y="419101"/>
          <a:ext cx="1668781" cy="1828800"/>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0.49703</cdr:x>
      <cdr:y>0.11174</cdr:y>
    </cdr:from>
    <cdr:to>
      <cdr:x>0.78173</cdr:x>
      <cdr:y>0.59877</cdr:y>
    </cdr:to>
    <cdr:sp macro="" textlink="">
      <cdr:nvSpPr>
        <cdr:cNvPr id="4" name="Rectangle 3">
          <a:extLst xmlns:a="http://schemas.openxmlformats.org/drawingml/2006/main">
            <a:ext uri="{FF2B5EF4-FFF2-40B4-BE49-F238E27FC236}">
              <a16:creationId xmlns:a16="http://schemas.microsoft.com/office/drawing/2014/main" id="{6F4F78C2-E306-7EF0-08EA-CA6396E34FB4}"/>
            </a:ext>
          </a:extLst>
        </cdr:cNvPr>
        <cdr:cNvSpPr/>
      </cdr:nvSpPr>
      <cdr:spPr>
        <a:xfrm xmlns:a="http://schemas.openxmlformats.org/drawingml/2006/main">
          <a:off x="3192780" y="430004"/>
          <a:ext cx="1828800" cy="1874126"/>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0.31048</cdr:x>
      <cdr:y>0.11863</cdr:y>
    </cdr:from>
    <cdr:to>
      <cdr:x>0.40504</cdr:x>
      <cdr:y>0.28611</cdr:y>
    </cdr:to>
    <cdr:sp macro="" textlink="">
      <cdr:nvSpPr>
        <cdr:cNvPr id="3" name="TextBox 2">
          <a:extLst xmlns:a="http://schemas.openxmlformats.org/drawingml/2006/main">
            <a:ext uri="{FF2B5EF4-FFF2-40B4-BE49-F238E27FC236}">
              <a16:creationId xmlns:a16="http://schemas.microsoft.com/office/drawing/2014/main" id="{257DD9B2-5D64-E6A8-38DF-55845C59FED7}"/>
            </a:ext>
          </a:extLst>
        </cdr:cNvPr>
        <cdr:cNvSpPr txBox="1"/>
      </cdr:nvSpPr>
      <cdr:spPr>
        <a:xfrm xmlns:a="http://schemas.openxmlformats.org/drawingml/2006/main">
          <a:off x="3002280" y="647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0.19349</cdr:x>
      <cdr:y>0.10669</cdr:y>
    </cdr:from>
    <cdr:to>
      <cdr:x>0.3172</cdr:x>
      <cdr:y>0.16112</cdr:y>
    </cdr:to>
    <cdr:sp macro="" textlink="">
      <cdr:nvSpPr>
        <cdr:cNvPr id="5" name="TextBox 4">
          <a:extLst xmlns:a="http://schemas.openxmlformats.org/drawingml/2006/main">
            <a:ext uri="{FF2B5EF4-FFF2-40B4-BE49-F238E27FC236}">
              <a16:creationId xmlns:a16="http://schemas.microsoft.com/office/drawing/2014/main" id="{25E5AA84-7A13-1294-6EDB-9731E5B8B931}"/>
            </a:ext>
          </a:extLst>
        </cdr:cNvPr>
        <cdr:cNvSpPr txBox="1"/>
      </cdr:nvSpPr>
      <cdr:spPr>
        <a:xfrm xmlns:a="http://schemas.openxmlformats.org/drawingml/2006/main">
          <a:off x="1242938" y="407294"/>
          <a:ext cx="794671" cy="207794"/>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Wave 1 window</a:t>
          </a:r>
        </a:p>
      </cdr:txBody>
    </cdr:sp>
  </cdr:relSizeAnchor>
  <cdr:relSizeAnchor xmlns:cdr="http://schemas.openxmlformats.org/drawingml/2006/chartDrawing">
    <cdr:from>
      <cdr:x>0.55011</cdr:x>
      <cdr:y>0.10084</cdr:y>
    </cdr:from>
    <cdr:to>
      <cdr:x>0.67409</cdr:x>
      <cdr:y>0.15527</cdr:y>
    </cdr:to>
    <cdr:sp macro="" textlink="">
      <cdr:nvSpPr>
        <cdr:cNvPr id="6" name="TextBox 1">
          <a:extLst xmlns:a="http://schemas.openxmlformats.org/drawingml/2006/main">
            <a:ext uri="{FF2B5EF4-FFF2-40B4-BE49-F238E27FC236}">
              <a16:creationId xmlns:a16="http://schemas.microsoft.com/office/drawing/2014/main" id="{C7992580-32D3-F94A-8532-731037158124}"/>
            </a:ext>
          </a:extLst>
        </cdr:cNvPr>
        <cdr:cNvSpPr txBox="1"/>
      </cdr:nvSpPr>
      <cdr:spPr>
        <a:xfrm xmlns:a="http://schemas.openxmlformats.org/drawingml/2006/main">
          <a:off x="3533697" y="384954"/>
          <a:ext cx="796405" cy="207793"/>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Wave 2 window</a:t>
          </a:r>
        </a:p>
      </cdr:txBody>
    </cdr:sp>
  </cdr:relSizeAnchor>
</c:userShapes>
</file>

<file path=xl/drawings/drawing4.xml><?xml version="1.0" encoding="utf-8"?>
<c:userShapes xmlns:c="http://schemas.openxmlformats.org/drawingml/2006/chart">
  <cdr:relSizeAnchor xmlns:cdr="http://schemas.openxmlformats.org/drawingml/2006/chartDrawing">
    <cdr:from>
      <cdr:x>0.47608</cdr:x>
      <cdr:y>0.15326</cdr:y>
    </cdr:from>
    <cdr:to>
      <cdr:x>0.78009</cdr:x>
      <cdr:y>0.54406</cdr:y>
    </cdr:to>
    <cdr:sp macro="" textlink="">
      <cdr:nvSpPr>
        <cdr:cNvPr id="7" name="Rectangle 6">
          <a:extLst xmlns:a="http://schemas.openxmlformats.org/drawingml/2006/main">
            <a:ext uri="{FF2B5EF4-FFF2-40B4-BE49-F238E27FC236}">
              <a16:creationId xmlns:a16="http://schemas.microsoft.com/office/drawing/2014/main" id="{99BDB888-1C98-F3A0-2A65-D1A2C30D6D46}"/>
            </a:ext>
          </a:extLst>
        </cdr:cNvPr>
        <cdr:cNvSpPr/>
      </cdr:nvSpPr>
      <cdr:spPr>
        <a:xfrm xmlns:a="http://schemas.openxmlformats.org/drawingml/2006/main">
          <a:off x="3065432" y="304799"/>
          <a:ext cx="1957490" cy="777241"/>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a:t>Russu-Ukrane</a:t>
          </a:r>
          <a:r>
            <a:rPr lang="en-US" baseline="0"/>
            <a:t> war 2022 effects </a:t>
          </a:r>
          <a:endParaRPr lang="en-US"/>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7621</xdr:colOff>
      <xdr:row>82</xdr:row>
      <xdr:rowOff>7620</xdr:rowOff>
    </xdr:from>
    <xdr:to>
      <xdr:col>11</xdr:col>
      <xdr:colOff>792481</xdr:colOff>
      <xdr:row>102</xdr:row>
      <xdr:rowOff>175260</xdr:rowOff>
    </xdr:to>
    <xdr:graphicFrame macro="">
      <xdr:nvGraphicFramePr>
        <xdr:cNvPr id="2" name="Chart 1">
          <a:extLst>
            <a:ext uri="{FF2B5EF4-FFF2-40B4-BE49-F238E27FC236}">
              <a16:creationId xmlns:a16="http://schemas.microsoft.com/office/drawing/2014/main" id="{FBC0E257-7106-485F-8A8F-D14DB6C32E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7621</xdr:colOff>
      <xdr:row>118</xdr:row>
      <xdr:rowOff>7620</xdr:rowOff>
    </xdr:from>
    <xdr:to>
      <xdr:col>13</xdr:col>
      <xdr:colOff>784860</xdr:colOff>
      <xdr:row>146</xdr:row>
      <xdr:rowOff>160020</xdr:rowOff>
    </xdr:to>
    <xdr:graphicFrame macro="">
      <xdr:nvGraphicFramePr>
        <xdr:cNvPr id="5" name="Chart 4">
          <a:extLst>
            <a:ext uri="{FF2B5EF4-FFF2-40B4-BE49-F238E27FC236}">
              <a16:creationId xmlns:a16="http://schemas.microsoft.com/office/drawing/2014/main" id="{455331BF-050B-4625-B531-947FC3138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7620</xdr:colOff>
      <xdr:row>155</xdr:row>
      <xdr:rowOff>7620</xdr:rowOff>
    </xdr:from>
    <xdr:to>
      <xdr:col>16</xdr:col>
      <xdr:colOff>792480</xdr:colOff>
      <xdr:row>173</xdr:row>
      <xdr:rowOff>175260</xdr:rowOff>
    </xdr:to>
    <xdr:graphicFrame macro="">
      <xdr:nvGraphicFramePr>
        <xdr:cNvPr id="3" name="Chart 2">
          <a:extLst>
            <a:ext uri="{FF2B5EF4-FFF2-40B4-BE49-F238E27FC236}">
              <a16:creationId xmlns:a16="http://schemas.microsoft.com/office/drawing/2014/main" id="{69FBBBCB-B21D-4897-8859-7828BFDDCA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7620</xdr:colOff>
      <xdr:row>222</xdr:row>
      <xdr:rowOff>7620</xdr:rowOff>
    </xdr:from>
    <xdr:to>
      <xdr:col>19</xdr:col>
      <xdr:colOff>800100</xdr:colOff>
      <xdr:row>244</xdr:row>
      <xdr:rowOff>179070</xdr:rowOff>
    </xdr:to>
    <xdr:graphicFrame macro="">
      <xdr:nvGraphicFramePr>
        <xdr:cNvPr id="4" name="Chart 3">
          <a:extLst>
            <a:ext uri="{FF2B5EF4-FFF2-40B4-BE49-F238E27FC236}">
              <a16:creationId xmlns:a16="http://schemas.microsoft.com/office/drawing/2014/main" id="{E8D7F3CD-22C7-4727-9902-38C0BAEFDB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7620</xdr:colOff>
      <xdr:row>248</xdr:row>
      <xdr:rowOff>7620</xdr:rowOff>
    </xdr:from>
    <xdr:to>
      <xdr:col>15</xdr:col>
      <xdr:colOff>792480</xdr:colOff>
      <xdr:row>277</xdr:row>
      <xdr:rowOff>163830</xdr:rowOff>
    </xdr:to>
    <xdr:graphicFrame macro="">
      <xdr:nvGraphicFramePr>
        <xdr:cNvPr id="6" name="Chart 5">
          <a:extLst>
            <a:ext uri="{FF2B5EF4-FFF2-40B4-BE49-F238E27FC236}">
              <a16:creationId xmlns:a16="http://schemas.microsoft.com/office/drawing/2014/main" id="{82EEB5D9-D6F5-4DA7-9223-B3E63FEBA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7620</xdr:colOff>
      <xdr:row>305</xdr:row>
      <xdr:rowOff>7620</xdr:rowOff>
    </xdr:from>
    <xdr:to>
      <xdr:col>12</xdr:col>
      <xdr:colOff>792480</xdr:colOff>
      <xdr:row>324</xdr:row>
      <xdr:rowOff>171450</xdr:rowOff>
    </xdr:to>
    <xdr:graphicFrame macro="">
      <xdr:nvGraphicFramePr>
        <xdr:cNvPr id="7" name="Chart 6">
          <a:extLst>
            <a:ext uri="{FF2B5EF4-FFF2-40B4-BE49-F238E27FC236}">
              <a16:creationId xmlns:a16="http://schemas.microsoft.com/office/drawing/2014/main" id="{A8D37287-3E6E-4E74-968F-14E90A600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723900</xdr:colOff>
      <xdr:row>307</xdr:row>
      <xdr:rowOff>114300</xdr:rowOff>
    </xdr:from>
    <xdr:to>
      <xdr:col>8</xdr:col>
      <xdr:colOff>723900</xdr:colOff>
      <xdr:row>318</xdr:row>
      <xdr:rowOff>175260</xdr:rowOff>
    </xdr:to>
    <xdr:cxnSp macro="">
      <xdr:nvCxnSpPr>
        <xdr:cNvPr id="9" name="Straight Connector 8">
          <a:extLst>
            <a:ext uri="{FF2B5EF4-FFF2-40B4-BE49-F238E27FC236}">
              <a16:creationId xmlns:a16="http://schemas.microsoft.com/office/drawing/2014/main" id="{AF7DA263-1629-7F0D-B7D4-9278D5DD5C1D}"/>
            </a:ext>
          </a:extLst>
        </xdr:cNvPr>
        <xdr:cNvCxnSpPr/>
      </xdr:nvCxnSpPr>
      <xdr:spPr>
        <a:xfrm>
          <a:off x="5044440" y="54734460"/>
          <a:ext cx="0" cy="2072640"/>
        </a:xfrm>
        <a:prstGeom prst="line">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8</xdr:col>
      <xdr:colOff>662940</xdr:colOff>
      <xdr:row>307</xdr:row>
      <xdr:rowOff>68580</xdr:rowOff>
    </xdr:from>
    <xdr:ext cx="2139881" cy="264560"/>
    <xdr:sp macro="" textlink="">
      <xdr:nvSpPr>
        <xdr:cNvPr id="10" name="TextBox 9">
          <a:extLst>
            <a:ext uri="{FF2B5EF4-FFF2-40B4-BE49-F238E27FC236}">
              <a16:creationId xmlns:a16="http://schemas.microsoft.com/office/drawing/2014/main" id="{A7CF0ECE-C68C-E992-3F42-26F9780D0EED}"/>
            </a:ext>
          </a:extLst>
        </xdr:cNvPr>
        <xdr:cNvSpPr txBox="1"/>
      </xdr:nvSpPr>
      <xdr:spPr>
        <a:xfrm>
          <a:off x="5791200" y="54696360"/>
          <a:ext cx="213988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Start of Russo-Ukrainian war 2022</a:t>
          </a:r>
        </a:p>
      </xdr:txBody>
    </xdr:sp>
    <xdr:clientData/>
  </xdr:oneCellAnchor>
  <xdr:twoCellAnchor>
    <xdr:from>
      <xdr:col>5</xdr:col>
      <xdr:colOff>7620</xdr:colOff>
      <xdr:row>335</xdr:row>
      <xdr:rowOff>15240</xdr:rowOff>
    </xdr:from>
    <xdr:to>
      <xdr:col>14</xdr:col>
      <xdr:colOff>792480</xdr:colOff>
      <xdr:row>358</xdr:row>
      <xdr:rowOff>152400</xdr:rowOff>
    </xdr:to>
    <xdr:graphicFrame macro="">
      <xdr:nvGraphicFramePr>
        <xdr:cNvPr id="11" name="Chart 10">
          <a:extLst>
            <a:ext uri="{FF2B5EF4-FFF2-40B4-BE49-F238E27FC236}">
              <a16:creationId xmlns:a16="http://schemas.microsoft.com/office/drawing/2014/main" id="{9D3A31F0-6BE0-4925-B165-960DD9BA6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15240</xdr:colOff>
      <xdr:row>361</xdr:row>
      <xdr:rowOff>15240</xdr:rowOff>
    </xdr:from>
    <xdr:to>
      <xdr:col>14</xdr:col>
      <xdr:colOff>784860</xdr:colOff>
      <xdr:row>386</xdr:row>
      <xdr:rowOff>160020</xdr:rowOff>
    </xdr:to>
    <xdr:graphicFrame macro="">
      <xdr:nvGraphicFramePr>
        <xdr:cNvPr id="12" name="Chart 11">
          <a:extLst>
            <a:ext uri="{FF2B5EF4-FFF2-40B4-BE49-F238E27FC236}">
              <a16:creationId xmlns:a16="http://schemas.microsoft.com/office/drawing/2014/main" id="{22C77600-0FFB-4257-8E0D-21180A1EB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15240</xdr:colOff>
      <xdr:row>29</xdr:row>
      <xdr:rowOff>7620</xdr:rowOff>
    </xdr:from>
    <xdr:to>
      <xdr:col>11</xdr:col>
      <xdr:colOff>784860</xdr:colOff>
      <xdr:row>51</xdr:row>
      <xdr:rowOff>167640</xdr:rowOff>
    </xdr:to>
    <xdr:graphicFrame macro="">
      <xdr:nvGraphicFramePr>
        <xdr:cNvPr id="8" name="Chart 7">
          <a:extLst>
            <a:ext uri="{FF2B5EF4-FFF2-40B4-BE49-F238E27FC236}">
              <a16:creationId xmlns:a16="http://schemas.microsoft.com/office/drawing/2014/main" id="{7FA6B273-898E-4A0D-B240-41DF664E0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7620</xdr:colOff>
      <xdr:row>397</xdr:row>
      <xdr:rowOff>0</xdr:rowOff>
    </xdr:from>
    <xdr:to>
      <xdr:col>15</xdr:col>
      <xdr:colOff>0</xdr:colOff>
      <xdr:row>429</xdr:row>
      <xdr:rowOff>152400</xdr:rowOff>
    </xdr:to>
    <xdr:graphicFrame macro="">
      <xdr:nvGraphicFramePr>
        <xdr:cNvPr id="13" name="Chart 12">
          <a:extLst>
            <a:ext uri="{FF2B5EF4-FFF2-40B4-BE49-F238E27FC236}">
              <a16:creationId xmlns:a16="http://schemas.microsoft.com/office/drawing/2014/main" id="{66797896-7B18-4A42-ADBB-CEF2678D1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0.74784</cdr:x>
      <cdr:y>0.08735</cdr:y>
    </cdr:from>
    <cdr:to>
      <cdr:x>0.86615</cdr:x>
      <cdr:y>0.38128</cdr:y>
    </cdr:to>
    <cdr:sp macro="" textlink="">
      <cdr:nvSpPr>
        <cdr:cNvPr id="2" name="Rectangle: Rounded Corners 1">
          <a:extLst xmlns:a="http://schemas.openxmlformats.org/drawingml/2006/main">
            <a:ext uri="{FF2B5EF4-FFF2-40B4-BE49-F238E27FC236}">
              <a16:creationId xmlns:a16="http://schemas.microsoft.com/office/drawing/2014/main" id="{3635F983-D31E-3DA9-4116-CE024A6AB8AB}"/>
            </a:ext>
          </a:extLst>
        </cdr:cNvPr>
        <cdr:cNvSpPr/>
      </cdr:nvSpPr>
      <cdr:spPr>
        <a:xfrm xmlns:a="http://schemas.openxmlformats.org/drawingml/2006/main">
          <a:off x="5924707" y="462694"/>
          <a:ext cx="937302" cy="1556967"/>
        </a:xfrm>
        <a:prstGeom xmlns:a="http://schemas.openxmlformats.org/drawingml/2006/main" prst="roundRect">
          <a:avLst/>
        </a:prstGeom>
        <a:noFill xmlns:a="http://schemas.openxmlformats.org/drawingml/2006/main"/>
        <a:ln xmlns:a="http://schemas.openxmlformats.org/drawingml/2006/main" w="19050" cap="flat" cmpd="sng" algn="ctr">
          <a:solidFill>
            <a:srgbClr val="FF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b="1" cap="none" spc="0">
            <a:ln w="22225">
              <a:solidFill>
                <a:schemeClr val="accent2"/>
              </a:solidFill>
              <a:prstDash val="solid"/>
            </a:ln>
            <a:solidFill>
              <a:srgbClr val="FF0000"/>
            </a:solidFill>
            <a:effectLst/>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0.49712</cdr:x>
      <cdr:y>0.09178</cdr:y>
    </cdr:from>
    <cdr:to>
      <cdr:x>0.49712</cdr:x>
      <cdr:y>0.77174</cdr:y>
    </cdr:to>
    <cdr:cxnSp macro="">
      <cdr:nvCxnSpPr>
        <cdr:cNvPr id="3" name="Straight Connector 2">
          <a:extLst xmlns:a="http://schemas.openxmlformats.org/drawingml/2006/main">
            <a:ext uri="{FF2B5EF4-FFF2-40B4-BE49-F238E27FC236}">
              <a16:creationId xmlns:a16="http://schemas.microsoft.com/office/drawing/2014/main" id="{3537E25D-A617-514B-6867-67F0EBD2FD13}"/>
            </a:ext>
          </a:extLst>
        </cdr:cNvPr>
        <cdr:cNvCxnSpPr/>
      </cdr:nvCxnSpPr>
      <cdr:spPr>
        <a:xfrm xmlns:a="http://schemas.openxmlformats.org/drawingml/2006/main">
          <a:off x="3204667" y="438170"/>
          <a:ext cx="0" cy="3246081"/>
        </a:xfrm>
        <a:prstGeom xmlns:a="http://schemas.openxmlformats.org/drawingml/2006/main" prst="line">
          <a:avLst/>
        </a:prstGeom>
        <a:ln xmlns:a="http://schemas.openxmlformats.org/drawingml/2006/main" w="9525" cap="flat" cmpd="sng" algn="ctr">
          <a:solidFill>
            <a:schemeClr val="tx1"/>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dr:relSizeAnchor xmlns:cdr="http://schemas.openxmlformats.org/drawingml/2006/chartDrawing">
    <cdr:from>
      <cdr:x>0.50591</cdr:x>
      <cdr:y>0.13089</cdr:y>
    </cdr:from>
    <cdr:to>
      <cdr:x>0.64775</cdr:x>
      <cdr:y>0.32243</cdr:y>
    </cdr:to>
    <cdr:sp macro="" textlink="">
      <cdr:nvSpPr>
        <cdr:cNvPr id="2" name="TextBox 1">
          <a:extLst xmlns:a="http://schemas.openxmlformats.org/drawingml/2006/main">
            <a:ext uri="{FF2B5EF4-FFF2-40B4-BE49-F238E27FC236}">
              <a16:creationId xmlns:a16="http://schemas.microsoft.com/office/drawing/2014/main" id="{EA98A19A-C0A3-E080-05C2-391CCC5A2A4D}"/>
            </a:ext>
          </a:extLst>
        </cdr:cNvPr>
        <cdr:cNvSpPr txBox="1"/>
      </cdr:nvSpPr>
      <cdr:spPr>
        <a:xfrm xmlns:a="http://schemas.openxmlformats.org/drawingml/2006/main">
          <a:off x="3261360" y="62484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0.48818</cdr:x>
      <cdr:y>0.08619</cdr:y>
    </cdr:from>
    <cdr:to>
      <cdr:x>0.97045</cdr:x>
      <cdr:y>0.19633</cdr:y>
    </cdr:to>
    <cdr:sp macro="" textlink="">
      <cdr:nvSpPr>
        <cdr:cNvPr id="4" name="TextBox 3">
          <a:extLst xmlns:a="http://schemas.openxmlformats.org/drawingml/2006/main">
            <a:ext uri="{FF2B5EF4-FFF2-40B4-BE49-F238E27FC236}">
              <a16:creationId xmlns:a16="http://schemas.microsoft.com/office/drawing/2014/main" id="{CA488C47-42DB-3A9B-FDC5-92A326B9F82F}"/>
            </a:ext>
          </a:extLst>
        </cdr:cNvPr>
        <cdr:cNvSpPr txBox="1"/>
      </cdr:nvSpPr>
      <cdr:spPr>
        <a:xfrm xmlns:a="http://schemas.openxmlformats.org/drawingml/2006/main">
          <a:off x="3147060" y="411480"/>
          <a:ext cx="3108960" cy="5257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Covid lockdown affects start reflecting in data from</a:t>
          </a:r>
          <a:endParaRPr lang="en-US" sz="1100" baseline="0"/>
        </a:p>
        <a:p xmlns:a="http://schemas.openxmlformats.org/drawingml/2006/main">
          <a:r>
            <a:rPr lang="en-US" sz="1100" baseline="0"/>
            <a:t>April 2020</a:t>
          </a:r>
        </a:p>
      </cdr:txBody>
    </cdr:sp>
  </cdr:relSizeAnchor>
</c:userShapes>
</file>

<file path=xl/drawings/drawing8.xml><?xml version="1.0" encoding="utf-8"?>
<c:userShapes xmlns:c="http://schemas.openxmlformats.org/drawingml/2006/chart">
  <cdr:relSizeAnchor xmlns:cdr="http://schemas.openxmlformats.org/drawingml/2006/chartDrawing">
    <cdr:from>
      <cdr:x>0.12355</cdr:x>
      <cdr:y>0.08444</cdr:y>
    </cdr:from>
    <cdr:to>
      <cdr:x>0.38989</cdr:x>
      <cdr:y>0.7753</cdr:y>
    </cdr:to>
    <cdr:sp macro="" textlink="">
      <cdr:nvSpPr>
        <cdr:cNvPr id="2" name="Rectangle 1">
          <a:extLst xmlns:a="http://schemas.openxmlformats.org/drawingml/2006/main">
            <a:ext uri="{FF2B5EF4-FFF2-40B4-BE49-F238E27FC236}">
              <a16:creationId xmlns:a16="http://schemas.microsoft.com/office/drawing/2014/main" id="{D8897065-20A0-010B-ED44-9E8DFE2F033C}"/>
            </a:ext>
          </a:extLst>
        </cdr:cNvPr>
        <cdr:cNvSpPr/>
      </cdr:nvSpPr>
      <cdr:spPr>
        <a:xfrm xmlns:a="http://schemas.openxmlformats.org/drawingml/2006/main">
          <a:off x="1173480" y="461010"/>
          <a:ext cx="2529840" cy="3771900"/>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0.48429</cdr:x>
      <cdr:y>0.08607</cdr:y>
    </cdr:from>
    <cdr:to>
      <cdr:x>0.77657</cdr:x>
      <cdr:y>0.77692</cdr:y>
    </cdr:to>
    <cdr:sp macro="" textlink="">
      <cdr:nvSpPr>
        <cdr:cNvPr id="4" name="Rectangle 3">
          <a:extLst xmlns:a="http://schemas.openxmlformats.org/drawingml/2006/main">
            <a:ext uri="{FF2B5EF4-FFF2-40B4-BE49-F238E27FC236}">
              <a16:creationId xmlns:a16="http://schemas.microsoft.com/office/drawing/2014/main" id="{6F4F78C2-E306-7EF0-08EA-CA6396E34FB4}"/>
            </a:ext>
          </a:extLst>
        </cdr:cNvPr>
        <cdr:cNvSpPr/>
      </cdr:nvSpPr>
      <cdr:spPr>
        <a:xfrm xmlns:a="http://schemas.openxmlformats.org/drawingml/2006/main">
          <a:off x="4599940" y="469900"/>
          <a:ext cx="2776220" cy="3771900"/>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0.31048</cdr:x>
      <cdr:y>0.11863</cdr:y>
    </cdr:from>
    <cdr:to>
      <cdr:x>0.40504</cdr:x>
      <cdr:y>0.28611</cdr:y>
    </cdr:to>
    <cdr:sp macro="" textlink="">
      <cdr:nvSpPr>
        <cdr:cNvPr id="3" name="TextBox 2">
          <a:extLst xmlns:a="http://schemas.openxmlformats.org/drawingml/2006/main">
            <a:ext uri="{FF2B5EF4-FFF2-40B4-BE49-F238E27FC236}">
              <a16:creationId xmlns:a16="http://schemas.microsoft.com/office/drawing/2014/main" id="{257DD9B2-5D64-E6A8-38DF-55845C59FED7}"/>
            </a:ext>
          </a:extLst>
        </cdr:cNvPr>
        <cdr:cNvSpPr txBox="1"/>
      </cdr:nvSpPr>
      <cdr:spPr>
        <a:xfrm xmlns:a="http://schemas.openxmlformats.org/drawingml/2006/main">
          <a:off x="3002280" y="647700"/>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0.18519</cdr:x>
      <cdr:y>0.09072</cdr:y>
    </cdr:from>
    <cdr:to>
      <cdr:x>0.3089</cdr:x>
      <cdr:y>0.14515</cdr:y>
    </cdr:to>
    <cdr:sp macro="" textlink="">
      <cdr:nvSpPr>
        <cdr:cNvPr id="5" name="TextBox 4">
          <a:extLst xmlns:a="http://schemas.openxmlformats.org/drawingml/2006/main">
            <a:ext uri="{FF2B5EF4-FFF2-40B4-BE49-F238E27FC236}">
              <a16:creationId xmlns:a16="http://schemas.microsoft.com/office/drawing/2014/main" id="{25E5AA84-7A13-1294-6EDB-9731E5B8B931}"/>
            </a:ext>
          </a:extLst>
        </cdr:cNvPr>
        <cdr:cNvSpPr txBox="1"/>
      </cdr:nvSpPr>
      <cdr:spPr>
        <a:xfrm xmlns:a="http://schemas.openxmlformats.org/drawingml/2006/main">
          <a:off x="1790700" y="495300"/>
          <a:ext cx="1196340" cy="29718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t>Wave 1 window</a:t>
          </a:r>
        </a:p>
      </cdr:txBody>
    </cdr:sp>
  </cdr:relSizeAnchor>
  <cdr:relSizeAnchor xmlns:cdr="http://schemas.openxmlformats.org/drawingml/2006/chartDrawing">
    <cdr:from>
      <cdr:x>0.5679</cdr:x>
      <cdr:y>0.08886</cdr:y>
    </cdr:from>
    <cdr:to>
      <cdr:x>0.69188</cdr:x>
      <cdr:y>0.14329</cdr:y>
    </cdr:to>
    <cdr:sp macro="" textlink="">
      <cdr:nvSpPr>
        <cdr:cNvPr id="6" name="TextBox 1">
          <a:extLst xmlns:a="http://schemas.openxmlformats.org/drawingml/2006/main">
            <a:ext uri="{FF2B5EF4-FFF2-40B4-BE49-F238E27FC236}">
              <a16:creationId xmlns:a16="http://schemas.microsoft.com/office/drawing/2014/main" id="{C7992580-32D3-F94A-8532-731037158124}"/>
            </a:ext>
          </a:extLst>
        </cdr:cNvPr>
        <cdr:cNvSpPr txBox="1"/>
      </cdr:nvSpPr>
      <cdr:spPr>
        <a:xfrm xmlns:a="http://schemas.openxmlformats.org/drawingml/2006/main">
          <a:off x="5491480" y="485140"/>
          <a:ext cx="1198880" cy="29718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Wave 2 window</a:t>
          </a:r>
        </a:p>
      </cdr:txBody>
    </cdr:sp>
  </cdr:relSizeAnchor>
</c:userShapes>
</file>

<file path=xl/drawings/drawing9.xml><?xml version="1.0" encoding="utf-8"?>
<c:userShapes xmlns:c="http://schemas.openxmlformats.org/drawingml/2006/chart">
  <cdr:relSizeAnchor xmlns:cdr="http://schemas.openxmlformats.org/drawingml/2006/chartDrawing">
    <cdr:from>
      <cdr:x>0.47608</cdr:x>
      <cdr:y>0.10183</cdr:y>
    </cdr:from>
    <cdr:to>
      <cdr:x>0.78009</cdr:x>
      <cdr:y>0.72046</cdr:y>
    </cdr:to>
    <cdr:sp macro="" textlink="">
      <cdr:nvSpPr>
        <cdr:cNvPr id="7" name="Rectangle 6">
          <a:extLst xmlns:a="http://schemas.openxmlformats.org/drawingml/2006/main">
            <a:ext uri="{FF2B5EF4-FFF2-40B4-BE49-F238E27FC236}">
              <a16:creationId xmlns:a16="http://schemas.microsoft.com/office/drawing/2014/main" id="{99BDB888-1C98-F3A0-2A65-D1A2C30D6D46}"/>
            </a:ext>
          </a:extLst>
        </cdr:cNvPr>
        <cdr:cNvSpPr/>
      </cdr:nvSpPr>
      <cdr:spPr>
        <a:xfrm xmlns:a="http://schemas.openxmlformats.org/drawingml/2006/main">
          <a:off x="3827255" y="480310"/>
          <a:ext cx="2444005" cy="2917941"/>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a:t>Russia gains territory in Ukraine and is sanctioned by the US</a:t>
          </a:r>
          <a:r>
            <a:rPr lang="en-US" baseline="0"/>
            <a:t> and EU heavily.</a:t>
          </a:r>
          <a:endParaRPr lang="en-US"/>
        </a:p>
      </cdr:txBody>
    </cdr:sp>
  </cdr:relSizeAnchor>
</c:userShapes>
</file>

<file path=xl/drawings/drawing10.xml><?xml version="1.0" encoding="utf-8"?>
<xdr:wsDr xmlns:xdr="http://schemas.openxmlformats.org/drawingml/2006/spreadsheetDrawing" xmlns:a="http://schemas.openxmlformats.org/drawingml/2006/main">
  <xdr:twoCellAnchor>
    <xdr:from>
      <xdr:col>11</xdr:col>
      <xdr:colOff>30480</xdr:colOff>
      <xdr:row>60</xdr:row>
      <xdr:rowOff>7620</xdr:rowOff>
    </xdr:from>
    <xdr:to>
      <xdr:col>21</xdr:col>
      <xdr:colOff>219710</xdr:colOff>
      <xdr:row>83</xdr:row>
      <xdr:rowOff>41910</xdr:rowOff>
    </xdr:to>
    <xdr:graphicFrame macro="">
      <xdr:nvGraphicFramePr>
        <xdr:cNvPr id="2" name="Chart 1">
          <a:extLst>
            <a:ext uri="{FF2B5EF4-FFF2-40B4-BE49-F238E27FC236}">
              <a16:creationId xmlns:a16="http://schemas.microsoft.com/office/drawing/2014/main" id="{3D85781E-BA86-B692-2450-F4C0AE3B65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607979</xdr:colOff>
      <xdr:row>18</xdr:row>
      <xdr:rowOff>56259</xdr:rowOff>
    </xdr:from>
    <xdr:to>
      <xdr:col>8</xdr:col>
      <xdr:colOff>401806</xdr:colOff>
      <xdr:row>39</xdr:row>
      <xdr:rowOff>140565</xdr:rowOff>
    </xdr:to>
    <xdr:graphicFrame macro="">
      <xdr:nvGraphicFramePr>
        <xdr:cNvPr id="2" name="Chart 1">
          <a:extLst>
            <a:ext uri="{FF2B5EF4-FFF2-40B4-BE49-F238E27FC236}">
              <a16:creationId xmlns:a16="http://schemas.microsoft.com/office/drawing/2014/main" id="{1C58EBEB-2D17-2F7E-D210-D7DFBD2BA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734275</xdr:colOff>
      <xdr:row>6</xdr:row>
      <xdr:rowOff>186690</xdr:rowOff>
    </xdr:from>
    <xdr:to>
      <xdr:col>30</xdr:col>
      <xdr:colOff>412505</xdr:colOff>
      <xdr:row>34</xdr:row>
      <xdr:rowOff>133547</xdr:rowOff>
    </xdr:to>
    <xdr:graphicFrame macro="">
      <xdr:nvGraphicFramePr>
        <xdr:cNvPr id="4" name="Chart 3">
          <a:extLst>
            <a:ext uri="{FF2B5EF4-FFF2-40B4-BE49-F238E27FC236}">
              <a16:creationId xmlns:a16="http://schemas.microsoft.com/office/drawing/2014/main" id="{8F0F3C8A-1272-76B9-CF20-C57639B88D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39</xdr:row>
      <xdr:rowOff>192932</xdr:rowOff>
    </xdr:from>
    <xdr:to>
      <xdr:col>28</xdr:col>
      <xdr:colOff>691743</xdr:colOff>
      <xdr:row>65</xdr:row>
      <xdr:rowOff>121596</xdr:rowOff>
    </xdr:to>
    <xdr:graphicFrame macro="">
      <xdr:nvGraphicFramePr>
        <xdr:cNvPr id="5" name="Chart 4">
          <a:extLst>
            <a:ext uri="{FF2B5EF4-FFF2-40B4-BE49-F238E27FC236}">
              <a16:creationId xmlns:a16="http://schemas.microsoft.com/office/drawing/2014/main" id="{8FF1EA52-4BAA-71B0-C29E-015A6D97E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16213</xdr:colOff>
      <xdr:row>67</xdr:row>
      <xdr:rowOff>32425</xdr:rowOff>
    </xdr:from>
    <xdr:to>
      <xdr:col>28</xdr:col>
      <xdr:colOff>707166</xdr:colOff>
      <xdr:row>92</xdr:row>
      <xdr:rowOff>105382</xdr:rowOff>
    </xdr:to>
    <xdr:graphicFrame macro="">
      <xdr:nvGraphicFramePr>
        <xdr:cNvPr id="6" name="Chart 5">
          <a:extLst>
            <a:ext uri="{FF2B5EF4-FFF2-40B4-BE49-F238E27FC236}">
              <a16:creationId xmlns:a16="http://schemas.microsoft.com/office/drawing/2014/main" id="{844A3ADB-C442-EA3F-87AF-276D08D936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8107</xdr:colOff>
      <xdr:row>67</xdr:row>
      <xdr:rowOff>152400</xdr:rowOff>
    </xdr:from>
    <xdr:to>
      <xdr:col>18</xdr:col>
      <xdr:colOff>48639</xdr:colOff>
      <xdr:row>92</xdr:row>
      <xdr:rowOff>170234</xdr:rowOff>
    </xdr:to>
    <xdr:graphicFrame macro="">
      <xdr:nvGraphicFramePr>
        <xdr:cNvPr id="7" name="Chart 6">
          <a:extLst>
            <a:ext uri="{FF2B5EF4-FFF2-40B4-BE49-F238E27FC236}">
              <a16:creationId xmlns:a16="http://schemas.microsoft.com/office/drawing/2014/main" id="{6080CCAC-F942-7A4B-DF28-52FC17545F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0.74784</cdr:x>
      <cdr:y>0.08735</cdr:y>
    </cdr:from>
    <cdr:to>
      <cdr:x>0.86615</cdr:x>
      <cdr:y>0.38128</cdr:y>
    </cdr:to>
    <cdr:sp macro="" textlink="">
      <cdr:nvSpPr>
        <cdr:cNvPr id="2" name="Rectangle: Rounded Corners 1">
          <a:extLst xmlns:a="http://schemas.openxmlformats.org/drawingml/2006/main">
            <a:ext uri="{FF2B5EF4-FFF2-40B4-BE49-F238E27FC236}">
              <a16:creationId xmlns:a16="http://schemas.microsoft.com/office/drawing/2014/main" id="{3635F983-D31E-3DA9-4116-CE024A6AB8AB}"/>
            </a:ext>
          </a:extLst>
        </cdr:cNvPr>
        <cdr:cNvSpPr/>
      </cdr:nvSpPr>
      <cdr:spPr>
        <a:xfrm xmlns:a="http://schemas.openxmlformats.org/drawingml/2006/main">
          <a:off x="5924707" y="462694"/>
          <a:ext cx="937302" cy="1556967"/>
        </a:xfrm>
        <a:prstGeom xmlns:a="http://schemas.openxmlformats.org/drawingml/2006/main" prst="roundRect">
          <a:avLst/>
        </a:prstGeom>
        <a:noFill xmlns:a="http://schemas.openxmlformats.org/drawingml/2006/main"/>
        <a:ln xmlns:a="http://schemas.openxmlformats.org/drawingml/2006/main" w="19050" cap="flat" cmpd="sng" algn="ctr">
          <a:solidFill>
            <a:srgbClr val="FF0000"/>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b="1" cap="none" spc="0">
            <a:ln w="22225">
              <a:solidFill>
                <a:schemeClr val="accent2"/>
              </a:solidFill>
              <a:prstDash val="solid"/>
            </a:ln>
            <a:solidFill>
              <a:srgbClr val="FF0000"/>
            </a:solidFill>
            <a:effectLst/>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0.11458</cdr:x>
      <cdr:y>0.08904</cdr:y>
    </cdr:from>
    <cdr:to>
      <cdr:x>0.30666</cdr:x>
      <cdr:y>0.63699</cdr:y>
    </cdr:to>
    <cdr:sp macro="" textlink="">
      <cdr:nvSpPr>
        <cdr:cNvPr id="2" name="Rectangle: Rounded Corners 1">
          <a:extLst xmlns:a="http://schemas.openxmlformats.org/drawingml/2006/main">
            <a:ext uri="{FF2B5EF4-FFF2-40B4-BE49-F238E27FC236}">
              <a16:creationId xmlns:a16="http://schemas.microsoft.com/office/drawing/2014/main" id="{C691EE6F-5398-2659-5D35-0A8FC53C661B}"/>
            </a:ext>
          </a:extLst>
        </cdr:cNvPr>
        <cdr:cNvSpPr/>
      </cdr:nvSpPr>
      <cdr:spPr>
        <a:xfrm xmlns:a="http://schemas.openxmlformats.org/drawingml/2006/main">
          <a:off x="826852" y="421532"/>
          <a:ext cx="1386191" cy="2594043"/>
        </a:xfrm>
        <a:prstGeom xmlns:a="http://schemas.openxmlformats.org/drawingml/2006/main" prst="round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0.50998</cdr:x>
      <cdr:y>0.08904</cdr:y>
    </cdr:from>
    <cdr:to>
      <cdr:x>0.6942</cdr:x>
      <cdr:y>0.63699</cdr:y>
    </cdr:to>
    <cdr:sp macro="" textlink="">
      <cdr:nvSpPr>
        <cdr:cNvPr id="3" name="Rectangle: Rounded Corners 2">
          <a:extLst xmlns:a="http://schemas.openxmlformats.org/drawingml/2006/main">
            <a:ext uri="{FF2B5EF4-FFF2-40B4-BE49-F238E27FC236}">
              <a16:creationId xmlns:a16="http://schemas.microsoft.com/office/drawing/2014/main" id="{D58D11F4-97CA-C363-F9D7-6F7B83453E2A}"/>
            </a:ext>
          </a:extLst>
        </cdr:cNvPr>
        <cdr:cNvSpPr/>
      </cdr:nvSpPr>
      <cdr:spPr>
        <a:xfrm xmlns:a="http://schemas.openxmlformats.org/drawingml/2006/main">
          <a:off x="3680297" y="421532"/>
          <a:ext cx="1329447" cy="2594043"/>
        </a:xfrm>
        <a:prstGeom xmlns:a="http://schemas.openxmlformats.org/drawingml/2006/main" prst="round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0.31595</cdr:x>
      <cdr:y>0.09463</cdr:y>
    </cdr:from>
    <cdr:to>
      <cdr:x>0.50017</cdr:x>
      <cdr:y>0.64258</cdr:y>
    </cdr:to>
    <cdr:sp macro="" textlink="">
      <cdr:nvSpPr>
        <cdr:cNvPr id="4" name="Rectangle: Rounded Corners 3">
          <a:extLst xmlns:a="http://schemas.openxmlformats.org/drawingml/2006/main">
            <a:ext uri="{FF2B5EF4-FFF2-40B4-BE49-F238E27FC236}">
              <a16:creationId xmlns:a16="http://schemas.microsoft.com/office/drawing/2014/main" id="{EBA07514-D954-B120-F8EF-46F5A0DA7425}"/>
            </a:ext>
          </a:extLst>
        </cdr:cNvPr>
        <cdr:cNvSpPr/>
      </cdr:nvSpPr>
      <cdr:spPr>
        <a:xfrm xmlns:a="http://schemas.openxmlformats.org/drawingml/2006/main">
          <a:off x="2280055" y="448013"/>
          <a:ext cx="1329447" cy="2594043"/>
        </a:xfrm>
        <a:prstGeom xmlns:a="http://schemas.openxmlformats.org/drawingml/2006/main" prst="round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US"/>
        </a:p>
      </cdr:txBody>
    </cdr:sp>
  </cdr:relSizeAnchor>
</c:userShapes>
</file>

<file path=xl/drawings/drawing14.xml><?xml version="1.0" encoding="utf-8"?>
<xdr:wsDr xmlns:xdr="http://schemas.openxmlformats.org/drawingml/2006/spreadsheetDrawing" xmlns:a="http://schemas.openxmlformats.org/drawingml/2006/main">
  <xdr:twoCellAnchor>
    <xdr:from>
      <xdr:col>18</xdr:col>
      <xdr:colOff>15240</xdr:colOff>
      <xdr:row>18</xdr:row>
      <xdr:rowOff>15240</xdr:rowOff>
    </xdr:from>
    <xdr:to>
      <xdr:col>27</xdr:col>
      <xdr:colOff>341630</xdr:colOff>
      <xdr:row>38</xdr:row>
      <xdr:rowOff>41910</xdr:rowOff>
    </xdr:to>
    <xdr:graphicFrame macro="">
      <xdr:nvGraphicFramePr>
        <xdr:cNvPr id="2" name="Chart 1">
          <a:extLst>
            <a:ext uri="{FF2B5EF4-FFF2-40B4-BE49-F238E27FC236}">
              <a16:creationId xmlns:a16="http://schemas.microsoft.com/office/drawing/2014/main" id="{8437F722-CEEA-FA43-4117-7FF374DCF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xdr:col>
      <xdr:colOff>7620</xdr:colOff>
      <xdr:row>20</xdr:row>
      <xdr:rowOff>171450</xdr:rowOff>
    </xdr:from>
    <xdr:to>
      <xdr:col>9</xdr:col>
      <xdr:colOff>793750</xdr:colOff>
      <xdr:row>47</xdr:row>
      <xdr:rowOff>7620</xdr:rowOff>
    </xdr:to>
    <xdr:graphicFrame macro="">
      <xdr:nvGraphicFramePr>
        <xdr:cNvPr id="3" name="Chart 2">
          <a:extLst>
            <a:ext uri="{FF2B5EF4-FFF2-40B4-BE49-F238E27FC236}">
              <a16:creationId xmlns:a16="http://schemas.microsoft.com/office/drawing/2014/main" id="{245ABCA8-946F-47DA-6D18-890852D66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15240</xdr:colOff>
      <xdr:row>21</xdr:row>
      <xdr:rowOff>3810</xdr:rowOff>
    </xdr:from>
    <xdr:to>
      <xdr:col>21</xdr:col>
      <xdr:colOff>80010</xdr:colOff>
      <xdr:row>44</xdr:row>
      <xdr:rowOff>129540</xdr:rowOff>
    </xdr:to>
    <xdr:graphicFrame macro="">
      <xdr:nvGraphicFramePr>
        <xdr:cNvPr id="4" name="Chart 3">
          <a:extLst>
            <a:ext uri="{FF2B5EF4-FFF2-40B4-BE49-F238E27FC236}">
              <a16:creationId xmlns:a16="http://schemas.microsoft.com/office/drawing/2014/main" id="{5B9C8628-DB70-C308-20E0-C6F2D0F8C6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81</xdr:row>
      <xdr:rowOff>11430</xdr:rowOff>
    </xdr:from>
    <xdr:to>
      <xdr:col>24</xdr:col>
      <xdr:colOff>186690</xdr:colOff>
      <xdr:row>110</xdr:row>
      <xdr:rowOff>167640</xdr:rowOff>
    </xdr:to>
    <xdr:graphicFrame macro="">
      <xdr:nvGraphicFramePr>
        <xdr:cNvPr id="7" name="Chart 6">
          <a:extLst>
            <a:ext uri="{FF2B5EF4-FFF2-40B4-BE49-F238E27FC236}">
              <a16:creationId xmlns:a16="http://schemas.microsoft.com/office/drawing/2014/main" id="{6DA1F0B4-DA73-C19C-8025-F017C20AF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0.50539</cdr:x>
      <cdr:y>0.09338</cdr:y>
    </cdr:from>
    <cdr:to>
      <cdr:x>0.50539</cdr:x>
      <cdr:y>0.77334</cdr:y>
    </cdr:to>
    <cdr:cxnSp macro="">
      <cdr:nvCxnSpPr>
        <cdr:cNvPr id="3" name="Straight Connector 2">
          <a:extLst xmlns:a="http://schemas.openxmlformats.org/drawingml/2006/main">
            <a:ext uri="{FF2B5EF4-FFF2-40B4-BE49-F238E27FC236}">
              <a16:creationId xmlns:a16="http://schemas.microsoft.com/office/drawing/2014/main" id="{3537E25D-A617-514B-6867-67F0EBD2FD13}"/>
            </a:ext>
          </a:extLst>
        </cdr:cNvPr>
        <cdr:cNvCxnSpPr/>
      </cdr:nvCxnSpPr>
      <cdr:spPr>
        <a:xfrm xmlns:a="http://schemas.openxmlformats.org/drawingml/2006/main">
          <a:off x="3154680" y="445770"/>
          <a:ext cx="0" cy="3246120"/>
        </a:xfrm>
        <a:prstGeom xmlns:a="http://schemas.openxmlformats.org/drawingml/2006/main" prst="line">
          <a:avLst/>
        </a:prstGeom>
        <a:ln xmlns:a="http://schemas.openxmlformats.org/drawingml/2006/main" w="9525" cap="flat" cmpd="sng" algn="ctr">
          <a:solidFill>
            <a:schemeClr val="tx1"/>
          </a:solidFill>
          <a:prstDash val="dash"/>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0.12355</cdr:x>
      <cdr:y>0.08444</cdr:y>
    </cdr:from>
    <cdr:to>
      <cdr:x>0.38989</cdr:x>
      <cdr:y>0.7753</cdr:y>
    </cdr:to>
    <cdr:sp macro="" textlink="">
      <cdr:nvSpPr>
        <cdr:cNvPr id="2" name="Rectangle: Rounded Corners 1">
          <a:extLst xmlns:a="http://schemas.openxmlformats.org/drawingml/2006/main">
            <a:ext uri="{FF2B5EF4-FFF2-40B4-BE49-F238E27FC236}">
              <a16:creationId xmlns:a16="http://schemas.microsoft.com/office/drawing/2014/main" id="{D8897065-20A0-010B-ED44-9E8DFE2F033C}"/>
            </a:ext>
          </a:extLst>
        </cdr:cNvPr>
        <cdr:cNvSpPr/>
      </cdr:nvSpPr>
      <cdr:spPr>
        <a:xfrm xmlns:a="http://schemas.openxmlformats.org/drawingml/2006/main">
          <a:off x="1173480" y="461010"/>
          <a:ext cx="2529840" cy="3771900"/>
        </a:xfrm>
        <a:prstGeom xmlns:a="http://schemas.openxmlformats.org/drawingml/2006/main" prst="round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0.48429</cdr:x>
      <cdr:y>0.08607</cdr:y>
    </cdr:from>
    <cdr:to>
      <cdr:x>0.77657</cdr:x>
      <cdr:y>0.77692</cdr:y>
    </cdr:to>
    <cdr:sp macro="" textlink="">
      <cdr:nvSpPr>
        <cdr:cNvPr id="4" name="Rectangle: Rounded Corners 3">
          <a:extLst xmlns:a="http://schemas.openxmlformats.org/drawingml/2006/main">
            <a:ext uri="{FF2B5EF4-FFF2-40B4-BE49-F238E27FC236}">
              <a16:creationId xmlns:a16="http://schemas.microsoft.com/office/drawing/2014/main" id="{6F4F78C2-E306-7EF0-08EA-CA6396E34FB4}"/>
            </a:ext>
          </a:extLst>
        </cdr:cNvPr>
        <cdr:cNvSpPr/>
      </cdr:nvSpPr>
      <cdr:spPr>
        <a:xfrm xmlns:a="http://schemas.openxmlformats.org/drawingml/2006/main">
          <a:off x="4599940" y="469900"/>
          <a:ext cx="2776220" cy="3771900"/>
        </a:xfrm>
        <a:prstGeom xmlns:a="http://schemas.openxmlformats.org/drawingml/2006/main" prst="round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endParaRPr lang="en-US"/>
        </a:p>
      </cdr:txBody>
    </cdr:sp>
  </cdr:relSizeAnchor>
</c:userShapes>
</file>

<file path=xl/drawings/drawing18.xml><?xml version="1.0" encoding="utf-8"?>
<xdr:wsDr xmlns:xdr="http://schemas.openxmlformats.org/drawingml/2006/spreadsheetDrawing" xmlns:a="http://schemas.openxmlformats.org/drawingml/2006/main">
  <xdr:twoCellAnchor>
    <xdr:from>
      <xdr:col>2</xdr:col>
      <xdr:colOff>0</xdr:colOff>
      <xdr:row>89</xdr:row>
      <xdr:rowOff>22860</xdr:rowOff>
    </xdr:from>
    <xdr:to>
      <xdr:col>10</xdr:col>
      <xdr:colOff>0</xdr:colOff>
      <xdr:row>109</xdr:row>
      <xdr:rowOff>148590</xdr:rowOff>
    </xdr:to>
    <xdr:graphicFrame macro="">
      <xdr:nvGraphicFramePr>
        <xdr:cNvPr id="4" name="Chart 3">
          <a:extLst>
            <a:ext uri="{FF2B5EF4-FFF2-40B4-BE49-F238E27FC236}">
              <a16:creationId xmlns:a16="http://schemas.microsoft.com/office/drawing/2014/main" id="{45679E52-7C79-8121-BF2E-E0B4D6813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xdr:colOff>
      <xdr:row>89</xdr:row>
      <xdr:rowOff>15240</xdr:rowOff>
    </xdr:from>
    <xdr:to>
      <xdr:col>20</xdr:col>
      <xdr:colOff>140970</xdr:colOff>
      <xdr:row>113</xdr:row>
      <xdr:rowOff>45720</xdr:rowOff>
    </xdr:to>
    <xdr:graphicFrame macro="">
      <xdr:nvGraphicFramePr>
        <xdr:cNvPr id="5" name="Chart 4">
          <a:extLst>
            <a:ext uri="{FF2B5EF4-FFF2-40B4-BE49-F238E27FC236}">
              <a16:creationId xmlns:a16="http://schemas.microsoft.com/office/drawing/2014/main" id="{931164A2-DDA8-4737-A778-2FA7DCEE2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38100</xdr:colOff>
      <xdr:row>68</xdr:row>
      <xdr:rowOff>0</xdr:rowOff>
    </xdr:from>
    <xdr:to>
      <xdr:col>9</xdr:col>
      <xdr:colOff>792480</xdr:colOff>
      <xdr:row>87</xdr:row>
      <xdr:rowOff>163830</xdr:rowOff>
    </xdr:to>
    <xdr:graphicFrame macro="">
      <xdr:nvGraphicFramePr>
        <xdr:cNvPr id="7" name="Chart 6">
          <a:extLst>
            <a:ext uri="{FF2B5EF4-FFF2-40B4-BE49-F238E27FC236}">
              <a16:creationId xmlns:a16="http://schemas.microsoft.com/office/drawing/2014/main" id="{70850F18-FD18-1E0D-882C-666DE1C16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173</xdr:row>
      <xdr:rowOff>148590</xdr:rowOff>
    </xdr:from>
    <xdr:to>
      <xdr:col>15</xdr:col>
      <xdr:colOff>457200</xdr:colOff>
      <xdr:row>207</xdr:row>
      <xdr:rowOff>20574</xdr:rowOff>
    </xdr:to>
    <xdr:graphicFrame macro="">
      <xdr:nvGraphicFramePr>
        <xdr:cNvPr id="2" name="Chart 1">
          <a:extLst>
            <a:ext uri="{FF2B5EF4-FFF2-40B4-BE49-F238E27FC236}">
              <a16:creationId xmlns:a16="http://schemas.microsoft.com/office/drawing/2014/main" id="{0FEB3F36-B6B1-5E9D-59D4-5B58702A7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0.47608</cdr:x>
      <cdr:y>0.10183</cdr:y>
    </cdr:from>
    <cdr:to>
      <cdr:x>0.76311</cdr:x>
      <cdr:y>0.72046</cdr:y>
    </cdr:to>
    <cdr:sp macro="" textlink="">
      <cdr:nvSpPr>
        <cdr:cNvPr id="7" name="Rectangle 6">
          <a:extLst xmlns:a="http://schemas.openxmlformats.org/drawingml/2006/main">
            <a:ext uri="{FF2B5EF4-FFF2-40B4-BE49-F238E27FC236}">
              <a16:creationId xmlns:a16="http://schemas.microsoft.com/office/drawing/2014/main" id="{99BDB888-1C98-F3A0-2A65-D1A2C30D6D46}"/>
            </a:ext>
          </a:extLst>
        </cdr:cNvPr>
        <cdr:cNvSpPr/>
      </cdr:nvSpPr>
      <cdr:spPr>
        <a:xfrm xmlns:a="http://schemas.openxmlformats.org/drawingml/2006/main">
          <a:off x="3147060" y="403860"/>
          <a:ext cx="1897380" cy="2453640"/>
        </a:xfrm>
        <a:prstGeom xmlns:a="http://schemas.openxmlformats.org/drawingml/2006/main" prst="rect">
          <a:avLst/>
        </a:prstGeom>
        <a:noFill xmlns:a="http://schemas.openxmlformats.org/drawingml/2006/main"/>
        <a:ln xmlns:a="http://schemas.openxmlformats.org/drawingml/2006/main" w="9525" cap="flat" cmpd="sng" algn="ctr">
          <a:solidFill>
            <a:schemeClr val="dk1"/>
          </a:solidFill>
          <a:prstDash val="solid"/>
          <a:round/>
          <a:headEnd type="none" w="med" len="med"/>
          <a:tailEnd type="none" w="med" len="med"/>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a:lstStyle xmlns:a="http://schemas.openxmlformats.org/drawingml/2006/main"/>
        <a:p xmlns:a="http://schemas.openxmlformats.org/drawingml/2006/main">
          <a:r>
            <a:rPr lang="en-US"/>
            <a:t>Russia gains territory in Ukraine and is sanctioned by the US</a:t>
          </a:r>
          <a:r>
            <a:rPr lang="en-US" baseline="0"/>
            <a:t> and EU heavily.</a:t>
          </a:r>
          <a:endParaRPr lang="en-US"/>
        </a:p>
      </cdr:txBody>
    </cdr:sp>
  </cdr:relSizeAnchor>
</c:userShapes>
</file>

<file path=xl/drawings/drawing20.xml><?xml version="1.0" encoding="utf-8"?>
<xdr:wsDr xmlns:xdr="http://schemas.openxmlformats.org/drawingml/2006/spreadsheetDrawing" xmlns:a="http://schemas.openxmlformats.org/drawingml/2006/main">
  <xdr:twoCellAnchor editAs="oneCell">
    <xdr:from>
      <xdr:col>1</xdr:col>
      <xdr:colOff>7620</xdr:colOff>
      <xdr:row>51</xdr:row>
      <xdr:rowOff>22860</xdr:rowOff>
    </xdr:from>
    <xdr:to>
      <xdr:col>14</xdr:col>
      <xdr:colOff>711710</xdr:colOff>
      <xdr:row>89</xdr:row>
      <xdr:rowOff>76200</xdr:rowOff>
    </xdr:to>
    <xdr:pic>
      <xdr:nvPicPr>
        <xdr:cNvPr id="3" name="Picture 2">
          <a:extLst>
            <a:ext uri="{FF2B5EF4-FFF2-40B4-BE49-F238E27FC236}">
              <a16:creationId xmlns:a16="http://schemas.microsoft.com/office/drawing/2014/main" id="{363DAFE6-D89F-AD5B-540B-4F07275277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1940" y="9395460"/>
          <a:ext cx="11204450" cy="7002780"/>
        </a:xfrm>
        <a:prstGeom prst="rect">
          <a:avLst/>
        </a:prstGeom>
      </xdr:spPr>
    </xdr:pic>
    <xdr:clientData/>
  </xdr:twoCellAnchor>
  <xdr:twoCellAnchor editAs="oneCell">
    <xdr:from>
      <xdr:col>2</xdr:col>
      <xdr:colOff>30480</xdr:colOff>
      <xdr:row>96</xdr:row>
      <xdr:rowOff>0</xdr:rowOff>
    </xdr:from>
    <xdr:to>
      <xdr:col>10</xdr:col>
      <xdr:colOff>313361</xdr:colOff>
      <xdr:row>148</xdr:row>
      <xdr:rowOff>16569</xdr:rowOff>
    </xdr:to>
    <xdr:pic>
      <xdr:nvPicPr>
        <xdr:cNvPr id="5" name="Picture 4">
          <a:extLst>
            <a:ext uri="{FF2B5EF4-FFF2-40B4-BE49-F238E27FC236}">
              <a16:creationId xmlns:a16="http://schemas.microsoft.com/office/drawing/2014/main" id="{67E79060-19AB-9AA4-63A1-01397CB15B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12520" y="17632680"/>
          <a:ext cx="6744641" cy="9526329"/>
        </a:xfrm>
        <a:prstGeom prst="rect">
          <a:avLst/>
        </a:prstGeom>
      </xdr:spPr>
    </xdr:pic>
    <xdr:clientData/>
  </xdr:twoCellAnchor>
  <xdr:twoCellAnchor>
    <xdr:from>
      <xdr:col>6</xdr:col>
      <xdr:colOff>685800</xdr:colOff>
      <xdr:row>85</xdr:row>
      <xdr:rowOff>129540</xdr:rowOff>
    </xdr:from>
    <xdr:to>
      <xdr:col>7</xdr:col>
      <xdr:colOff>251460</xdr:colOff>
      <xdr:row>86</xdr:row>
      <xdr:rowOff>106680</xdr:rowOff>
    </xdr:to>
    <xdr:sp macro="" textlink="">
      <xdr:nvSpPr>
        <xdr:cNvPr id="2" name="Rectangle 1">
          <a:extLst>
            <a:ext uri="{FF2B5EF4-FFF2-40B4-BE49-F238E27FC236}">
              <a16:creationId xmlns:a16="http://schemas.microsoft.com/office/drawing/2014/main" id="{B66548C5-3458-B88A-46FD-4905F9EC4435}"/>
            </a:ext>
          </a:extLst>
        </xdr:cNvPr>
        <xdr:cNvSpPr/>
      </xdr:nvSpPr>
      <xdr:spPr>
        <a:xfrm>
          <a:off x="4998720" y="15735300"/>
          <a:ext cx="373380" cy="160020"/>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7E03F4-B755-4218-B14F-4989F03B0D65}" autoFormatId="16" applyNumberFormats="0" applyBorderFormats="0" applyFontFormats="0" applyPatternFormats="0" applyAlignmentFormats="0" applyWidthHeightFormats="0">
  <queryTableRefresh nextId="31">
    <queryTableFields count="3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 id="19" name="Column19" tableColumnId="19"/>
      <queryTableField id="20" name="Column20" tableColumnId="20"/>
      <queryTableField id="21" name="Column21" tableColumnId="21"/>
      <queryTableField id="22" name="Column22"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 id="29" name="Column29" tableColumnId="29"/>
      <queryTableField id="30" name="Column30" tableColumnId="30"/>
    </queryTableFields>
  </queryTableRefresh>
</queryTable>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646957-66D9-431A-83D2-BB516AB8CF74}" name="Table24" displayName="Table24" ref="E109:L116" totalsRowShown="0" headerRowDxfId="53" dataDxfId="51" headerRowBorderDxfId="52" tableBorderDxfId="50" dataCellStyle="Percent">
  <autoFilter ref="E109:L116" xr:uid="{50646957-66D9-431A-83D2-BB516AB8CF74}"/>
  <tableColumns count="8">
    <tableColumn id="1" xr3:uid="{D5361B6F-9FF1-496F-BB3C-5F9B3474870B}" name="Year (month of March)" dataDxfId="49"/>
    <tableColumn id="2" xr3:uid="{0CEDFE1D-767A-4FDD-84D2-964C2D929FC9}" name="Food And Beverages" dataDxfId="48" dataCellStyle="Percent"/>
    <tableColumn id="3" xr3:uid="{0AAD8EE9-7CE3-4A78-B69C-7C84FA2C63E3}" name="Pan, tobacco and intoxicants" dataDxfId="47" dataCellStyle="Percent"/>
    <tableColumn id="4" xr3:uid="{7DF92262-7A52-4F24-8C29-6E8F2A8D9755}" name="Clothing and Footwear" dataDxfId="46" dataCellStyle="Percent"/>
    <tableColumn id="5" xr3:uid="{03BC6523-EC86-4133-8A90-F7D58A90E3DA}" name="Housing" dataDxfId="45" dataCellStyle="Percent"/>
    <tableColumn id="6" xr3:uid="{D0CABFBB-E7D2-467A-BD26-8105DA2F1D70}" name="Fuel and Light" dataDxfId="44" dataCellStyle="Percent"/>
    <tableColumn id="7" xr3:uid="{6DFD44EE-25F5-4E9F-8B2E-6E7AB649C19C}" name="Miscellaneous" dataDxfId="43" dataCellStyle="Percent"/>
    <tableColumn id="8" xr3:uid="{A2EBB814-4F9E-4607-A948-93D3AF0CE414}" name="General" dataDxfId="42" dataCellStyle="Percent">
      <calculatedColumnFormula>(K97-K96)/K96</calculatedColumnFormula>
    </tableColumn>
  </tableColumns>
  <tableStyleInfo name="TableStyleMedium2"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FD98056-1614-45CC-9092-56E886F0946C}" name="Table2" displayName="Table2" ref="L23:S30" totalsRowShown="0" headerRowDxfId="41" dataDxfId="39" headerRowBorderDxfId="40" tableBorderDxfId="38" dataCellStyle="Percent">
  <autoFilter ref="L23:S30" xr:uid="{CFD98056-1614-45CC-9092-56E886F0946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D92E6A7D-F5A9-4ED3-9BCC-54802CBC196F}" name="Year (month of March)" dataDxfId="37"/>
    <tableColumn id="2" xr3:uid="{1E1A4C36-A6BD-4803-893E-6BB9F409A0DB}" name="Food And Beverages" dataDxfId="36" dataCellStyle="Percent"/>
    <tableColumn id="3" xr3:uid="{D8F98DFD-C2C8-4D48-87ED-3E0A6931882C}" name="Pan, tobacco and intoxicants" dataDxfId="35" dataCellStyle="Percent"/>
    <tableColumn id="4" xr3:uid="{9FD00E7D-DCA7-47DA-97E1-1BA185A91510}" name="Clothing and Footwear" dataDxfId="34" dataCellStyle="Percent"/>
    <tableColumn id="5" xr3:uid="{A501E92E-EC33-4465-B270-EEAD22A54E9F}" name="Housing" dataDxfId="33" dataCellStyle="Percent"/>
    <tableColumn id="6" xr3:uid="{F378BC3F-CF0E-419C-AD26-274D3C90463A}" name="Fuel and Light" dataDxfId="32" dataCellStyle="Percent"/>
    <tableColumn id="7" xr3:uid="{D7CB2176-F95A-4664-8EE4-71B20C7736BB}" name="Miscellaneous" dataDxfId="31" dataCellStyle="Percent"/>
    <tableColumn id="8" xr3:uid="{F050335B-BA71-49B5-8A2C-F2DADD381C8F}" name="General" dataDxfId="30" dataCellStyle="Percent">
      <calculatedColumnFormula>(S11-S10)/S10</calculatedColumnFormula>
    </tableColumn>
  </tableColumns>
  <tableStyleInfo name="TableStyleMedium2"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5C06E3-8E97-44A1-B0FE-3B1746EA2C0D}" name="All_India_Index_Upto_April23__1" displayName="All_India_Index_Upto_April23__1" ref="A1:AD374" tableType="queryTable" totalsRowShown="0">
  <autoFilter ref="A1:AD374" xr:uid="{7C5C06E3-8E97-44A1-B0FE-3B1746EA2C0D}"/>
  <tableColumns count="30">
    <tableColumn id="1" xr3:uid="{C7BB5A0C-E91A-4069-A9EB-7E8D4877A462}" uniqueName="1" name="Column1" queryTableFieldId="1" dataDxfId="29"/>
    <tableColumn id="2" xr3:uid="{64C33646-6E72-4E8A-917D-BB8BF144A17E}" uniqueName="2" name="Column2" queryTableFieldId="2" dataDxfId="28"/>
    <tableColumn id="3" xr3:uid="{A50D890D-4FFC-489A-8705-26467D15D82F}" uniqueName="3" name="Column3" queryTableFieldId="3" dataDxfId="27"/>
    <tableColumn id="4" xr3:uid="{41ED117C-8764-43DA-93A5-759304CA86C1}" uniqueName="4" name="Column4" queryTableFieldId="4" dataDxfId="26"/>
    <tableColumn id="5" xr3:uid="{F6B56FF6-640D-4F10-AEA9-E7B39379651E}" uniqueName="5" name="Column5" queryTableFieldId="5" dataDxfId="25"/>
    <tableColumn id="6" xr3:uid="{C09E4085-D262-44AA-8510-EE003CA82705}" uniqueName="6" name="Column6" queryTableFieldId="6" dataDxfId="24"/>
    <tableColumn id="7" xr3:uid="{E27C5522-AEAA-4233-B7EB-63B20C1DF1F5}" uniqueName="7" name="Column7" queryTableFieldId="7" dataDxfId="23"/>
    <tableColumn id="8" xr3:uid="{B239F830-973E-4055-99A5-8C1F3E48A000}" uniqueName="8" name="Column8" queryTableFieldId="8" dataDxfId="22"/>
    <tableColumn id="9" xr3:uid="{45948BBE-8789-4BEA-BD6F-980F9C7C5F0F}" uniqueName="9" name="Column9" queryTableFieldId="9" dataDxfId="21"/>
    <tableColumn id="10" xr3:uid="{65053BF7-4F44-4F11-9C6F-1C8515DBE51A}" uniqueName="10" name="Column10" queryTableFieldId="10" dataDxfId="20"/>
    <tableColumn id="11" xr3:uid="{5A7100AD-E8AC-4E03-8642-78F9C24473EC}" uniqueName="11" name="Column11" queryTableFieldId="11" dataDxfId="19"/>
    <tableColumn id="12" xr3:uid="{81EADC6E-888F-42BB-B7A2-6FC6EE420E16}" uniqueName="12" name="Column12" queryTableFieldId="12" dataDxfId="18"/>
    <tableColumn id="13" xr3:uid="{DBF0E367-20EE-45CA-AC58-7095948FA6A7}" uniqueName="13" name="Column13" queryTableFieldId="13" dataDxfId="17"/>
    <tableColumn id="14" xr3:uid="{9C11034C-31E7-4DFD-B684-DA7EC3F5E790}" uniqueName="14" name="Column14" queryTableFieldId="14" dataDxfId="16"/>
    <tableColumn id="15" xr3:uid="{6F02314E-7968-4875-BE07-C423916360A1}" uniqueName="15" name="Column15" queryTableFieldId="15" dataDxfId="15"/>
    <tableColumn id="16" xr3:uid="{362CF7D2-7660-4F15-971A-F5A3B3F479B3}" uniqueName="16" name="Column16" queryTableFieldId="16" dataDxfId="14"/>
    <tableColumn id="17" xr3:uid="{E48083E5-4E48-465D-B556-6C6EE5CBE1CE}" uniqueName="17" name="Column17" queryTableFieldId="17" dataDxfId="13"/>
    <tableColumn id="18" xr3:uid="{66E9BA58-52F5-4DA7-BB0B-BE0C669BCD00}" uniqueName="18" name="Column18" queryTableFieldId="18" dataDxfId="12"/>
    <tableColumn id="19" xr3:uid="{0D7740A5-2F34-4A13-9CB9-070634D05B72}" uniqueName="19" name="Column19" queryTableFieldId="19" dataDxfId="11"/>
    <tableColumn id="20" xr3:uid="{6287AC54-91D8-4B91-9409-6AE56102F2A5}" uniqueName="20" name="Column20" queryTableFieldId="20" dataDxfId="10"/>
    <tableColumn id="21" xr3:uid="{5F3CD1AB-BAAD-4433-A2B3-584848B5A5F5}" uniqueName="21" name="Column21" queryTableFieldId="21" dataDxfId="9"/>
    <tableColumn id="22" xr3:uid="{65D795CC-F77F-4DAD-BEFB-75F6B43DDD1E}" uniqueName="22" name="Column22" queryTableFieldId="22" dataDxfId="8"/>
    <tableColumn id="23" xr3:uid="{0A54FDD4-AB8C-4B9A-8A4E-185468617BA1}" uniqueName="23" name="Column23" queryTableFieldId="23" dataDxfId="7"/>
    <tableColumn id="24" xr3:uid="{BE145EDB-B557-4AF3-AF4A-94552590C36C}" uniqueName="24" name="Column24" queryTableFieldId="24" dataDxfId="6"/>
    <tableColumn id="25" xr3:uid="{23F50659-5447-4054-BD12-15F711968918}" uniqueName="25" name="Column25" queryTableFieldId="25" dataDxfId="5"/>
    <tableColumn id="26" xr3:uid="{08B4611C-C594-405C-AE52-44BA1F92C721}" uniqueName="26" name="Column26" queryTableFieldId="26" dataDxfId="4"/>
    <tableColumn id="27" xr3:uid="{24BA5B4A-C1C2-4CF9-8B06-7A4D9C0733FE}" uniqueName="27" name="Column27" queryTableFieldId="27" dataDxfId="3"/>
    <tableColumn id="28" xr3:uid="{8D6CF322-07E4-49D8-AF31-49EE28CD6F15}" uniqueName="28" name="Column28" queryTableFieldId="28" dataDxfId="2"/>
    <tableColumn id="29" xr3:uid="{0C29AE97-1B19-4E2F-A512-28BF5752B5B2}" uniqueName="29" name="Column29" queryTableFieldId="29" dataDxfId="1"/>
    <tableColumn id="30" xr3:uid="{CA3FD1A9-2F15-4A47-8074-1EE591491AF1}" uniqueName="30" name="Column30" queryTableFieldId="3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5D34F-F7BB-46C4-9661-FB6CBCA7DF5B}">
  <dimension ref="B2:Q36"/>
  <sheetViews>
    <sheetView workbookViewId="0">
      <selection activeCell="C17" sqref="C17:D17"/>
    </sheetView>
  </sheetViews>
  <sheetFormatPr defaultRowHeight="14.4" x14ac:dyDescent="0.3"/>
  <cols>
    <col min="2" max="2" width="10.33203125" bestFit="1" customWidth="1"/>
    <col min="4" max="4" width="10.109375" bestFit="1" customWidth="1"/>
  </cols>
  <sheetData>
    <row r="2" spans="2:12" x14ac:dyDescent="0.3">
      <c r="B2" s="4" t="s">
        <v>1197</v>
      </c>
    </row>
    <row r="3" spans="2:12" x14ac:dyDescent="0.3">
      <c r="B3" s="22">
        <v>1</v>
      </c>
      <c r="C3" s="253" t="s">
        <v>1198</v>
      </c>
      <c r="D3" s="253"/>
      <c r="E3" s="253"/>
      <c r="F3" s="253"/>
      <c r="G3" s="253"/>
      <c r="H3" s="253"/>
      <c r="I3" s="253"/>
      <c r="J3" s="253"/>
      <c r="K3" s="253"/>
      <c r="L3" s="253"/>
    </row>
    <row r="4" spans="2:12" x14ac:dyDescent="0.3">
      <c r="C4" s="58" t="s">
        <v>1226</v>
      </c>
      <c r="D4" s="58" t="s">
        <v>1227</v>
      </c>
    </row>
    <row r="5" spans="2:12" x14ac:dyDescent="0.3">
      <c r="B5" s="22">
        <v>2</v>
      </c>
      <c r="C5" s="253" t="s">
        <v>1199</v>
      </c>
      <c r="D5" s="253"/>
      <c r="E5" s="253"/>
      <c r="F5" s="253"/>
      <c r="G5" s="253"/>
      <c r="H5" s="253"/>
      <c r="I5" s="253"/>
    </row>
    <row r="6" spans="2:12" x14ac:dyDescent="0.3">
      <c r="C6" s="58" t="s">
        <v>1226</v>
      </c>
      <c r="D6" s="58" t="s">
        <v>1228</v>
      </c>
    </row>
    <row r="7" spans="2:12" x14ac:dyDescent="0.3">
      <c r="B7" s="22">
        <v>3</v>
      </c>
      <c r="C7" s="254" t="s">
        <v>1200</v>
      </c>
      <c r="D7" s="255"/>
      <c r="E7" s="255"/>
      <c r="F7" s="255"/>
      <c r="G7" s="255"/>
      <c r="H7" s="255"/>
      <c r="I7" s="256"/>
    </row>
    <row r="8" spans="2:12" x14ac:dyDescent="0.3">
      <c r="C8" s="58" t="s">
        <v>1226</v>
      </c>
      <c r="D8" s="58" t="s">
        <v>1229</v>
      </c>
    </row>
    <row r="9" spans="2:12" x14ac:dyDescent="0.3">
      <c r="B9" s="22">
        <v>4</v>
      </c>
      <c r="C9" s="253" t="s">
        <v>1201</v>
      </c>
      <c r="D9" s="253"/>
      <c r="E9" s="253"/>
      <c r="F9" s="253"/>
      <c r="G9" s="253"/>
      <c r="H9" s="253"/>
      <c r="I9" s="253"/>
    </row>
    <row r="10" spans="2:12" x14ac:dyDescent="0.3">
      <c r="C10" s="58" t="s">
        <v>1226</v>
      </c>
      <c r="D10" s="58" t="s">
        <v>1230</v>
      </c>
    </row>
    <row r="11" spans="2:12" x14ac:dyDescent="0.3">
      <c r="B11" s="22">
        <v>5</v>
      </c>
      <c r="C11" s="253" t="s">
        <v>1202</v>
      </c>
      <c r="D11" s="253"/>
      <c r="E11" s="253"/>
      <c r="F11" s="253"/>
      <c r="G11" s="253"/>
      <c r="H11" s="253"/>
      <c r="I11" s="253"/>
      <c r="J11" s="253"/>
    </row>
    <row r="12" spans="2:12" x14ac:dyDescent="0.3">
      <c r="C12" s="58" t="s">
        <v>1226</v>
      </c>
      <c r="D12" s="58" t="s">
        <v>1231</v>
      </c>
    </row>
    <row r="13" spans="2:12" x14ac:dyDescent="0.3">
      <c r="C13" s="253" t="s">
        <v>1403</v>
      </c>
      <c r="D13" s="253"/>
      <c r="E13" s="253"/>
      <c r="F13" s="253"/>
      <c r="G13" s="253"/>
      <c r="H13" s="253"/>
      <c r="I13" s="253"/>
    </row>
    <row r="14" spans="2:12" x14ac:dyDescent="0.3">
      <c r="C14" s="58" t="s">
        <v>1226</v>
      </c>
      <c r="D14" s="58" t="s">
        <v>1404</v>
      </c>
    </row>
    <row r="15" spans="2:12" x14ac:dyDescent="0.3">
      <c r="C15" s="253" t="s">
        <v>1547</v>
      </c>
      <c r="D15" s="253"/>
      <c r="E15" s="253"/>
      <c r="F15" s="253"/>
    </row>
    <row r="16" spans="2:12" x14ac:dyDescent="0.3">
      <c r="C16" s="22" t="s">
        <v>1226</v>
      </c>
      <c r="D16" s="22" t="s">
        <v>1512</v>
      </c>
      <c r="E16" s="22"/>
    </row>
    <row r="17" spans="2:17" x14ac:dyDescent="0.3">
      <c r="C17" s="258" t="s">
        <v>1501</v>
      </c>
      <c r="D17" s="253"/>
    </row>
    <row r="18" spans="2:17" x14ac:dyDescent="0.3">
      <c r="C18" s="22" t="s">
        <v>1226</v>
      </c>
      <c r="D18" s="22" t="s">
        <v>1501</v>
      </c>
    </row>
    <row r="20" spans="2:17" x14ac:dyDescent="0.3">
      <c r="B20" s="257" t="s">
        <v>1207</v>
      </c>
      <c r="C20" s="257"/>
      <c r="D20" s="257"/>
    </row>
    <row r="21" spans="2:17" x14ac:dyDescent="0.3">
      <c r="B21">
        <v>1</v>
      </c>
      <c r="C21" s="259" t="s">
        <v>1193</v>
      </c>
      <c r="D21" s="259"/>
      <c r="E21" s="259"/>
      <c r="F21" s="259"/>
      <c r="G21" s="259"/>
    </row>
    <row r="22" spans="2:17" x14ac:dyDescent="0.3">
      <c r="B22">
        <v>2</v>
      </c>
      <c r="C22" s="259" t="s">
        <v>1194</v>
      </c>
      <c r="D22" s="259"/>
      <c r="E22" s="259"/>
      <c r="F22" s="259"/>
      <c r="G22" s="259"/>
      <c r="H22" s="259"/>
      <c r="I22" s="259"/>
      <c r="J22" s="259"/>
      <c r="K22" s="259"/>
    </row>
    <row r="23" spans="2:17" x14ac:dyDescent="0.3">
      <c r="B23">
        <v>3</v>
      </c>
      <c r="C23" s="259" t="s">
        <v>1195</v>
      </c>
      <c r="D23" s="259"/>
      <c r="E23" s="259"/>
      <c r="F23" s="259"/>
      <c r="G23" s="259"/>
      <c r="H23" s="259"/>
      <c r="I23" s="259"/>
    </row>
    <row r="24" spans="2:17" x14ac:dyDescent="0.3">
      <c r="B24">
        <v>4</v>
      </c>
      <c r="C24" s="259" t="s">
        <v>1205</v>
      </c>
      <c r="D24" s="259"/>
      <c r="E24" s="259"/>
      <c r="F24" s="259"/>
      <c r="G24" s="259"/>
      <c r="H24" s="259"/>
      <c r="I24" s="259"/>
      <c r="J24" s="259"/>
      <c r="K24" s="259"/>
      <c r="L24" s="259"/>
      <c r="M24" s="259"/>
      <c r="N24" s="259"/>
    </row>
    <row r="25" spans="2:17" x14ac:dyDescent="0.3">
      <c r="B25">
        <v>5</v>
      </c>
      <c r="C25" s="257" t="s">
        <v>1196</v>
      </c>
      <c r="D25" s="257"/>
    </row>
    <row r="26" spans="2:17" x14ac:dyDescent="0.3">
      <c r="C26" s="5" t="s">
        <v>1208</v>
      </c>
      <c r="D26" s="259" t="s">
        <v>1204</v>
      </c>
      <c r="E26" s="259"/>
      <c r="F26" s="259"/>
      <c r="G26" s="259"/>
      <c r="H26" s="259"/>
      <c r="I26" s="259"/>
    </row>
    <row r="27" spans="2:17" x14ac:dyDescent="0.3">
      <c r="C27" s="5" t="s">
        <v>1209</v>
      </c>
      <c r="D27" s="259" t="s">
        <v>1203</v>
      </c>
      <c r="E27" s="259"/>
      <c r="F27" s="259"/>
      <c r="G27" s="259"/>
      <c r="H27" s="259"/>
      <c r="I27" s="259"/>
    </row>
    <row r="28" spans="2:17" x14ac:dyDescent="0.3">
      <c r="B28">
        <v>6</v>
      </c>
      <c r="C28" s="259" t="s">
        <v>1214</v>
      </c>
      <c r="D28" s="259"/>
      <c r="E28" s="259"/>
      <c r="F28" s="259"/>
      <c r="G28" s="259"/>
      <c r="H28" s="259"/>
      <c r="I28" s="259"/>
      <c r="J28" s="259"/>
      <c r="K28" s="259"/>
    </row>
    <row r="29" spans="2:17" x14ac:dyDescent="0.3">
      <c r="B29">
        <v>7</v>
      </c>
      <c r="C29" s="259" t="s">
        <v>1206</v>
      </c>
      <c r="D29" s="259"/>
      <c r="E29" s="259"/>
      <c r="F29" s="259"/>
      <c r="G29" s="259"/>
      <c r="H29" s="259"/>
      <c r="I29" s="259"/>
      <c r="J29" s="259"/>
      <c r="K29" s="259"/>
      <c r="L29" s="259"/>
      <c r="M29" s="259"/>
      <c r="N29" s="259"/>
      <c r="O29" s="259"/>
      <c r="P29" s="259"/>
      <c r="Q29" s="259"/>
    </row>
    <row r="31" spans="2:17" x14ac:dyDescent="0.3">
      <c r="B31" s="257" t="s">
        <v>1210</v>
      </c>
      <c r="C31" s="257"/>
      <c r="D31" s="257"/>
    </row>
    <row r="32" spans="2:17" x14ac:dyDescent="0.3">
      <c r="B32">
        <v>1</v>
      </c>
      <c r="C32" s="259" t="s">
        <v>1215</v>
      </c>
      <c r="D32" s="259"/>
      <c r="E32" s="259"/>
      <c r="F32" s="259"/>
      <c r="G32" s="259"/>
      <c r="H32" s="259"/>
      <c r="I32" s="259"/>
      <c r="J32" s="259"/>
    </row>
    <row r="33" spans="2:13" x14ac:dyDescent="0.3">
      <c r="B33">
        <v>2</v>
      </c>
      <c r="C33" s="259" t="s">
        <v>1213</v>
      </c>
      <c r="D33" s="259"/>
      <c r="E33" s="259"/>
      <c r="F33" s="259"/>
      <c r="G33" s="259"/>
      <c r="H33" s="259"/>
      <c r="I33" s="259"/>
      <c r="J33" s="259"/>
      <c r="K33" s="259" t="s">
        <v>1222</v>
      </c>
      <c r="L33" s="259"/>
      <c r="M33" s="259"/>
    </row>
    <row r="34" spans="2:13" x14ac:dyDescent="0.3">
      <c r="B34">
        <v>3</v>
      </c>
      <c r="C34" s="259" t="s">
        <v>1211</v>
      </c>
      <c r="D34" s="259"/>
      <c r="E34" s="259"/>
      <c r="F34" s="259"/>
      <c r="G34" s="259"/>
      <c r="H34" s="259"/>
      <c r="I34" s="259"/>
      <c r="J34" s="259"/>
      <c r="K34" s="259" t="s">
        <v>1212</v>
      </c>
      <c r="L34" s="259"/>
      <c r="M34" s="259"/>
    </row>
    <row r="35" spans="2:13" x14ac:dyDescent="0.3">
      <c r="B35">
        <v>4</v>
      </c>
      <c r="C35" s="259" t="s">
        <v>1249</v>
      </c>
      <c r="D35" s="259"/>
      <c r="E35" s="259"/>
      <c r="F35" s="259"/>
      <c r="G35" s="259"/>
      <c r="H35" s="259"/>
      <c r="I35" s="259"/>
      <c r="J35" s="259"/>
    </row>
    <row r="36" spans="2:13" x14ac:dyDescent="0.3">
      <c r="B36">
        <v>5</v>
      </c>
      <c r="C36" s="259" t="s">
        <v>1250</v>
      </c>
      <c r="D36" s="259"/>
      <c r="E36" s="259"/>
      <c r="F36" s="259"/>
      <c r="G36" s="259"/>
      <c r="H36" s="259"/>
      <c r="I36" s="259"/>
      <c r="J36" s="259"/>
      <c r="K36" s="259" t="s">
        <v>1251</v>
      </c>
      <c r="L36" s="259"/>
      <c r="M36" s="259"/>
    </row>
  </sheetData>
  <mergeCells count="27">
    <mergeCell ref="C22:K22"/>
    <mergeCell ref="C21:G21"/>
    <mergeCell ref="C23:I23"/>
    <mergeCell ref="B31:D31"/>
    <mergeCell ref="C11:J11"/>
    <mergeCell ref="D26:I26"/>
    <mergeCell ref="D27:I27"/>
    <mergeCell ref="C25:D25"/>
    <mergeCell ref="C24:N24"/>
    <mergeCell ref="C13:I13"/>
    <mergeCell ref="C35:J35"/>
    <mergeCell ref="C36:J36"/>
    <mergeCell ref="K33:M33"/>
    <mergeCell ref="K34:M34"/>
    <mergeCell ref="K36:M36"/>
    <mergeCell ref="C32:J32"/>
    <mergeCell ref="C33:J33"/>
    <mergeCell ref="C34:J34"/>
    <mergeCell ref="C29:Q29"/>
    <mergeCell ref="C28:K28"/>
    <mergeCell ref="C3:L3"/>
    <mergeCell ref="C5:I5"/>
    <mergeCell ref="C7:I7"/>
    <mergeCell ref="C9:I9"/>
    <mergeCell ref="B20:D20"/>
    <mergeCell ref="C15:F15"/>
    <mergeCell ref="C17:D1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7209C-6E72-47AF-8CB2-DECBC102AEC6}">
  <dimension ref="B2:P196"/>
  <sheetViews>
    <sheetView showGridLines="0" topLeftCell="A186" workbookViewId="0">
      <selection activeCell="B195" sqref="B195:P195"/>
    </sheetView>
  </sheetViews>
  <sheetFormatPr defaultColWidth="11.77734375" defaultRowHeight="14.4" x14ac:dyDescent="0.3"/>
  <cols>
    <col min="7" max="7" width="12.77734375" customWidth="1"/>
  </cols>
  <sheetData>
    <row r="2" spans="2:16" ht="15" thickBot="1" x14ac:dyDescent="0.35"/>
    <row r="3" spans="2:16" x14ac:dyDescent="0.3">
      <c r="B3" s="129"/>
      <c r="C3" s="126"/>
      <c r="D3" s="126"/>
      <c r="E3" s="126"/>
      <c r="F3" s="126"/>
      <c r="G3" s="126"/>
      <c r="H3" s="126"/>
      <c r="I3" s="126"/>
      <c r="J3" s="126"/>
      <c r="K3" s="126"/>
      <c r="L3" s="126"/>
      <c r="M3" s="126"/>
      <c r="N3" s="126"/>
      <c r="O3" s="126"/>
      <c r="P3" s="127"/>
    </row>
    <row r="4" spans="2:16" x14ac:dyDescent="0.3">
      <c r="B4" s="14"/>
      <c r="P4" s="15"/>
    </row>
    <row r="5" spans="2:16" x14ac:dyDescent="0.3">
      <c r="B5" s="14"/>
      <c r="P5" s="15"/>
    </row>
    <row r="6" spans="2:16" x14ac:dyDescent="0.3">
      <c r="B6" s="14"/>
      <c r="P6" s="15"/>
    </row>
    <row r="7" spans="2:16" x14ac:dyDescent="0.3">
      <c r="B7" s="14"/>
      <c r="P7" s="15"/>
    </row>
    <row r="8" spans="2:16" x14ac:dyDescent="0.3">
      <c r="B8" s="14"/>
      <c r="P8" s="15"/>
    </row>
    <row r="9" spans="2:16" x14ac:dyDescent="0.3">
      <c r="B9" s="14"/>
      <c r="P9" s="15"/>
    </row>
    <row r="10" spans="2:16" x14ac:dyDescent="0.3">
      <c r="B10" s="14"/>
      <c r="P10" s="15"/>
    </row>
    <row r="11" spans="2:16" x14ac:dyDescent="0.3">
      <c r="B11" s="14"/>
      <c r="D11" s="267" t="s">
        <v>1520</v>
      </c>
      <c r="E11" s="267"/>
      <c r="F11" s="267"/>
      <c r="G11" s="267"/>
      <c r="H11" s="267"/>
      <c r="I11" s="267"/>
      <c r="J11" s="267"/>
      <c r="K11" s="267"/>
      <c r="L11" s="267"/>
      <c r="M11" s="267"/>
      <c r="N11" s="267"/>
      <c r="P11" s="15"/>
    </row>
    <row r="12" spans="2:16" x14ac:dyDescent="0.3">
      <c r="B12" s="14"/>
      <c r="D12" s="267"/>
      <c r="E12" s="267"/>
      <c r="F12" s="267"/>
      <c r="G12" s="267"/>
      <c r="H12" s="267"/>
      <c r="I12" s="267"/>
      <c r="J12" s="267"/>
      <c r="K12" s="267"/>
      <c r="L12" s="267"/>
      <c r="M12" s="267"/>
      <c r="N12" s="267"/>
      <c r="P12" s="15"/>
    </row>
    <row r="13" spans="2:16" x14ac:dyDescent="0.3">
      <c r="B13" s="14"/>
      <c r="D13" s="267"/>
      <c r="E13" s="267"/>
      <c r="F13" s="267"/>
      <c r="G13" s="267"/>
      <c r="H13" s="267"/>
      <c r="I13" s="267"/>
      <c r="J13" s="267"/>
      <c r="K13" s="267"/>
      <c r="L13" s="267"/>
      <c r="M13" s="267"/>
      <c r="N13" s="267"/>
      <c r="P13" s="15"/>
    </row>
    <row r="14" spans="2:16" x14ac:dyDescent="0.3">
      <c r="B14" s="14"/>
      <c r="D14" s="267"/>
      <c r="E14" s="267"/>
      <c r="F14" s="267"/>
      <c r="G14" s="267"/>
      <c r="H14" s="267"/>
      <c r="I14" s="267"/>
      <c r="J14" s="267"/>
      <c r="K14" s="267"/>
      <c r="L14" s="267"/>
      <c r="M14" s="267"/>
      <c r="N14" s="267"/>
      <c r="P14" s="15"/>
    </row>
    <row r="15" spans="2:16" ht="14.4" customHeight="1" x14ac:dyDescent="0.3">
      <c r="B15" s="14"/>
      <c r="P15" s="15"/>
    </row>
    <row r="16" spans="2:16" ht="14.4" customHeight="1" x14ac:dyDescent="0.3">
      <c r="B16" s="14"/>
      <c r="D16" s="268" t="s">
        <v>1521</v>
      </c>
      <c r="E16" s="268"/>
      <c r="F16" s="268"/>
      <c r="G16" s="268"/>
      <c r="H16" s="268"/>
      <c r="I16" s="268"/>
      <c r="J16" s="268"/>
      <c r="K16" s="268"/>
      <c r="L16" s="268"/>
      <c r="M16" s="268"/>
      <c r="N16" s="268"/>
      <c r="P16" s="15"/>
    </row>
    <row r="17" spans="2:16" ht="14.4" customHeight="1" x14ac:dyDescent="0.3">
      <c r="B17" s="14"/>
      <c r="D17" s="268"/>
      <c r="E17" s="268"/>
      <c r="F17" s="268"/>
      <c r="G17" s="268"/>
      <c r="H17" s="268"/>
      <c r="I17" s="268"/>
      <c r="J17" s="268"/>
      <c r="K17" s="268"/>
      <c r="L17" s="268"/>
      <c r="M17" s="268"/>
      <c r="N17" s="268"/>
      <c r="P17" s="15"/>
    </row>
    <row r="18" spans="2:16" ht="14.4" customHeight="1" x14ac:dyDescent="0.3">
      <c r="B18" s="14"/>
      <c r="P18" s="15"/>
    </row>
    <row r="19" spans="2:16" x14ac:dyDescent="0.3">
      <c r="B19" s="14"/>
      <c r="P19" s="15"/>
    </row>
    <row r="20" spans="2:16" x14ac:dyDescent="0.3">
      <c r="B20" s="14"/>
      <c r="P20" s="15"/>
    </row>
    <row r="21" spans="2:16" x14ac:dyDescent="0.3">
      <c r="B21" s="14"/>
      <c r="P21" s="15"/>
    </row>
    <row r="22" spans="2:16" x14ac:dyDescent="0.3">
      <c r="B22" s="14"/>
      <c r="P22" s="15"/>
    </row>
    <row r="23" spans="2:16" x14ac:dyDescent="0.3">
      <c r="B23" s="14"/>
      <c r="P23" s="15"/>
    </row>
    <row r="24" spans="2:16" x14ac:dyDescent="0.3">
      <c r="B24" s="14"/>
      <c r="P24" s="15"/>
    </row>
    <row r="25" spans="2:16" x14ac:dyDescent="0.3">
      <c r="B25" s="14"/>
      <c r="P25" s="15"/>
    </row>
    <row r="26" spans="2:16" x14ac:dyDescent="0.3">
      <c r="B26" s="14"/>
      <c r="P26" s="15"/>
    </row>
    <row r="27" spans="2:16" x14ac:dyDescent="0.3">
      <c r="B27" s="14"/>
      <c r="M27" s="5"/>
      <c r="N27" s="5"/>
      <c r="P27" s="15"/>
    </row>
    <row r="28" spans="2:16" x14ac:dyDescent="0.3">
      <c r="B28" s="14"/>
      <c r="P28" s="15"/>
    </row>
    <row r="29" spans="2:16" x14ac:dyDescent="0.3">
      <c r="B29" s="14"/>
      <c r="P29" s="15"/>
    </row>
    <row r="30" spans="2:16" x14ac:dyDescent="0.3">
      <c r="B30" s="14"/>
      <c r="P30" s="15"/>
    </row>
    <row r="31" spans="2:16" x14ac:dyDescent="0.3">
      <c r="B31" s="14"/>
      <c r="P31" s="15"/>
    </row>
    <row r="32" spans="2:16" ht="15" thickBot="1" x14ac:dyDescent="0.35">
      <c r="B32" s="65"/>
      <c r="C32" s="66"/>
      <c r="D32" s="66"/>
      <c r="E32" s="66"/>
      <c r="F32" s="66"/>
      <c r="G32" s="66"/>
      <c r="H32" s="66"/>
      <c r="I32" s="66"/>
      <c r="J32" s="66"/>
      <c r="K32" s="66"/>
      <c r="L32" s="66"/>
      <c r="M32" s="66"/>
      <c r="N32" s="66"/>
      <c r="O32" s="66"/>
      <c r="P32" s="67"/>
    </row>
    <row r="34" spans="2:16" ht="15" thickBot="1" x14ac:dyDescent="0.35"/>
    <row r="35" spans="2:16" x14ac:dyDescent="0.3">
      <c r="B35" s="129"/>
      <c r="C35" s="126"/>
      <c r="D35" s="126"/>
      <c r="E35" s="126"/>
      <c r="F35" s="126"/>
      <c r="G35" s="126"/>
      <c r="H35" s="126"/>
      <c r="I35" s="126"/>
      <c r="J35" s="126"/>
      <c r="K35" s="126"/>
      <c r="L35" s="126"/>
      <c r="M35" s="126"/>
      <c r="N35" s="126"/>
      <c r="O35" s="126"/>
      <c r="P35" s="127"/>
    </row>
    <row r="36" spans="2:16" x14ac:dyDescent="0.3">
      <c r="B36" s="14"/>
      <c r="H36" s="264" t="s">
        <v>1522</v>
      </c>
      <c r="I36" s="264"/>
      <c r="J36" s="264"/>
      <c r="P36" s="15"/>
    </row>
    <row r="37" spans="2:16" x14ac:dyDescent="0.3">
      <c r="B37" s="14"/>
      <c r="H37" s="264"/>
      <c r="I37" s="264"/>
      <c r="J37" s="264"/>
      <c r="P37" s="15"/>
    </row>
    <row r="38" spans="2:16" x14ac:dyDescent="0.3">
      <c r="B38" s="14"/>
      <c r="P38" s="15"/>
    </row>
    <row r="39" spans="2:16" x14ac:dyDescent="0.3">
      <c r="B39" s="14"/>
      <c r="P39" s="15"/>
    </row>
    <row r="40" spans="2:16" x14ac:dyDescent="0.3">
      <c r="B40" s="14"/>
      <c r="C40" s="265" t="s">
        <v>1523</v>
      </c>
      <c r="D40" s="265"/>
      <c r="E40" s="265"/>
      <c r="F40" s="265"/>
      <c r="G40" s="265"/>
      <c r="I40" s="253"/>
      <c r="J40" s="253"/>
      <c r="K40" s="253"/>
      <c r="L40" s="253"/>
      <c r="M40" s="253"/>
      <c r="N40" s="253"/>
      <c r="O40" s="253"/>
      <c r="P40" s="15"/>
    </row>
    <row r="41" spans="2:16" x14ac:dyDescent="0.3">
      <c r="B41" s="14"/>
      <c r="C41" s="265"/>
      <c r="D41" s="265"/>
      <c r="E41" s="265"/>
      <c r="F41" s="265"/>
      <c r="G41" s="265"/>
      <c r="I41" s="253"/>
      <c r="J41" s="253"/>
      <c r="K41" s="253"/>
      <c r="L41" s="253"/>
      <c r="M41" s="253"/>
      <c r="N41" s="253"/>
      <c r="O41" s="253"/>
      <c r="P41" s="15"/>
    </row>
    <row r="42" spans="2:16" x14ac:dyDescent="0.3">
      <c r="B42" s="14"/>
      <c r="C42" s="265"/>
      <c r="D42" s="265"/>
      <c r="E42" s="265"/>
      <c r="F42" s="265"/>
      <c r="G42" s="265"/>
      <c r="I42" s="253"/>
      <c r="J42" s="253"/>
      <c r="K42" s="253"/>
      <c r="L42" s="253"/>
      <c r="M42" s="253"/>
      <c r="N42" s="253"/>
      <c r="O42" s="253"/>
      <c r="P42" s="15"/>
    </row>
    <row r="43" spans="2:16" x14ac:dyDescent="0.3">
      <c r="B43" s="14"/>
      <c r="C43" s="265"/>
      <c r="D43" s="265"/>
      <c r="E43" s="265"/>
      <c r="F43" s="265"/>
      <c r="G43" s="265"/>
      <c r="I43" s="253"/>
      <c r="J43" s="253"/>
      <c r="K43" s="253"/>
      <c r="L43" s="253"/>
      <c r="M43" s="253"/>
      <c r="N43" s="253"/>
      <c r="O43" s="253"/>
      <c r="P43" s="15"/>
    </row>
    <row r="44" spans="2:16" x14ac:dyDescent="0.3">
      <c r="B44" s="14"/>
      <c r="C44" s="265"/>
      <c r="D44" s="265"/>
      <c r="E44" s="265"/>
      <c r="F44" s="265"/>
      <c r="G44" s="265"/>
      <c r="I44" s="253"/>
      <c r="J44" s="253"/>
      <c r="K44" s="253"/>
      <c r="L44" s="253"/>
      <c r="M44" s="253"/>
      <c r="N44" s="253"/>
      <c r="O44" s="253"/>
      <c r="P44" s="15"/>
    </row>
    <row r="45" spans="2:16" x14ac:dyDescent="0.3">
      <c r="B45" s="14"/>
      <c r="C45" s="265"/>
      <c r="D45" s="265"/>
      <c r="E45" s="265"/>
      <c r="F45" s="265"/>
      <c r="G45" s="265"/>
      <c r="I45" s="253"/>
      <c r="J45" s="253"/>
      <c r="K45" s="253"/>
      <c r="L45" s="253"/>
      <c r="M45" s="253"/>
      <c r="N45" s="253"/>
      <c r="O45" s="253"/>
      <c r="P45" s="15"/>
    </row>
    <row r="46" spans="2:16" x14ac:dyDescent="0.3">
      <c r="B46" s="14"/>
      <c r="I46" s="253"/>
      <c r="J46" s="253"/>
      <c r="K46" s="253"/>
      <c r="L46" s="253"/>
      <c r="M46" s="253"/>
      <c r="N46" s="253"/>
      <c r="O46" s="253"/>
      <c r="P46" s="15"/>
    </row>
    <row r="47" spans="2:16" ht="15" thickBot="1" x14ac:dyDescent="0.35">
      <c r="B47" s="14"/>
      <c r="C47" s="232" t="s">
        <v>1524</v>
      </c>
      <c r="I47" s="253"/>
      <c r="J47" s="253"/>
      <c r="K47" s="253"/>
      <c r="L47" s="253"/>
      <c r="M47" s="253"/>
      <c r="N47" s="253"/>
      <c r="O47" s="253"/>
      <c r="P47" s="15"/>
    </row>
    <row r="48" spans="2:16" ht="15" thickTop="1" x14ac:dyDescent="0.3">
      <c r="B48" s="14"/>
      <c r="I48" s="253"/>
      <c r="J48" s="253"/>
      <c r="K48" s="253"/>
      <c r="L48" s="253"/>
      <c r="M48" s="253"/>
      <c r="N48" s="253"/>
      <c r="O48" s="253"/>
      <c r="P48" s="15"/>
    </row>
    <row r="49" spans="2:16" x14ac:dyDescent="0.3">
      <c r="B49" s="14"/>
      <c r="C49" s="260" t="s">
        <v>1252</v>
      </c>
      <c r="D49" s="260"/>
      <c r="E49" s="260"/>
      <c r="F49" s="260"/>
      <c r="I49" s="253"/>
      <c r="J49" s="253"/>
      <c r="K49" s="253"/>
      <c r="L49" s="253"/>
      <c r="M49" s="253"/>
      <c r="N49" s="253"/>
      <c r="O49" s="253"/>
      <c r="P49" s="15"/>
    </row>
    <row r="50" spans="2:16" x14ac:dyDescent="0.3">
      <c r="B50" s="14"/>
      <c r="C50" s="260"/>
      <c r="D50" s="260"/>
      <c r="E50" s="260"/>
      <c r="F50" s="260"/>
      <c r="I50" s="253"/>
      <c r="J50" s="253"/>
      <c r="K50" s="253"/>
      <c r="L50" s="253"/>
      <c r="M50" s="253"/>
      <c r="N50" s="253"/>
      <c r="O50" s="253"/>
      <c r="P50" s="15"/>
    </row>
    <row r="51" spans="2:16" x14ac:dyDescent="0.3">
      <c r="B51" s="14"/>
      <c r="I51" s="253"/>
      <c r="J51" s="253"/>
      <c r="K51" s="253"/>
      <c r="L51" s="253"/>
      <c r="M51" s="253"/>
      <c r="N51" s="253"/>
      <c r="O51" s="253"/>
      <c r="P51" s="15"/>
    </row>
    <row r="52" spans="2:16" x14ac:dyDescent="0.3">
      <c r="B52" s="14"/>
      <c r="C52" s="260" t="s">
        <v>1525</v>
      </c>
      <c r="D52" s="260"/>
      <c r="E52" s="260"/>
      <c r="F52" s="260"/>
      <c r="I52" s="253"/>
      <c r="J52" s="253"/>
      <c r="K52" s="253"/>
      <c r="L52" s="253"/>
      <c r="M52" s="253"/>
      <c r="N52" s="253"/>
      <c r="O52" s="253"/>
      <c r="P52" s="15"/>
    </row>
    <row r="53" spans="2:16" x14ac:dyDescent="0.3">
      <c r="B53" s="14"/>
      <c r="C53" s="260"/>
      <c r="D53" s="260"/>
      <c r="E53" s="260"/>
      <c r="F53" s="260"/>
      <c r="I53" s="253"/>
      <c r="J53" s="253"/>
      <c r="K53" s="253"/>
      <c r="L53" s="253"/>
      <c r="M53" s="253"/>
      <c r="N53" s="253"/>
      <c r="O53" s="253"/>
      <c r="P53" s="15"/>
    </row>
    <row r="54" spans="2:16" x14ac:dyDescent="0.3">
      <c r="B54" s="14"/>
      <c r="C54" s="260"/>
      <c r="D54" s="260"/>
      <c r="E54" s="260"/>
      <c r="F54" s="260"/>
      <c r="I54" s="253"/>
      <c r="J54" s="253"/>
      <c r="K54" s="253"/>
      <c r="L54" s="253"/>
      <c r="M54" s="253"/>
      <c r="N54" s="253"/>
      <c r="O54" s="253"/>
      <c r="P54" s="15"/>
    </row>
    <row r="55" spans="2:16" x14ac:dyDescent="0.3">
      <c r="B55" s="14"/>
      <c r="I55" s="253"/>
      <c r="J55" s="253"/>
      <c r="K55" s="253"/>
      <c r="L55" s="253"/>
      <c r="M55" s="253"/>
      <c r="N55" s="253"/>
      <c r="O55" s="253"/>
      <c r="P55" s="15"/>
    </row>
    <row r="56" spans="2:16" ht="15" thickBot="1" x14ac:dyDescent="0.35">
      <c r="B56" s="14"/>
      <c r="C56" s="232" t="s">
        <v>1424</v>
      </c>
      <c r="I56" s="253"/>
      <c r="J56" s="253"/>
      <c r="K56" s="253"/>
      <c r="L56" s="253"/>
      <c r="M56" s="253"/>
      <c r="N56" s="253"/>
      <c r="O56" s="253"/>
      <c r="P56" s="15"/>
    </row>
    <row r="57" spans="2:16" ht="15" thickTop="1" x14ac:dyDescent="0.3">
      <c r="B57" s="14"/>
      <c r="I57" s="253"/>
      <c r="J57" s="253"/>
      <c r="K57" s="253"/>
      <c r="L57" s="253"/>
      <c r="M57" s="253"/>
      <c r="N57" s="253"/>
      <c r="O57" s="253"/>
      <c r="P57" s="15"/>
    </row>
    <row r="58" spans="2:16" x14ac:dyDescent="0.3">
      <c r="B58" s="14"/>
      <c r="C58" s="260" t="s">
        <v>1238</v>
      </c>
      <c r="D58" s="260"/>
      <c r="E58" s="260"/>
      <c r="F58" s="260"/>
      <c r="I58" s="253"/>
      <c r="J58" s="253"/>
      <c r="K58" s="253"/>
      <c r="L58" s="253"/>
      <c r="M58" s="253"/>
      <c r="N58" s="253"/>
      <c r="O58" s="253"/>
      <c r="P58" s="15"/>
    </row>
    <row r="59" spans="2:16" x14ac:dyDescent="0.3">
      <c r="B59" s="14"/>
      <c r="C59" s="260"/>
      <c r="D59" s="260"/>
      <c r="E59" s="260"/>
      <c r="F59" s="260"/>
      <c r="I59" s="253"/>
      <c r="J59" s="253"/>
      <c r="K59" s="253"/>
      <c r="L59" s="253"/>
      <c r="M59" s="253"/>
      <c r="N59" s="253"/>
      <c r="O59" s="253"/>
      <c r="P59" s="15"/>
    </row>
    <row r="60" spans="2:16" x14ac:dyDescent="0.3">
      <c r="B60" s="14"/>
      <c r="C60" s="260"/>
      <c r="D60" s="260"/>
      <c r="E60" s="260"/>
      <c r="F60" s="260"/>
      <c r="I60" s="253"/>
      <c r="J60" s="253"/>
      <c r="K60" s="253"/>
      <c r="L60" s="253"/>
      <c r="M60" s="253"/>
      <c r="N60" s="253"/>
      <c r="O60" s="253"/>
      <c r="P60" s="15"/>
    </row>
    <row r="61" spans="2:16" x14ac:dyDescent="0.3">
      <c r="B61" s="14"/>
      <c r="I61" s="253"/>
      <c r="J61" s="253"/>
      <c r="K61" s="253"/>
      <c r="L61" s="253"/>
      <c r="M61" s="253"/>
      <c r="N61" s="253"/>
      <c r="O61" s="253"/>
      <c r="P61" s="15"/>
    </row>
    <row r="62" spans="2:16" x14ac:dyDescent="0.3">
      <c r="B62" s="14"/>
      <c r="I62" s="253"/>
      <c r="J62" s="253"/>
      <c r="K62" s="253"/>
      <c r="L62" s="253"/>
      <c r="M62" s="253"/>
      <c r="N62" s="253"/>
      <c r="O62" s="253"/>
      <c r="P62" s="15"/>
    </row>
    <row r="63" spans="2:16" x14ac:dyDescent="0.3">
      <c r="B63" s="14"/>
      <c r="P63" s="15"/>
    </row>
    <row r="64" spans="2:16" ht="15" thickBot="1" x14ac:dyDescent="0.35">
      <c r="B64" s="65"/>
      <c r="C64" s="66"/>
      <c r="D64" s="66"/>
      <c r="E64" s="66"/>
      <c r="F64" s="66"/>
      <c r="G64" s="66"/>
      <c r="H64" s="66"/>
      <c r="I64" s="66"/>
      <c r="J64" s="66"/>
      <c r="K64" s="66"/>
      <c r="L64" s="66"/>
      <c r="M64" s="66"/>
      <c r="N64" s="66"/>
      <c r="O64" s="66"/>
      <c r="P64" s="67"/>
    </row>
    <row r="66" spans="2:16" ht="15" thickBot="1" x14ac:dyDescent="0.35"/>
    <row r="67" spans="2:16" x14ac:dyDescent="0.3">
      <c r="B67" s="129"/>
      <c r="C67" s="126"/>
      <c r="D67" s="126"/>
      <c r="E67" s="126"/>
      <c r="F67" s="126"/>
      <c r="G67" s="126"/>
      <c r="H67" s="126"/>
      <c r="I67" s="126"/>
      <c r="J67" s="126"/>
      <c r="K67" s="126"/>
      <c r="L67" s="126"/>
      <c r="M67" s="126"/>
      <c r="N67" s="126"/>
      <c r="O67" s="126"/>
      <c r="P67" s="127"/>
    </row>
    <row r="68" spans="2:16" x14ac:dyDescent="0.3">
      <c r="B68" s="14"/>
      <c r="P68" s="15"/>
    </row>
    <row r="69" spans="2:16" ht="14.4" customHeight="1" x14ac:dyDescent="0.3">
      <c r="B69" s="14"/>
      <c r="H69" s="264" t="s">
        <v>1526</v>
      </c>
      <c r="I69" s="264"/>
      <c r="J69" s="264"/>
      <c r="P69" s="15"/>
    </row>
    <row r="70" spans="2:16" ht="14.4" customHeight="1" x14ac:dyDescent="0.3">
      <c r="B70" s="14"/>
      <c r="H70" s="264"/>
      <c r="I70" s="264"/>
      <c r="J70" s="264"/>
      <c r="P70" s="15"/>
    </row>
    <row r="71" spans="2:16" x14ac:dyDescent="0.3">
      <c r="B71" s="14"/>
      <c r="P71" s="15"/>
    </row>
    <row r="72" spans="2:16" x14ac:dyDescent="0.3">
      <c r="B72" s="14"/>
      <c r="C72" s="265" t="s">
        <v>1527</v>
      </c>
      <c r="D72" s="265"/>
      <c r="E72" s="265"/>
      <c r="F72" s="265"/>
      <c r="G72" s="265"/>
      <c r="I72" s="253"/>
      <c r="J72" s="253"/>
      <c r="K72" s="253"/>
      <c r="L72" s="253"/>
      <c r="M72" s="253"/>
      <c r="N72" s="253"/>
      <c r="O72" s="253"/>
      <c r="P72" s="15"/>
    </row>
    <row r="73" spans="2:16" x14ac:dyDescent="0.3">
      <c r="B73" s="14"/>
      <c r="C73" s="265"/>
      <c r="D73" s="265"/>
      <c r="E73" s="265"/>
      <c r="F73" s="265"/>
      <c r="G73" s="265"/>
      <c r="I73" s="253"/>
      <c r="J73" s="253"/>
      <c r="K73" s="253"/>
      <c r="L73" s="253"/>
      <c r="M73" s="253"/>
      <c r="N73" s="253"/>
      <c r="O73" s="253"/>
      <c r="P73" s="15"/>
    </row>
    <row r="74" spans="2:16" x14ac:dyDescent="0.3">
      <c r="B74" s="14"/>
      <c r="C74" s="265"/>
      <c r="D74" s="265"/>
      <c r="E74" s="265"/>
      <c r="F74" s="265"/>
      <c r="G74" s="265"/>
      <c r="I74" s="253"/>
      <c r="J74" s="253"/>
      <c r="K74" s="253"/>
      <c r="L74" s="253"/>
      <c r="M74" s="253"/>
      <c r="N74" s="253"/>
      <c r="O74" s="253"/>
      <c r="P74" s="15"/>
    </row>
    <row r="75" spans="2:16" x14ac:dyDescent="0.3">
      <c r="B75" s="14"/>
      <c r="C75" s="265"/>
      <c r="D75" s="265"/>
      <c r="E75" s="265"/>
      <c r="F75" s="265"/>
      <c r="G75" s="265"/>
      <c r="I75" s="253"/>
      <c r="J75" s="253"/>
      <c r="K75" s="253"/>
      <c r="L75" s="253"/>
      <c r="M75" s="253"/>
      <c r="N75" s="253"/>
      <c r="O75" s="253"/>
      <c r="P75" s="15"/>
    </row>
    <row r="76" spans="2:16" x14ac:dyDescent="0.3">
      <c r="B76" s="14"/>
      <c r="C76" s="265"/>
      <c r="D76" s="265"/>
      <c r="E76" s="265"/>
      <c r="F76" s="265"/>
      <c r="G76" s="265"/>
      <c r="I76" s="253"/>
      <c r="J76" s="253"/>
      <c r="K76" s="253"/>
      <c r="L76" s="253"/>
      <c r="M76" s="253"/>
      <c r="N76" s="253"/>
      <c r="O76" s="253"/>
      <c r="P76" s="15"/>
    </row>
    <row r="77" spans="2:16" x14ac:dyDescent="0.3">
      <c r="B77" s="14"/>
      <c r="C77" s="265"/>
      <c r="D77" s="265"/>
      <c r="E77" s="265"/>
      <c r="F77" s="265"/>
      <c r="G77" s="265"/>
      <c r="I77" s="253"/>
      <c r="J77" s="253"/>
      <c r="K77" s="253"/>
      <c r="L77" s="253"/>
      <c r="M77" s="253"/>
      <c r="N77" s="253"/>
      <c r="O77" s="253"/>
      <c r="P77" s="15"/>
    </row>
    <row r="78" spans="2:16" x14ac:dyDescent="0.3">
      <c r="B78" s="14"/>
      <c r="I78" s="253"/>
      <c r="J78" s="253"/>
      <c r="K78" s="253"/>
      <c r="L78" s="253"/>
      <c r="M78" s="253"/>
      <c r="N78" s="253"/>
      <c r="O78" s="253"/>
      <c r="P78" s="15"/>
    </row>
    <row r="79" spans="2:16" ht="15" thickBot="1" x14ac:dyDescent="0.35">
      <c r="B79" s="14"/>
      <c r="C79" s="232" t="s">
        <v>1524</v>
      </c>
      <c r="I79" s="253"/>
      <c r="J79" s="253"/>
      <c r="K79" s="253"/>
      <c r="L79" s="253"/>
      <c r="M79" s="253"/>
      <c r="N79" s="253"/>
      <c r="O79" s="253"/>
      <c r="P79" s="15"/>
    </row>
    <row r="80" spans="2:16" ht="15" thickTop="1" x14ac:dyDescent="0.3">
      <c r="B80" s="14"/>
      <c r="I80" s="253"/>
      <c r="J80" s="253"/>
      <c r="K80" s="253"/>
      <c r="L80" s="253"/>
      <c r="M80" s="253"/>
      <c r="N80" s="253"/>
      <c r="O80" s="253"/>
      <c r="P80" s="15"/>
    </row>
    <row r="81" spans="2:16" x14ac:dyDescent="0.3">
      <c r="B81" s="14"/>
      <c r="C81" s="260" t="s">
        <v>1529</v>
      </c>
      <c r="D81" s="260"/>
      <c r="E81" s="260"/>
      <c r="F81" s="260"/>
      <c r="G81" s="260"/>
      <c r="I81" s="253"/>
      <c r="J81" s="253"/>
      <c r="K81" s="253"/>
      <c r="L81" s="253"/>
      <c r="M81" s="253"/>
      <c r="N81" s="253"/>
      <c r="O81" s="253"/>
      <c r="P81" s="15"/>
    </row>
    <row r="82" spans="2:16" x14ac:dyDescent="0.3">
      <c r="B82" s="14"/>
      <c r="C82" s="260"/>
      <c r="D82" s="260"/>
      <c r="E82" s="260"/>
      <c r="F82" s="260"/>
      <c r="G82" s="260"/>
      <c r="I82" s="253"/>
      <c r="J82" s="253"/>
      <c r="K82" s="253"/>
      <c r="L82" s="253"/>
      <c r="M82" s="253"/>
      <c r="N82" s="253"/>
      <c r="O82" s="253"/>
      <c r="P82" s="15"/>
    </row>
    <row r="83" spans="2:16" x14ac:dyDescent="0.3">
      <c r="B83" s="14"/>
      <c r="I83" s="253"/>
      <c r="J83" s="253"/>
      <c r="K83" s="253"/>
      <c r="L83" s="253"/>
      <c r="M83" s="253"/>
      <c r="N83" s="253"/>
      <c r="O83" s="253"/>
      <c r="P83" s="15"/>
    </row>
    <row r="84" spans="2:16" x14ac:dyDescent="0.3">
      <c r="B84" s="14"/>
      <c r="C84" s="260" t="s">
        <v>1530</v>
      </c>
      <c r="D84" s="260"/>
      <c r="E84" s="260"/>
      <c r="F84" s="260"/>
      <c r="G84" s="260"/>
      <c r="I84" s="253"/>
      <c r="J84" s="253"/>
      <c r="K84" s="253"/>
      <c r="L84" s="253"/>
      <c r="M84" s="253"/>
      <c r="N84" s="253"/>
      <c r="O84" s="253"/>
      <c r="P84" s="15"/>
    </row>
    <row r="85" spans="2:16" x14ac:dyDescent="0.3">
      <c r="B85" s="14"/>
      <c r="C85" s="260"/>
      <c r="D85" s="260"/>
      <c r="E85" s="260"/>
      <c r="F85" s="260"/>
      <c r="G85" s="260"/>
      <c r="I85" s="253"/>
      <c r="J85" s="253"/>
      <c r="K85" s="253"/>
      <c r="L85" s="253"/>
      <c r="M85" s="253"/>
      <c r="N85" s="253"/>
      <c r="O85" s="253"/>
      <c r="P85" s="15"/>
    </row>
    <row r="86" spans="2:16" x14ac:dyDescent="0.3">
      <c r="B86" s="14"/>
      <c r="C86" s="260"/>
      <c r="D86" s="260"/>
      <c r="E86" s="260"/>
      <c r="F86" s="260"/>
      <c r="G86" s="260"/>
      <c r="I86" s="253"/>
      <c r="J86" s="253"/>
      <c r="K86" s="253"/>
      <c r="L86" s="253"/>
      <c r="M86" s="253"/>
      <c r="N86" s="253"/>
      <c r="O86" s="253"/>
      <c r="P86" s="15"/>
    </row>
    <row r="87" spans="2:16" x14ac:dyDescent="0.3">
      <c r="B87" s="14"/>
      <c r="I87" s="253"/>
      <c r="J87" s="253"/>
      <c r="K87" s="253"/>
      <c r="L87" s="253"/>
      <c r="M87" s="253"/>
      <c r="N87" s="253"/>
      <c r="O87" s="253"/>
      <c r="P87" s="15"/>
    </row>
    <row r="88" spans="2:16" ht="15" thickBot="1" x14ac:dyDescent="0.35">
      <c r="B88" s="14"/>
      <c r="C88" s="232" t="s">
        <v>1424</v>
      </c>
      <c r="I88" s="253"/>
      <c r="J88" s="253"/>
      <c r="K88" s="253"/>
      <c r="L88" s="253"/>
      <c r="M88" s="253"/>
      <c r="N88" s="253"/>
      <c r="O88" s="253"/>
      <c r="P88" s="15"/>
    </row>
    <row r="89" spans="2:16" ht="15" thickTop="1" x14ac:dyDescent="0.3">
      <c r="B89" s="14"/>
      <c r="I89" s="253"/>
      <c r="J89" s="253"/>
      <c r="K89" s="253"/>
      <c r="L89" s="253"/>
      <c r="M89" s="253"/>
      <c r="N89" s="253"/>
      <c r="O89" s="253"/>
      <c r="P89" s="15"/>
    </row>
    <row r="90" spans="2:16" x14ac:dyDescent="0.3">
      <c r="B90" s="14"/>
      <c r="C90" s="260" t="s">
        <v>1556</v>
      </c>
      <c r="D90" s="260"/>
      <c r="E90" s="260"/>
      <c r="F90" s="260"/>
      <c r="G90" s="260"/>
      <c r="I90" s="253"/>
      <c r="J90" s="253"/>
      <c r="K90" s="253"/>
      <c r="L90" s="253"/>
      <c r="M90" s="253"/>
      <c r="N90" s="253"/>
      <c r="O90" s="253"/>
      <c r="P90" s="15"/>
    </row>
    <row r="91" spans="2:16" x14ac:dyDescent="0.3">
      <c r="B91" s="14"/>
      <c r="C91" s="260"/>
      <c r="D91" s="260"/>
      <c r="E91" s="260"/>
      <c r="F91" s="260"/>
      <c r="G91" s="260"/>
      <c r="I91" s="253"/>
      <c r="J91" s="253"/>
      <c r="K91" s="253"/>
      <c r="L91" s="253"/>
      <c r="M91" s="253"/>
      <c r="N91" s="253"/>
      <c r="O91" s="253"/>
      <c r="P91" s="15"/>
    </row>
    <row r="92" spans="2:16" x14ac:dyDescent="0.3">
      <c r="B92" s="14"/>
      <c r="C92" s="260"/>
      <c r="D92" s="260"/>
      <c r="E92" s="260"/>
      <c r="F92" s="260"/>
      <c r="G92" s="260"/>
      <c r="I92" s="253"/>
      <c r="J92" s="253"/>
      <c r="K92" s="253"/>
      <c r="L92" s="253"/>
      <c r="M92" s="253"/>
      <c r="N92" s="253"/>
      <c r="O92" s="253"/>
      <c r="P92" s="15"/>
    </row>
    <row r="93" spans="2:16" x14ac:dyDescent="0.3">
      <c r="B93" s="14"/>
      <c r="C93" s="260"/>
      <c r="D93" s="260"/>
      <c r="E93" s="260"/>
      <c r="F93" s="260"/>
      <c r="G93" s="260"/>
      <c r="I93" s="253"/>
      <c r="J93" s="253"/>
      <c r="K93" s="253"/>
      <c r="L93" s="253"/>
      <c r="M93" s="253"/>
      <c r="N93" s="253"/>
      <c r="O93" s="253"/>
      <c r="P93" s="15"/>
    </row>
    <row r="94" spans="2:16" x14ac:dyDescent="0.3">
      <c r="B94" s="14"/>
      <c r="C94" s="260"/>
      <c r="D94" s="260"/>
      <c r="E94" s="260"/>
      <c r="F94" s="260"/>
      <c r="G94" s="260"/>
      <c r="I94" s="253"/>
      <c r="J94" s="253"/>
      <c r="K94" s="253"/>
      <c r="L94" s="253"/>
      <c r="M94" s="253"/>
      <c r="N94" s="253"/>
      <c r="O94" s="253"/>
      <c r="P94" s="15"/>
    </row>
    <row r="95" spans="2:16" x14ac:dyDescent="0.3">
      <c r="B95" s="14"/>
      <c r="P95" s="15"/>
    </row>
    <row r="96" spans="2:16" ht="15" thickBot="1" x14ac:dyDescent="0.35">
      <c r="B96" s="65"/>
      <c r="C96" s="66"/>
      <c r="D96" s="66"/>
      <c r="E96" s="66"/>
      <c r="F96" s="66"/>
      <c r="G96" s="66"/>
      <c r="H96" s="66"/>
      <c r="I96" s="66"/>
      <c r="J96" s="66"/>
      <c r="K96" s="66"/>
      <c r="L96" s="66"/>
      <c r="M96" s="66"/>
      <c r="N96" s="66"/>
      <c r="O96" s="66"/>
      <c r="P96" s="67"/>
    </row>
    <row r="98" spans="2:16" ht="15" thickBot="1" x14ac:dyDescent="0.35"/>
    <row r="99" spans="2:16" x14ac:dyDescent="0.3">
      <c r="B99" s="129"/>
      <c r="C99" s="126"/>
      <c r="D99" s="126"/>
      <c r="E99" s="126"/>
      <c r="F99" s="126"/>
      <c r="G99" s="126"/>
      <c r="H99" s="126"/>
      <c r="I99" s="126"/>
      <c r="J99" s="126"/>
      <c r="K99" s="126"/>
      <c r="L99" s="126"/>
      <c r="M99" s="126"/>
      <c r="N99" s="126"/>
      <c r="O99" s="126"/>
      <c r="P99" s="127"/>
    </row>
    <row r="100" spans="2:16" x14ac:dyDescent="0.3">
      <c r="B100" s="14"/>
      <c r="P100" s="15"/>
    </row>
    <row r="101" spans="2:16" x14ac:dyDescent="0.3">
      <c r="B101" s="14"/>
      <c r="H101" s="264" t="s">
        <v>1528</v>
      </c>
      <c r="I101" s="264"/>
      <c r="J101" s="264"/>
      <c r="P101" s="15"/>
    </row>
    <row r="102" spans="2:16" x14ac:dyDescent="0.3">
      <c r="B102" s="14"/>
      <c r="H102" s="264"/>
      <c r="I102" s="264"/>
      <c r="J102" s="264"/>
      <c r="P102" s="15"/>
    </row>
    <row r="103" spans="2:16" x14ac:dyDescent="0.3">
      <c r="B103" s="14"/>
      <c r="P103" s="15"/>
    </row>
    <row r="104" spans="2:16" ht="14.4" customHeight="1" x14ac:dyDescent="0.3">
      <c r="B104" s="14"/>
      <c r="C104" s="265" t="s">
        <v>1531</v>
      </c>
      <c r="D104" s="265"/>
      <c r="E104" s="265"/>
      <c r="F104" s="265"/>
      <c r="G104" s="265"/>
      <c r="H104" s="265"/>
      <c r="I104" s="265"/>
      <c r="J104" s="265"/>
      <c r="K104" s="265"/>
      <c r="L104" s="265"/>
      <c r="M104" s="265"/>
      <c r="N104" s="265"/>
      <c r="O104" s="265"/>
      <c r="P104" s="15"/>
    </row>
    <row r="105" spans="2:16" ht="14.4" customHeight="1" x14ac:dyDescent="0.3">
      <c r="B105" s="14"/>
      <c r="C105" s="265"/>
      <c r="D105" s="265"/>
      <c r="E105" s="265"/>
      <c r="F105" s="265"/>
      <c r="G105" s="265"/>
      <c r="H105" s="265"/>
      <c r="I105" s="265"/>
      <c r="J105" s="265"/>
      <c r="K105" s="265"/>
      <c r="L105" s="265"/>
      <c r="M105" s="265"/>
      <c r="N105" s="265"/>
      <c r="O105" s="265"/>
      <c r="P105" s="15"/>
    </row>
    <row r="106" spans="2:16" ht="14.4" customHeight="1" thickBot="1" x14ac:dyDescent="0.35">
      <c r="B106" s="14"/>
      <c r="C106" s="233"/>
      <c r="D106" s="233"/>
      <c r="E106" s="233"/>
      <c r="F106" s="233"/>
      <c r="G106" s="233"/>
      <c r="P106" s="15"/>
    </row>
    <row r="107" spans="2:16" ht="14.4" customHeight="1" thickBot="1" x14ac:dyDescent="0.35">
      <c r="B107" s="14"/>
      <c r="C107" s="208" t="s">
        <v>33</v>
      </c>
      <c r="D107" s="209" t="s">
        <v>34</v>
      </c>
      <c r="E107" s="209" t="s">
        <v>35</v>
      </c>
      <c r="F107" s="209" t="s">
        <v>36</v>
      </c>
      <c r="G107" s="209" t="s">
        <v>37</v>
      </c>
      <c r="H107" s="209" t="s">
        <v>38</v>
      </c>
      <c r="I107" s="209" t="s">
        <v>39</v>
      </c>
      <c r="J107" s="209" t="s">
        <v>40</v>
      </c>
      <c r="K107" s="209" t="s">
        <v>41</v>
      </c>
      <c r="L107" s="209" t="s">
        <v>42</v>
      </c>
      <c r="M107" s="209" t="s">
        <v>43</v>
      </c>
      <c r="N107" s="209" t="s">
        <v>44</v>
      </c>
      <c r="O107" s="210" t="s">
        <v>45</v>
      </c>
      <c r="P107" s="15"/>
    </row>
    <row r="108" spans="2:16" ht="14.4" customHeight="1" x14ac:dyDescent="0.3">
      <c r="B108" s="228" t="s">
        <v>60</v>
      </c>
      <c r="C108" s="234">
        <v>0.12601803352788893</v>
      </c>
      <c r="D108" s="84">
        <v>-1.3415927239515419E-2</v>
      </c>
      <c r="E108" s="84">
        <v>6.9027470519994569E-2</v>
      </c>
      <c r="F108" s="84">
        <v>8.7604842900340665E-2</v>
      </c>
      <c r="G108" s="157">
        <v>-0.18860073732493318</v>
      </c>
      <c r="H108" s="84">
        <v>1.0550729170309782E-2</v>
      </c>
      <c r="I108" s="157">
        <v>-5.9844646584606448E-2</v>
      </c>
      <c r="J108" s="84">
        <v>5.8650424856599249E-2</v>
      </c>
      <c r="K108" s="84">
        <v>2.5192886014239267E-2</v>
      </c>
      <c r="L108" s="157">
        <v>0.17060794533039508</v>
      </c>
      <c r="M108" s="84">
        <v>3.131543042249578E-2</v>
      </c>
      <c r="N108" s="84">
        <v>5.7787078677428043E-2</v>
      </c>
      <c r="O108" s="150">
        <v>3.48329506981448E-2</v>
      </c>
      <c r="P108" s="15"/>
    </row>
    <row r="109" spans="2:16" ht="14.4" customHeight="1" x14ac:dyDescent="0.3">
      <c r="B109" s="228" t="s">
        <v>85</v>
      </c>
      <c r="C109" s="235">
        <v>0.10948121428393404</v>
      </c>
      <c r="D109" s="147">
        <v>-6.639897831265909E-3</v>
      </c>
      <c r="E109" s="147">
        <v>8.5789646476304438E-2</v>
      </c>
      <c r="F109" s="147">
        <v>8.1608183959908737E-2</v>
      </c>
      <c r="G109" s="149">
        <v>-0.14039869277175199</v>
      </c>
      <c r="H109" s="147">
        <v>1.3452894126808595E-2</v>
      </c>
      <c r="I109" s="149">
        <v>-7.5795670153252434E-2</v>
      </c>
      <c r="J109" s="147">
        <v>7.5611128143722547E-2</v>
      </c>
      <c r="K109" s="147">
        <v>2.4616706238015207E-2</v>
      </c>
      <c r="L109" s="149">
        <v>0.1566574174276722</v>
      </c>
      <c r="M109" s="147">
        <v>4.5734300024166549E-2</v>
      </c>
      <c r="N109" s="147">
        <v>6.7173674108132769E-2</v>
      </c>
      <c r="O109" s="151">
        <v>3.1440132200929186E-2</v>
      </c>
      <c r="P109" s="15"/>
    </row>
    <row r="110" spans="2:16" ht="15" thickBot="1" x14ac:dyDescent="0.35">
      <c r="B110" s="228" t="s">
        <v>104</v>
      </c>
      <c r="C110" s="236">
        <v>0.12085220029035372</v>
      </c>
      <c r="D110" s="148">
        <v>-1.0960038075584964E-2</v>
      </c>
      <c r="E110" s="148">
        <v>7.5858020928857975E-2</v>
      </c>
      <c r="F110" s="148">
        <v>8.5207275393248891E-2</v>
      </c>
      <c r="G110" s="158">
        <v>-0.17196654140370343</v>
      </c>
      <c r="H110" s="148">
        <v>1.212892331833881E-2</v>
      </c>
      <c r="I110" s="158">
        <v>-6.6466572857876549E-2</v>
      </c>
      <c r="J110" s="148">
        <v>6.4492479670082731E-2</v>
      </c>
      <c r="K110" s="148">
        <v>2.4990010110495772E-2</v>
      </c>
      <c r="L110" s="158">
        <v>0.16602381892132637</v>
      </c>
      <c r="M110" s="148">
        <v>3.7075142679248593E-2</v>
      </c>
      <c r="N110" s="148">
        <v>6.2333124010194668E-2</v>
      </c>
      <c r="O110" s="152">
        <v>3.3242003192595196E-2</v>
      </c>
      <c r="P110" s="15"/>
    </row>
    <row r="111" spans="2:16" x14ac:dyDescent="0.3">
      <c r="B111" s="14"/>
      <c r="C111" s="1"/>
      <c r="P111" s="15"/>
    </row>
    <row r="112" spans="2:16" x14ac:dyDescent="0.3">
      <c r="B112" s="14"/>
      <c r="I112" s="253"/>
      <c r="J112" s="253"/>
      <c r="K112" s="253"/>
      <c r="L112" s="253"/>
      <c r="M112" s="253"/>
      <c r="N112" s="253"/>
      <c r="O112" s="253"/>
      <c r="P112" s="15"/>
    </row>
    <row r="113" spans="2:16" ht="15" thickBot="1" x14ac:dyDescent="0.35">
      <c r="B113" s="14"/>
      <c r="C113" s="232" t="s">
        <v>1524</v>
      </c>
      <c r="I113" s="253"/>
      <c r="J113" s="253"/>
      <c r="K113" s="253"/>
      <c r="L113" s="253"/>
      <c r="M113" s="253"/>
      <c r="N113" s="253"/>
      <c r="O113" s="253"/>
      <c r="P113" s="15"/>
    </row>
    <row r="114" spans="2:16" ht="15" thickTop="1" x14ac:dyDescent="0.3">
      <c r="B114" s="14"/>
      <c r="I114" s="253"/>
      <c r="J114" s="253"/>
      <c r="K114" s="253"/>
      <c r="L114" s="253"/>
      <c r="M114" s="253"/>
      <c r="N114" s="253"/>
      <c r="O114" s="253"/>
      <c r="P114" s="15"/>
    </row>
    <row r="115" spans="2:16" x14ac:dyDescent="0.3">
      <c r="B115" s="14"/>
      <c r="C115" s="259" t="s">
        <v>1557</v>
      </c>
      <c r="D115" s="259"/>
      <c r="E115" s="259"/>
      <c r="F115" s="259"/>
      <c r="G115" s="259"/>
      <c r="H115" s="266"/>
      <c r="I115" s="253"/>
      <c r="J115" s="253"/>
      <c r="K115" s="253"/>
      <c r="L115" s="253"/>
      <c r="M115" s="253"/>
      <c r="N115" s="253"/>
      <c r="O115" s="253"/>
      <c r="P115" s="15"/>
    </row>
    <row r="116" spans="2:16" x14ac:dyDescent="0.3">
      <c r="B116" s="14"/>
      <c r="I116" s="253"/>
      <c r="J116" s="253"/>
      <c r="K116" s="253"/>
      <c r="L116" s="253"/>
      <c r="M116" s="253"/>
      <c r="N116" s="253"/>
      <c r="O116" s="253"/>
      <c r="P116" s="15"/>
    </row>
    <row r="117" spans="2:16" x14ac:dyDescent="0.3">
      <c r="B117" s="14"/>
      <c r="C117" s="1"/>
      <c r="D117" s="237" t="s">
        <v>60</v>
      </c>
      <c r="E117" s="237" t="s">
        <v>85</v>
      </c>
      <c r="F117" s="227" t="s">
        <v>104</v>
      </c>
      <c r="I117" s="253"/>
      <c r="J117" s="253"/>
      <c r="K117" s="253"/>
      <c r="L117" s="253"/>
      <c r="M117" s="253"/>
      <c r="N117" s="253"/>
      <c r="O117" s="253"/>
      <c r="P117" s="15"/>
    </row>
    <row r="118" spans="2:16" x14ac:dyDescent="0.3">
      <c r="B118" s="228"/>
      <c r="C118" s="238" t="s">
        <v>1532</v>
      </c>
      <c r="D118" s="239">
        <v>-7.1428571428571522E-2</v>
      </c>
      <c r="E118" s="239">
        <v>-0.10104986876640418</v>
      </c>
      <c r="F118" s="239">
        <v>-8.3124687030545791E-2</v>
      </c>
      <c r="I118" s="253"/>
      <c r="J118" s="253"/>
      <c r="K118" s="253"/>
      <c r="L118" s="253"/>
      <c r="M118" s="253"/>
      <c r="N118" s="253"/>
      <c r="O118" s="253"/>
      <c r="P118" s="15"/>
    </row>
    <row r="119" spans="2:16" x14ac:dyDescent="0.3">
      <c r="B119" s="228"/>
      <c r="C119" s="238" t="s">
        <v>1533</v>
      </c>
      <c r="D119" s="239">
        <v>-0.12470862470862475</v>
      </c>
      <c r="E119" s="239">
        <v>-0.1304136253041363</v>
      </c>
      <c r="F119" s="239">
        <v>-0.12670671764063349</v>
      </c>
      <c r="I119" s="253"/>
      <c r="J119" s="253"/>
      <c r="K119" s="253"/>
      <c r="L119" s="253"/>
      <c r="M119" s="253"/>
      <c r="N119" s="253"/>
      <c r="O119" s="253"/>
      <c r="P119" s="15"/>
    </row>
    <row r="120" spans="2:16" x14ac:dyDescent="0.3">
      <c r="B120" s="14"/>
      <c r="I120" s="253"/>
      <c r="J120" s="253"/>
      <c r="K120" s="253"/>
      <c r="L120" s="253"/>
      <c r="M120" s="253"/>
      <c r="N120" s="253"/>
      <c r="O120" s="253"/>
      <c r="P120" s="15"/>
    </row>
    <row r="121" spans="2:16" ht="15" thickBot="1" x14ac:dyDescent="0.35">
      <c r="B121" s="14"/>
      <c r="C121" s="232" t="s">
        <v>1534</v>
      </c>
      <c r="I121" s="253"/>
      <c r="J121" s="253"/>
      <c r="K121" s="253"/>
      <c r="L121" s="253"/>
      <c r="M121" s="253"/>
      <c r="N121" s="253"/>
      <c r="O121" s="253"/>
      <c r="P121" s="15"/>
    </row>
    <row r="122" spans="2:16" ht="15" thickTop="1" x14ac:dyDescent="0.3">
      <c r="B122" s="14"/>
      <c r="I122" s="253"/>
      <c r="J122" s="253"/>
      <c r="K122" s="253"/>
      <c r="L122" s="253"/>
      <c r="M122" s="253"/>
      <c r="N122" s="253"/>
      <c r="O122" s="253"/>
      <c r="P122" s="15"/>
    </row>
    <row r="123" spans="2:16" ht="14.4" customHeight="1" x14ac:dyDescent="0.3">
      <c r="B123" s="14"/>
      <c r="C123" s="260" t="s">
        <v>1536</v>
      </c>
      <c r="D123" s="260"/>
      <c r="E123" s="260"/>
      <c r="F123" s="260"/>
      <c r="G123" s="260"/>
      <c r="H123" s="276"/>
      <c r="I123" s="253"/>
      <c r="J123" s="253"/>
      <c r="K123" s="253"/>
      <c r="L123" s="253"/>
      <c r="M123" s="253"/>
      <c r="N123" s="253"/>
      <c r="O123" s="253"/>
      <c r="P123" s="15"/>
    </row>
    <row r="124" spans="2:16" x14ac:dyDescent="0.3">
      <c r="B124" s="14"/>
      <c r="C124" s="260"/>
      <c r="D124" s="260"/>
      <c r="E124" s="260"/>
      <c r="F124" s="260"/>
      <c r="G124" s="260"/>
      <c r="H124" s="276"/>
      <c r="I124" s="253"/>
      <c r="J124" s="253"/>
      <c r="K124" s="253"/>
      <c r="L124" s="253"/>
      <c r="M124" s="253"/>
      <c r="N124" s="253"/>
      <c r="O124" s="253"/>
      <c r="P124" s="15"/>
    </row>
    <row r="125" spans="2:16" x14ac:dyDescent="0.3">
      <c r="B125" s="14"/>
      <c r="C125" s="260"/>
      <c r="D125" s="260"/>
      <c r="E125" s="260"/>
      <c r="F125" s="260"/>
      <c r="G125" s="260"/>
      <c r="H125" s="276"/>
      <c r="I125" s="253"/>
      <c r="J125" s="253"/>
      <c r="K125" s="253"/>
      <c r="L125" s="253"/>
      <c r="M125" s="253"/>
      <c r="N125" s="253"/>
      <c r="O125" s="253"/>
      <c r="P125" s="15"/>
    </row>
    <row r="126" spans="2:16" x14ac:dyDescent="0.3">
      <c r="B126" s="14"/>
      <c r="C126" s="260"/>
      <c r="D126" s="260"/>
      <c r="E126" s="260"/>
      <c r="F126" s="260"/>
      <c r="G126" s="260"/>
      <c r="H126" s="276"/>
      <c r="I126" s="253"/>
      <c r="J126" s="253"/>
      <c r="K126" s="253"/>
      <c r="L126" s="253"/>
      <c r="M126" s="253"/>
      <c r="N126" s="253"/>
      <c r="O126" s="253"/>
      <c r="P126" s="15"/>
    </row>
    <row r="127" spans="2:16" x14ac:dyDescent="0.3">
      <c r="B127" s="14"/>
      <c r="C127" s="260"/>
      <c r="D127" s="260"/>
      <c r="E127" s="260"/>
      <c r="F127" s="260"/>
      <c r="G127" s="260"/>
      <c r="H127" s="276"/>
      <c r="I127" s="253"/>
      <c r="J127" s="253"/>
      <c r="K127" s="253"/>
      <c r="L127" s="253"/>
      <c r="M127" s="253"/>
      <c r="N127" s="253"/>
      <c r="O127" s="253"/>
      <c r="P127" s="15"/>
    </row>
    <row r="128" spans="2:16" ht="15" thickBot="1" x14ac:dyDescent="0.35">
      <c r="B128" s="65"/>
      <c r="C128" s="66"/>
      <c r="D128" s="66"/>
      <c r="E128" s="66"/>
      <c r="F128" s="66"/>
      <c r="G128" s="66"/>
      <c r="H128" s="66"/>
      <c r="I128" s="66"/>
      <c r="J128" s="66"/>
      <c r="K128" s="66"/>
      <c r="L128" s="66"/>
      <c r="M128" s="66"/>
      <c r="N128" s="66"/>
      <c r="O128" s="66"/>
      <c r="P128" s="67"/>
    </row>
    <row r="130" spans="2:16" ht="15" thickBot="1" x14ac:dyDescent="0.35"/>
    <row r="131" spans="2:16" x14ac:dyDescent="0.3">
      <c r="B131" s="129"/>
      <c r="C131" s="126"/>
      <c r="D131" s="126"/>
      <c r="E131" s="126"/>
      <c r="F131" s="126"/>
      <c r="G131" s="126"/>
      <c r="H131" s="126"/>
      <c r="I131" s="126"/>
      <c r="J131" s="126"/>
      <c r="K131" s="126"/>
      <c r="L131" s="126"/>
      <c r="M131" s="126"/>
      <c r="N131" s="126"/>
      <c r="O131" s="126"/>
      <c r="P131" s="127"/>
    </row>
    <row r="132" spans="2:16" x14ac:dyDescent="0.3">
      <c r="B132" s="14"/>
      <c r="H132" s="264" t="s">
        <v>1535</v>
      </c>
      <c r="I132" s="264"/>
      <c r="J132" s="264"/>
      <c r="P132" s="15"/>
    </row>
    <row r="133" spans="2:16" x14ac:dyDescent="0.3">
      <c r="B133" s="14"/>
      <c r="H133" s="264"/>
      <c r="I133" s="264"/>
      <c r="J133" s="264"/>
      <c r="P133" s="15"/>
    </row>
    <row r="134" spans="2:16" x14ac:dyDescent="0.3">
      <c r="B134" s="14"/>
      <c r="P134" s="15"/>
    </row>
    <row r="135" spans="2:16" ht="14.4" customHeight="1" x14ac:dyDescent="0.3">
      <c r="B135" s="14"/>
      <c r="C135" s="269" t="s">
        <v>1537</v>
      </c>
      <c r="D135" s="270"/>
      <c r="E135" s="270"/>
      <c r="F135" s="270"/>
      <c r="G135" s="271"/>
      <c r="M135" s="233"/>
      <c r="N135" s="233"/>
      <c r="O135" s="233"/>
      <c r="P135" s="15"/>
    </row>
    <row r="136" spans="2:16" ht="14.4" customHeight="1" x14ac:dyDescent="0.3">
      <c r="B136" s="14"/>
      <c r="C136" s="272"/>
      <c r="D136" s="273"/>
      <c r="E136" s="273"/>
      <c r="F136" s="273"/>
      <c r="G136" s="274"/>
      <c r="M136" s="233"/>
      <c r="N136" s="233"/>
      <c r="O136" s="233"/>
      <c r="P136" s="15"/>
    </row>
    <row r="137" spans="2:16" x14ac:dyDescent="0.3">
      <c r="B137" s="14"/>
      <c r="P137" s="15"/>
    </row>
    <row r="138" spans="2:16" ht="15" thickBot="1" x14ac:dyDescent="0.35">
      <c r="B138" s="14"/>
      <c r="C138" s="232" t="s">
        <v>1524</v>
      </c>
      <c r="H138" s="253"/>
      <c r="I138" s="253"/>
      <c r="J138" s="253"/>
      <c r="K138" s="253"/>
      <c r="L138" s="253"/>
      <c r="M138" s="253"/>
      <c r="N138" s="253"/>
      <c r="O138" s="253"/>
      <c r="P138" s="15"/>
    </row>
    <row r="139" spans="2:16" ht="15" thickTop="1" x14ac:dyDescent="0.3">
      <c r="B139" s="14"/>
      <c r="H139" s="253"/>
      <c r="I139" s="253"/>
      <c r="J139" s="253"/>
      <c r="K139" s="253"/>
      <c r="L139" s="253"/>
      <c r="M139" s="253"/>
      <c r="N139" s="253"/>
      <c r="O139" s="253"/>
      <c r="P139" s="15"/>
    </row>
    <row r="140" spans="2:16" x14ac:dyDescent="0.3">
      <c r="B140" s="14"/>
      <c r="C140" s="260" t="s">
        <v>1538</v>
      </c>
      <c r="D140" s="260"/>
      <c r="E140" s="260"/>
      <c r="F140" s="260"/>
      <c r="H140" s="253"/>
      <c r="I140" s="253"/>
      <c r="J140" s="253"/>
      <c r="K140" s="253"/>
      <c r="L140" s="253"/>
      <c r="M140" s="253"/>
      <c r="N140" s="253"/>
      <c r="O140" s="253"/>
      <c r="P140" s="15"/>
    </row>
    <row r="141" spans="2:16" x14ac:dyDescent="0.3">
      <c r="B141" s="14"/>
      <c r="C141" s="260"/>
      <c r="D141" s="260"/>
      <c r="E141" s="260"/>
      <c r="F141" s="260"/>
      <c r="H141" s="253"/>
      <c r="I141" s="253"/>
      <c r="J141" s="253"/>
      <c r="K141" s="253"/>
      <c r="L141" s="253"/>
      <c r="M141" s="253"/>
      <c r="N141" s="253"/>
      <c r="O141" s="253"/>
      <c r="P141" s="15"/>
    </row>
    <row r="142" spans="2:16" x14ac:dyDescent="0.3">
      <c r="B142" s="14"/>
      <c r="C142" s="260"/>
      <c r="D142" s="260"/>
      <c r="E142" s="260"/>
      <c r="F142" s="260"/>
      <c r="H142" s="253"/>
      <c r="I142" s="253"/>
      <c r="J142" s="253"/>
      <c r="K142" s="253"/>
      <c r="L142" s="253"/>
      <c r="M142" s="253"/>
      <c r="N142" s="253"/>
      <c r="O142" s="253"/>
      <c r="P142" s="15"/>
    </row>
    <row r="143" spans="2:16" x14ac:dyDescent="0.3">
      <c r="B143" s="14"/>
      <c r="H143" s="253"/>
      <c r="I143" s="253"/>
      <c r="J143" s="253"/>
      <c r="K143" s="253"/>
      <c r="L143" s="253"/>
      <c r="M143" s="253"/>
      <c r="N143" s="253"/>
      <c r="O143" s="253"/>
      <c r="P143" s="15"/>
    </row>
    <row r="144" spans="2:16" x14ac:dyDescent="0.3">
      <c r="B144" s="14"/>
      <c r="C144" s="260" t="s">
        <v>1539</v>
      </c>
      <c r="D144" s="260"/>
      <c r="E144" s="260"/>
      <c r="F144" s="260"/>
      <c r="H144" s="253"/>
      <c r="I144" s="253"/>
      <c r="J144" s="253"/>
      <c r="K144" s="253"/>
      <c r="L144" s="253"/>
      <c r="M144" s="253"/>
      <c r="N144" s="253"/>
      <c r="O144" s="253"/>
      <c r="P144" s="15"/>
    </row>
    <row r="145" spans="2:16" x14ac:dyDescent="0.3">
      <c r="B145" s="14"/>
      <c r="C145" s="260"/>
      <c r="D145" s="260"/>
      <c r="E145" s="260"/>
      <c r="F145" s="260"/>
      <c r="H145" s="253"/>
      <c r="I145" s="253"/>
      <c r="J145" s="253"/>
      <c r="K145" s="253"/>
      <c r="L145" s="253"/>
      <c r="M145" s="253"/>
      <c r="N145" s="253"/>
      <c r="O145" s="253"/>
      <c r="P145" s="15"/>
    </row>
    <row r="146" spans="2:16" x14ac:dyDescent="0.3">
      <c r="B146" s="14"/>
      <c r="C146" s="260"/>
      <c r="D146" s="260"/>
      <c r="E146" s="260"/>
      <c r="F146" s="260"/>
      <c r="H146" s="253"/>
      <c r="I146" s="253"/>
      <c r="J146" s="253"/>
      <c r="K146" s="253"/>
      <c r="L146" s="253"/>
      <c r="M146" s="253"/>
      <c r="N146" s="253"/>
      <c r="O146" s="253"/>
      <c r="P146" s="15"/>
    </row>
    <row r="147" spans="2:16" x14ac:dyDescent="0.3">
      <c r="B147" s="14"/>
      <c r="C147" s="260"/>
      <c r="D147" s="260"/>
      <c r="E147" s="260"/>
      <c r="F147" s="260"/>
      <c r="H147" s="253"/>
      <c r="I147" s="253"/>
      <c r="J147" s="253"/>
      <c r="K147" s="253"/>
      <c r="L147" s="253"/>
      <c r="M147" s="253"/>
      <c r="N147" s="253"/>
      <c r="O147" s="253"/>
      <c r="P147" s="15"/>
    </row>
    <row r="148" spans="2:16" x14ac:dyDescent="0.3">
      <c r="B148" s="14"/>
      <c r="H148" s="253"/>
      <c r="I148" s="253"/>
      <c r="J148" s="253"/>
      <c r="K148" s="253"/>
      <c r="L148" s="253"/>
      <c r="M148" s="253"/>
      <c r="N148" s="253"/>
      <c r="O148" s="253"/>
      <c r="P148" s="15"/>
    </row>
    <row r="149" spans="2:16" ht="15" thickBot="1" x14ac:dyDescent="0.35">
      <c r="B149" s="14"/>
      <c r="C149" s="232" t="s">
        <v>1424</v>
      </c>
      <c r="H149" s="253"/>
      <c r="I149" s="253"/>
      <c r="J149" s="253"/>
      <c r="K149" s="253"/>
      <c r="L149" s="253"/>
      <c r="M149" s="253"/>
      <c r="N149" s="253"/>
      <c r="O149" s="253"/>
      <c r="P149" s="15"/>
    </row>
    <row r="150" spans="2:16" ht="15" thickTop="1" x14ac:dyDescent="0.3">
      <c r="B150" s="14"/>
      <c r="H150" s="253"/>
      <c r="I150" s="253"/>
      <c r="J150" s="253"/>
      <c r="K150" s="253"/>
      <c r="L150" s="253"/>
      <c r="M150" s="253"/>
      <c r="N150" s="253"/>
      <c r="O150" s="253"/>
      <c r="P150" s="15"/>
    </row>
    <row r="151" spans="2:16" x14ac:dyDescent="0.3">
      <c r="B151" s="14"/>
      <c r="C151" s="277" t="s">
        <v>1540</v>
      </c>
      <c r="D151" s="277"/>
      <c r="E151" s="277"/>
      <c r="F151" s="277"/>
      <c r="G151" s="278"/>
      <c r="H151" s="253"/>
      <c r="I151" s="253"/>
      <c r="J151" s="253"/>
      <c r="K151" s="253"/>
      <c r="L151" s="253"/>
      <c r="M151" s="253"/>
      <c r="N151" s="253"/>
      <c r="O151" s="253"/>
      <c r="P151" s="15"/>
    </row>
    <row r="152" spans="2:16" x14ac:dyDescent="0.3">
      <c r="B152" s="14"/>
      <c r="C152" s="277"/>
      <c r="D152" s="277"/>
      <c r="E152" s="277"/>
      <c r="F152" s="277"/>
      <c r="G152" s="278"/>
      <c r="H152" s="253"/>
      <c r="I152" s="253"/>
      <c r="J152" s="253"/>
      <c r="K152" s="253"/>
      <c r="L152" s="253"/>
      <c r="M152" s="253"/>
      <c r="N152" s="253"/>
      <c r="O152" s="253"/>
      <c r="P152" s="15"/>
    </row>
    <row r="153" spans="2:16" x14ac:dyDescent="0.3">
      <c r="B153" s="14"/>
      <c r="C153" s="277"/>
      <c r="D153" s="277"/>
      <c r="E153" s="277"/>
      <c r="F153" s="277"/>
      <c r="G153" s="278"/>
      <c r="H153" s="253"/>
      <c r="I153" s="253"/>
      <c r="J153" s="253"/>
      <c r="K153" s="253"/>
      <c r="L153" s="253"/>
      <c r="M153" s="253"/>
      <c r="N153" s="253"/>
      <c r="O153" s="253"/>
      <c r="P153" s="15"/>
    </row>
    <row r="154" spans="2:16" x14ac:dyDescent="0.3">
      <c r="B154" s="14"/>
      <c r="C154" s="277"/>
      <c r="D154" s="277"/>
      <c r="E154" s="277"/>
      <c r="F154" s="277"/>
      <c r="G154" s="278"/>
      <c r="H154" s="253"/>
      <c r="I154" s="253"/>
      <c r="J154" s="253"/>
      <c r="K154" s="253"/>
      <c r="L154" s="253"/>
      <c r="M154" s="253"/>
      <c r="N154" s="253"/>
      <c r="O154" s="253"/>
      <c r="P154" s="15"/>
    </row>
    <row r="155" spans="2:16" x14ac:dyDescent="0.3">
      <c r="B155" s="14"/>
      <c r="C155" s="277"/>
      <c r="D155" s="277"/>
      <c r="E155" s="277"/>
      <c r="F155" s="277"/>
      <c r="G155" s="278"/>
      <c r="H155" s="253"/>
      <c r="I155" s="253"/>
      <c r="J155" s="253"/>
      <c r="K155" s="253"/>
      <c r="L155" s="253"/>
      <c r="M155" s="253"/>
      <c r="N155" s="253"/>
      <c r="O155" s="253"/>
      <c r="P155" s="15"/>
    </row>
    <row r="156" spans="2:16" x14ac:dyDescent="0.3">
      <c r="B156" s="14"/>
      <c r="C156" s="277"/>
      <c r="D156" s="277"/>
      <c r="E156" s="277"/>
      <c r="F156" s="277"/>
      <c r="G156" s="278"/>
      <c r="H156" s="253"/>
      <c r="I156" s="253"/>
      <c r="J156" s="253"/>
      <c r="K156" s="253"/>
      <c r="L156" s="253"/>
      <c r="M156" s="253"/>
      <c r="N156" s="253"/>
      <c r="O156" s="253"/>
      <c r="P156" s="15"/>
    </row>
    <row r="157" spans="2:16" x14ac:dyDescent="0.3">
      <c r="B157" s="14"/>
      <c r="H157" s="253"/>
      <c r="I157" s="253"/>
      <c r="J157" s="253"/>
      <c r="K157" s="253"/>
      <c r="L157" s="253"/>
      <c r="M157" s="253"/>
      <c r="N157" s="253"/>
      <c r="O157" s="253"/>
      <c r="P157" s="15"/>
    </row>
    <row r="158" spans="2:16" x14ac:dyDescent="0.3">
      <c r="B158" s="14"/>
      <c r="H158" s="253"/>
      <c r="I158" s="253"/>
      <c r="J158" s="253"/>
      <c r="K158" s="253"/>
      <c r="L158" s="253"/>
      <c r="M158" s="253"/>
      <c r="N158" s="253"/>
      <c r="O158" s="253"/>
      <c r="P158" s="15"/>
    </row>
    <row r="159" spans="2:16" x14ac:dyDescent="0.3">
      <c r="B159" s="14"/>
      <c r="P159" s="15"/>
    </row>
    <row r="160" spans="2:16" ht="15" thickBot="1" x14ac:dyDescent="0.35">
      <c r="B160" s="65"/>
      <c r="C160" s="66"/>
      <c r="D160" s="66"/>
      <c r="E160" s="66"/>
      <c r="F160" s="66"/>
      <c r="G160" s="66"/>
      <c r="H160" s="66"/>
      <c r="I160" s="66"/>
      <c r="J160" s="66"/>
      <c r="K160" s="66"/>
      <c r="L160" s="66"/>
      <c r="M160" s="66"/>
      <c r="N160" s="66"/>
      <c r="O160" s="66"/>
      <c r="P160" s="67"/>
    </row>
    <row r="162" spans="2:16" ht="15" thickBot="1" x14ac:dyDescent="0.35"/>
    <row r="163" spans="2:16" x14ac:dyDescent="0.3">
      <c r="B163" s="129"/>
      <c r="C163" s="126"/>
      <c r="D163" s="126"/>
      <c r="E163" s="126"/>
      <c r="F163" s="126"/>
      <c r="G163" s="126"/>
      <c r="H163" s="126"/>
      <c r="I163" s="126"/>
      <c r="J163" s="126"/>
      <c r="K163" s="126"/>
      <c r="L163" s="126"/>
      <c r="M163" s="126"/>
      <c r="N163" s="126"/>
      <c r="O163" s="126"/>
      <c r="P163" s="127"/>
    </row>
    <row r="164" spans="2:16" x14ac:dyDescent="0.3">
      <c r="B164" s="14"/>
      <c r="P164" s="15"/>
    </row>
    <row r="165" spans="2:16" x14ac:dyDescent="0.3">
      <c r="B165" s="14"/>
      <c r="H165" s="264" t="s">
        <v>1541</v>
      </c>
      <c r="I165" s="264"/>
      <c r="J165" s="264"/>
      <c r="P165" s="15"/>
    </row>
    <row r="166" spans="2:16" x14ac:dyDescent="0.3">
      <c r="B166" s="14"/>
      <c r="H166" s="264"/>
      <c r="I166" s="264"/>
      <c r="J166" s="264"/>
      <c r="P166" s="15"/>
    </row>
    <row r="167" spans="2:16" x14ac:dyDescent="0.3">
      <c r="B167" s="14"/>
      <c r="P167" s="15"/>
    </row>
    <row r="168" spans="2:16" x14ac:dyDescent="0.3">
      <c r="B168" s="14"/>
      <c r="C168" s="275" t="s">
        <v>1542</v>
      </c>
      <c r="D168" s="275"/>
      <c r="E168" s="275"/>
      <c r="F168" s="275"/>
      <c r="H168" s="253"/>
      <c r="I168" s="253"/>
      <c r="J168" s="253"/>
      <c r="K168" s="253"/>
      <c r="L168" s="253"/>
      <c r="M168" s="253"/>
      <c r="N168" s="253"/>
      <c r="O168" s="253"/>
      <c r="P168" s="15"/>
    </row>
    <row r="169" spans="2:16" x14ac:dyDescent="0.3">
      <c r="B169" s="14"/>
      <c r="C169" s="275"/>
      <c r="D169" s="275"/>
      <c r="E169" s="275"/>
      <c r="F169" s="275"/>
      <c r="H169" s="253"/>
      <c r="I169" s="253"/>
      <c r="J169" s="253"/>
      <c r="K169" s="253"/>
      <c r="L169" s="253"/>
      <c r="M169" s="253"/>
      <c r="N169" s="253"/>
      <c r="O169" s="253"/>
      <c r="P169" s="15"/>
    </row>
    <row r="170" spans="2:16" x14ac:dyDescent="0.3">
      <c r="B170" s="14"/>
      <c r="H170" s="253"/>
      <c r="I170" s="253"/>
      <c r="J170" s="253"/>
      <c r="K170" s="253"/>
      <c r="L170" s="253"/>
      <c r="M170" s="253"/>
      <c r="N170" s="253"/>
      <c r="O170" s="253"/>
      <c r="P170" s="15"/>
    </row>
    <row r="171" spans="2:16" ht="15" thickBot="1" x14ac:dyDescent="0.35">
      <c r="B171" s="14"/>
      <c r="C171" s="232" t="s">
        <v>1524</v>
      </c>
      <c r="H171" s="253"/>
      <c r="I171" s="253"/>
      <c r="J171" s="253"/>
      <c r="K171" s="253"/>
      <c r="L171" s="253"/>
      <c r="M171" s="253"/>
      <c r="N171" s="253"/>
      <c r="O171" s="253"/>
      <c r="P171" s="15"/>
    </row>
    <row r="172" spans="2:16" ht="15" thickTop="1" x14ac:dyDescent="0.3">
      <c r="B172" s="14"/>
      <c r="H172" s="253"/>
      <c r="I172" s="253"/>
      <c r="J172" s="253"/>
      <c r="K172" s="253"/>
      <c r="L172" s="253"/>
      <c r="M172" s="253"/>
      <c r="N172" s="253"/>
      <c r="O172" s="253"/>
      <c r="P172" s="15"/>
    </row>
    <row r="173" spans="2:16" x14ac:dyDescent="0.3">
      <c r="B173" s="14"/>
      <c r="C173" s="260" t="s">
        <v>1543</v>
      </c>
      <c r="D173" s="260"/>
      <c r="E173" s="260"/>
      <c r="F173" s="260"/>
      <c r="G173" s="276"/>
      <c r="H173" s="253"/>
      <c r="I173" s="253"/>
      <c r="J173" s="253"/>
      <c r="K173" s="253"/>
      <c r="L173" s="253"/>
      <c r="M173" s="253"/>
      <c r="N173" s="253"/>
      <c r="O173" s="253"/>
      <c r="P173" s="15"/>
    </row>
    <row r="174" spans="2:16" x14ac:dyDescent="0.3">
      <c r="B174" s="14"/>
      <c r="C174" s="260"/>
      <c r="D174" s="260"/>
      <c r="E174" s="260"/>
      <c r="F174" s="260"/>
      <c r="G174" s="276"/>
      <c r="H174" s="253"/>
      <c r="I174" s="253"/>
      <c r="J174" s="253"/>
      <c r="K174" s="253"/>
      <c r="L174" s="253"/>
      <c r="M174" s="253"/>
      <c r="N174" s="253"/>
      <c r="O174" s="253"/>
      <c r="P174" s="15"/>
    </row>
    <row r="175" spans="2:16" x14ac:dyDescent="0.3">
      <c r="B175" s="14"/>
      <c r="H175" s="253"/>
      <c r="I175" s="253"/>
      <c r="J175" s="253"/>
      <c r="K175" s="253"/>
      <c r="L175" s="253"/>
      <c r="M175" s="253"/>
      <c r="N175" s="253"/>
      <c r="O175" s="253"/>
      <c r="P175" s="15"/>
    </row>
    <row r="176" spans="2:16" x14ac:dyDescent="0.3">
      <c r="B176" s="14"/>
      <c r="C176" s="260" t="s">
        <v>1544</v>
      </c>
      <c r="D176" s="260"/>
      <c r="E176" s="260"/>
      <c r="F176" s="260"/>
      <c r="G176" s="276"/>
      <c r="H176" s="253"/>
      <c r="I176" s="253"/>
      <c r="J176" s="253"/>
      <c r="K176" s="253"/>
      <c r="L176" s="253"/>
      <c r="M176" s="253"/>
      <c r="N176" s="253"/>
      <c r="O176" s="253"/>
      <c r="P176" s="15"/>
    </row>
    <row r="177" spans="2:16" x14ac:dyDescent="0.3">
      <c r="B177" s="14"/>
      <c r="C177" s="260"/>
      <c r="D177" s="260"/>
      <c r="E177" s="260"/>
      <c r="F177" s="260"/>
      <c r="G177" s="276"/>
      <c r="H177" s="253"/>
      <c r="I177" s="253"/>
      <c r="J177" s="253"/>
      <c r="K177" s="253"/>
      <c r="L177" s="253"/>
      <c r="M177" s="253"/>
      <c r="N177" s="253"/>
      <c r="O177" s="253"/>
      <c r="P177" s="15"/>
    </row>
    <row r="178" spans="2:16" x14ac:dyDescent="0.3">
      <c r="B178" s="14"/>
      <c r="C178" s="260"/>
      <c r="D178" s="260"/>
      <c r="E178" s="260"/>
      <c r="F178" s="260"/>
      <c r="G178" s="276"/>
      <c r="H178" s="253"/>
      <c r="I178" s="253"/>
      <c r="J178" s="253"/>
      <c r="K178" s="253"/>
      <c r="L178" s="253"/>
      <c r="M178" s="253"/>
      <c r="N178" s="253"/>
      <c r="O178" s="253"/>
      <c r="P178" s="15"/>
    </row>
    <row r="179" spans="2:16" x14ac:dyDescent="0.3">
      <c r="B179" s="14"/>
      <c r="H179" s="253"/>
      <c r="I179" s="253"/>
      <c r="J179" s="253"/>
      <c r="K179" s="253"/>
      <c r="L179" s="253"/>
      <c r="M179" s="253"/>
      <c r="N179" s="253"/>
      <c r="O179" s="253"/>
      <c r="P179" s="15"/>
    </row>
    <row r="180" spans="2:16" x14ac:dyDescent="0.3">
      <c r="B180" s="14"/>
      <c r="C180" s="260" t="s">
        <v>1545</v>
      </c>
      <c r="D180" s="260"/>
      <c r="E180" s="260"/>
      <c r="F180" s="260"/>
      <c r="G180" s="276"/>
      <c r="H180" s="253"/>
      <c r="I180" s="253"/>
      <c r="J180" s="253"/>
      <c r="K180" s="253"/>
      <c r="L180" s="253"/>
      <c r="M180" s="253"/>
      <c r="N180" s="253"/>
      <c r="O180" s="253"/>
      <c r="P180" s="15"/>
    </row>
    <row r="181" spans="2:16" x14ac:dyDescent="0.3">
      <c r="B181" s="14"/>
      <c r="C181" s="260"/>
      <c r="D181" s="260"/>
      <c r="E181" s="260"/>
      <c r="F181" s="260"/>
      <c r="G181" s="276"/>
      <c r="H181" s="253"/>
      <c r="I181" s="253"/>
      <c r="J181" s="253"/>
      <c r="K181" s="253"/>
      <c r="L181" s="253"/>
      <c r="M181" s="253"/>
      <c r="N181" s="253"/>
      <c r="O181" s="253"/>
      <c r="P181" s="15"/>
    </row>
    <row r="182" spans="2:16" x14ac:dyDescent="0.3">
      <c r="B182" s="14"/>
      <c r="C182" s="260"/>
      <c r="D182" s="260"/>
      <c r="E182" s="260"/>
      <c r="F182" s="260"/>
      <c r="G182" s="276"/>
      <c r="H182" s="253"/>
      <c r="I182" s="253"/>
      <c r="J182" s="253"/>
      <c r="K182" s="253"/>
      <c r="L182" s="253"/>
      <c r="M182" s="253"/>
      <c r="N182" s="253"/>
      <c r="O182" s="253"/>
      <c r="P182" s="15"/>
    </row>
    <row r="183" spans="2:16" x14ac:dyDescent="0.3">
      <c r="B183" s="14"/>
      <c r="C183" s="260"/>
      <c r="D183" s="260"/>
      <c r="E183" s="260"/>
      <c r="F183" s="260"/>
      <c r="G183" s="276"/>
      <c r="H183" s="253"/>
      <c r="I183" s="253"/>
      <c r="J183" s="253"/>
      <c r="K183" s="253"/>
      <c r="L183" s="253"/>
      <c r="M183" s="253"/>
      <c r="N183" s="253"/>
      <c r="O183" s="253"/>
      <c r="P183" s="15"/>
    </row>
    <row r="184" spans="2:16" x14ac:dyDescent="0.3">
      <c r="B184" s="14"/>
      <c r="H184" s="253"/>
      <c r="I184" s="253"/>
      <c r="J184" s="253"/>
      <c r="K184" s="253"/>
      <c r="L184" s="253"/>
      <c r="M184" s="253"/>
      <c r="N184" s="253"/>
      <c r="O184" s="253"/>
      <c r="P184" s="15"/>
    </row>
    <row r="185" spans="2:16" ht="15" thickBot="1" x14ac:dyDescent="0.35">
      <c r="B185" s="14"/>
      <c r="C185" s="232" t="s">
        <v>1424</v>
      </c>
      <c r="H185" s="253"/>
      <c r="I185" s="253"/>
      <c r="J185" s="253"/>
      <c r="K185" s="253"/>
      <c r="L185" s="253"/>
      <c r="M185" s="253"/>
      <c r="N185" s="253"/>
      <c r="O185" s="253"/>
      <c r="P185" s="15"/>
    </row>
    <row r="186" spans="2:16" ht="15" thickTop="1" x14ac:dyDescent="0.3">
      <c r="B186" s="14"/>
      <c r="H186" s="253"/>
      <c r="I186" s="253"/>
      <c r="J186" s="253"/>
      <c r="K186" s="253"/>
      <c r="L186" s="253"/>
      <c r="M186" s="253"/>
      <c r="N186" s="253"/>
      <c r="O186" s="253"/>
      <c r="P186" s="15"/>
    </row>
    <row r="187" spans="2:16" x14ac:dyDescent="0.3">
      <c r="B187" s="14"/>
      <c r="C187" s="277" t="s">
        <v>1546</v>
      </c>
      <c r="D187" s="277"/>
      <c r="E187" s="277"/>
      <c r="F187" s="277"/>
      <c r="G187" s="278"/>
      <c r="H187" s="253"/>
      <c r="I187" s="253"/>
      <c r="J187" s="253"/>
      <c r="K187" s="253"/>
      <c r="L187" s="253"/>
      <c r="M187" s="253"/>
      <c r="N187" s="253"/>
      <c r="O187" s="253"/>
      <c r="P187" s="15"/>
    </row>
    <row r="188" spans="2:16" x14ac:dyDescent="0.3">
      <c r="B188" s="14"/>
      <c r="C188" s="277"/>
      <c r="D188" s="277"/>
      <c r="E188" s="277"/>
      <c r="F188" s="277"/>
      <c r="G188" s="278"/>
      <c r="H188" s="253"/>
      <c r="I188" s="253"/>
      <c r="J188" s="253"/>
      <c r="K188" s="253"/>
      <c r="L188" s="253"/>
      <c r="M188" s="253"/>
      <c r="N188" s="253"/>
      <c r="O188" s="253"/>
      <c r="P188" s="15"/>
    </row>
    <row r="189" spans="2:16" x14ac:dyDescent="0.3">
      <c r="B189" s="14"/>
      <c r="C189" s="277"/>
      <c r="D189" s="277"/>
      <c r="E189" s="277"/>
      <c r="F189" s="277"/>
      <c r="G189" s="278"/>
      <c r="H189" s="253"/>
      <c r="I189" s="253"/>
      <c r="J189" s="253"/>
      <c r="K189" s="253"/>
      <c r="L189" s="253"/>
      <c r="M189" s="253"/>
      <c r="N189" s="253"/>
      <c r="O189" s="253"/>
      <c r="P189" s="15"/>
    </row>
    <row r="190" spans="2:16" x14ac:dyDescent="0.3">
      <c r="B190" s="14"/>
      <c r="C190" s="277"/>
      <c r="D190" s="277"/>
      <c r="E190" s="277"/>
      <c r="F190" s="277"/>
      <c r="G190" s="278"/>
      <c r="H190" s="253"/>
      <c r="I190" s="253"/>
      <c r="J190" s="253"/>
      <c r="K190" s="253"/>
      <c r="L190" s="253"/>
      <c r="M190" s="253"/>
      <c r="N190" s="253"/>
      <c r="O190" s="253"/>
      <c r="P190" s="15"/>
    </row>
    <row r="191" spans="2:16" x14ac:dyDescent="0.3">
      <c r="B191" s="14"/>
      <c r="H191" s="253"/>
      <c r="I191" s="253"/>
      <c r="J191" s="253"/>
      <c r="K191" s="253"/>
      <c r="L191" s="253"/>
      <c r="M191" s="253"/>
      <c r="N191" s="253"/>
      <c r="O191" s="253"/>
      <c r="P191" s="15"/>
    </row>
    <row r="192" spans="2:16" ht="15" thickBot="1" x14ac:dyDescent="0.35">
      <c r="B192" s="65"/>
      <c r="C192" s="66"/>
      <c r="D192" s="66"/>
      <c r="E192" s="66"/>
      <c r="F192" s="66"/>
      <c r="G192" s="66"/>
      <c r="H192" s="66"/>
      <c r="I192" s="66"/>
      <c r="J192" s="66"/>
      <c r="K192" s="66"/>
      <c r="L192" s="66"/>
      <c r="M192" s="66"/>
      <c r="N192" s="66"/>
      <c r="O192" s="66"/>
      <c r="P192" s="67"/>
    </row>
    <row r="195" spans="2:16" ht="15" thickBot="1" x14ac:dyDescent="0.35">
      <c r="B195" s="261" t="s">
        <v>1559</v>
      </c>
      <c r="C195" s="262"/>
      <c r="D195" s="262"/>
      <c r="E195" s="262"/>
      <c r="F195" s="262"/>
      <c r="G195" s="262"/>
      <c r="H195" s="262"/>
      <c r="I195" s="262"/>
      <c r="J195" s="262"/>
      <c r="K195" s="262"/>
      <c r="L195" s="262"/>
      <c r="M195" s="262"/>
      <c r="N195" s="262"/>
      <c r="O195" s="262"/>
      <c r="P195" s="263"/>
    </row>
    <row r="196" spans="2:16" ht="15" thickTop="1" x14ac:dyDescent="0.3"/>
  </sheetData>
  <mergeCells count="34">
    <mergeCell ref="H168:O180"/>
    <mergeCell ref="H181:O191"/>
    <mergeCell ref="C173:G174"/>
    <mergeCell ref="C176:G178"/>
    <mergeCell ref="C180:G183"/>
    <mergeCell ref="C187:G190"/>
    <mergeCell ref="D11:N14"/>
    <mergeCell ref="D16:N17"/>
    <mergeCell ref="H36:J37"/>
    <mergeCell ref="C81:G82"/>
    <mergeCell ref="C84:G86"/>
    <mergeCell ref="C72:G77"/>
    <mergeCell ref="I72:O94"/>
    <mergeCell ref="C52:F54"/>
    <mergeCell ref="C40:G45"/>
    <mergeCell ref="C58:F60"/>
    <mergeCell ref="I40:O62"/>
    <mergeCell ref="H69:J70"/>
    <mergeCell ref="C49:F50"/>
    <mergeCell ref="C90:G94"/>
    <mergeCell ref="B195:P195"/>
    <mergeCell ref="H101:J102"/>
    <mergeCell ref="C104:O105"/>
    <mergeCell ref="I112:O127"/>
    <mergeCell ref="C115:H115"/>
    <mergeCell ref="H165:J166"/>
    <mergeCell ref="C135:G136"/>
    <mergeCell ref="C168:F169"/>
    <mergeCell ref="H132:J133"/>
    <mergeCell ref="C123:H127"/>
    <mergeCell ref="H138:O158"/>
    <mergeCell ref="C140:F142"/>
    <mergeCell ref="C144:F147"/>
    <mergeCell ref="C151:G156"/>
  </mergeCells>
  <conditionalFormatting sqref="C108:O110">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5E56-E9D9-4158-B504-B90348692BB6}">
  <dimension ref="A1:T441"/>
  <sheetViews>
    <sheetView topLeftCell="A327" workbookViewId="0">
      <selection activeCell="S417" sqref="S417"/>
    </sheetView>
  </sheetViews>
  <sheetFormatPr defaultColWidth="11.77734375" defaultRowHeight="14.4" x14ac:dyDescent="0.3"/>
  <cols>
    <col min="1" max="1" width="3" style="189" customWidth="1"/>
    <col min="2" max="2" width="10.21875" style="190" bestFit="1" customWidth="1"/>
    <col min="3" max="3" width="2.6640625" style="191" customWidth="1"/>
  </cols>
  <sheetData>
    <row r="1" spans="1:16" x14ac:dyDescent="0.3">
      <c r="D1" s="259"/>
      <c r="E1" s="259"/>
      <c r="F1" s="259"/>
      <c r="G1" s="259"/>
      <c r="H1" s="259"/>
      <c r="I1" s="259"/>
      <c r="J1" s="259"/>
      <c r="K1" s="259"/>
      <c r="L1" s="259"/>
      <c r="M1" s="259"/>
      <c r="N1" s="259"/>
      <c r="O1" s="259"/>
    </row>
    <row r="2" spans="1:16" s="192" customFormat="1" ht="18.600000000000001" thickBot="1" x14ac:dyDescent="0.4">
      <c r="A2" s="189"/>
      <c r="B2" s="190"/>
      <c r="C2" s="191"/>
      <c r="D2" s="191"/>
      <c r="E2" s="191"/>
      <c r="F2" s="191"/>
      <c r="G2" s="191"/>
      <c r="H2" s="191"/>
      <c r="I2" s="331" t="s">
        <v>1423</v>
      </c>
      <c r="J2" s="332"/>
      <c r="K2" s="333"/>
      <c r="L2" s="189"/>
      <c r="M2" s="189"/>
      <c r="N2" s="189"/>
      <c r="O2" s="189"/>
      <c r="P2" s="189"/>
    </row>
    <row r="3" spans="1:16" ht="15" thickTop="1" x14ac:dyDescent="0.3">
      <c r="D3" s="259"/>
      <c r="E3" s="259"/>
      <c r="F3" s="259"/>
      <c r="G3" s="259"/>
      <c r="H3" s="259"/>
      <c r="I3" s="259"/>
      <c r="J3" s="259"/>
      <c r="K3" s="259"/>
      <c r="L3" s="259"/>
      <c r="M3" s="259"/>
      <c r="N3" s="259"/>
      <c r="O3" s="259"/>
    </row>
    <row r="4" spans="1:16" ht="14.4" customHeight="1" x14ac:dyDescent="0.3">
      <c r="B4" s="190" t="s">
        <v>1405</v>
      </c>
      <c r="D4" s="344" t="s">
        <v>1406</v>
      </c>
      <c r="E4" s="344"/>
      <c r="F4" s="344"/>
      <c r="G4" s="344"/>
      <c r="H4" s="344"/>
      <c r="I4" s="344"/>
      <c r="J4" s="344"/>
      <c r="K4" s="344"/>
      <c r="L4" s="344"/>
      <c r="M4" s="344"/>
      <c r="N4" s="344"/>
      <c r="O4" s="344"/>
    </row>
    <row r="5" spans="1:16" x14ac:dyDescent="0.3">
      <c r="D5" s="344"/>
      <c r="E5" s="344"/>
      <c r="F5" s="344"/>
      <c r="G5" s="344"/>
      <c r="H5" s="344"/>
      <c r="I5" s="344"/>
      <c r="J5" s="344"/>
      <c r="K5" s="344"/>
      <c r="L5" s="344"/>
      <c r="M5" s="344"/>
      <c r="N5" s="344"/>
      <c r="O5" s="344"/>
    </row>
    <row r="6" spans="1:16" x14ac:dyDescent="0.3">
      <c r="D6" s="344"/>
      <c r="E6" s="344"/>
      <c r="F6" s="344"/>
      <c r="G6" s="344"/>
      <c r="H6" s="344"/>
      <c r="I6" s="344"/>
      <c r="J6" s="344"/>
      <c r="K6" s="344"/>
      <c r="L6" s="344"/>
      <c r="M6" s="344"/>
      <c r="N6" s="344"/>
      <c r="O6" s="344"/>
    </row>
    <row r="7" spans="1:16" x14ac:dyDescent="0.3">
      <c r="D7" s="344"/>
      <c r="E7" s="344"/>
      <c r="F7" s="344"/>
      <c r="G7" s="344"/>
      <c r="H7" s="344"/>
      <c r="I7" s="344"/>
      <c r="J7" s="344"/>
      <c r="K7" s="344"/>
      <c r="L7" s="344"/>
      <c r="M7" s="344"/>
      <c r="N7" s="344"/>
      <c r="O7" s="344"/>
    </row>
    <row r="8" spans="1:16" x14ac:dyDescent="0.3">
      <c r="D8" s="260"/>
      <c r="E8" s="260"/>
      <c r="F8" s="260"/>
      <c r="G8" s="260"/>
      <c r="H8" s="260"/>
      <c r="I8" s="260"/>
      <c r="J8" s="260"/>
      <c r="K8" s="260"/>
      <c r="L8" s="260"/>
      <c r="M8" s="260"/>
      <c r="N8" s="260"/>
      <c r="O8" s="260"/>
    </row>
    <row r="9" spans="1:16" x14ac:dyDescent="0.3">
      <c r="D9" s="260"/>
      <c r="E9" s="260"/>
      <c r="F9" s="260"/>
      <c r="G9" s="260"/>
      <c r="H9" s="260"/>
      <c r="I9" s="260"/>
      <c r="J9" s="260"/>
      <c r="K9" s="260"/>
      <c r="L9" s="260"/>
      <c r="M9" s="260"/>
      <c r="N9" s="260"/>
      <c r="O9" s="260"/>
    </row>
    <row r="10" spans="1:16" ht="14.4" customHeight="1" x14ac:dyDescent="0.3">
      <c r="B10" s="289" t="s">
        <v>1407</v>
      </c>
      <c r="D10" s="329" t="s">
        <v>1411</v>
      </c>
      <c r="E10" s="329"/>
      <c r="F10" s="329"/>
      <c r="G10" s="329"/>
      <c r="H10" s="329"/>
      <c r="I10" s="329"/>
      <c r="J10" s="329"/>
      <c r="K10" s="329"/>
      <c r="L10" s="329"/>
      <c r="M10" s="329"/>
      <c r="N10" s="329"/>
      <c r="O10" s="329"/>
    </row>
    <row r="11" spans="1:16" x14ac:dyDescent="0.3">
      <c r="B11" s="289"/>
      <c r="D11" s="329"/>
      <c r="E11" s="329"/>
      <c r="F11" s="329"/>
      <c r="G11" s="329"/>
      <c r="H11" s="329"/>
      <c r="I11" s="329"/>
      <c r="J11" s="329"/>
      <c r="K11" s="329"/>
      <c r="L11" s="329"/>
      <c r="M11" s="329"/>
      <c r="N11" s="329"/>
      <c r="O11" s="329"/>
    </row>
    <row r="12" spans="1:16" x14ac:dyDescent="0.3">
      <c r="D12" s="260"/>
      <c r="E12" s="260"/>
      <c r="F12" s="260"/>
      <c r="G12" s="260"/>
      <c r="H12" s="260"/>
      <c r="I12" s="260"/>
      <c r="J12" s="260"/>
      <c r="K12" s="260"/>
      <c r="L12" s="260"/>
      <c r="M12" s="260"/>
      <c r="N12" s="260"/>
      <c r="O12" s="260"/>
    </row>
    <row r="13" spans="1:16" x14ac:dyDescent="0.3">
      <c r="D13" s="260"/>
      <c r="E13" s="260"/>
      <c r="F13" s="260"/>
      <c r="G13" s="260"/>
      <c r="H13" s="260"/>
      <c r="I13" s="260"/>
      <c r="J13" s="260"/>
      <c r="K13" s="260"/>
      <c r="L13" s="260"/>
      <c r="M13" s="260"/>
      <c r="N13" s="260"/>
      <c r="O13" s="260"/>
    </row>
    <row r="14" spans="1:16" s="192" customFormat="1" ht="14.4" customHeight="1" x14ac:dyDescent="0.3">
      <c r="A14" s="189"/>
      <c r="B14" s="190" t="s">
        <v>1422</v>
      </c>
      <c r="C14" s="191">
        <v>1</v>
      </c>
      <c r="D14" s="288" t="s">
        <v>1412</v>
      </c>
      <c r="E14" s="288"/>
      <c r="F14" s="288"/>
      <c r="G14" s="288"/>
      <c r="H14" s="288"/>
      <c r="I14" s="288"/>
      <c r="J14" s="288"/>
      <c r="K14" s="288"/>
      <c r="L14" s="288"/>
      <c r="M14" s="288"/>
      <c r="N14" s="288"/>
      <c r="O14" s="288"/>
    </row>
    <row r="15" spans="1:16" s="192" customFormat="1" x14ac:dyDescent="0.3">
      <c r="A15" s="189"/>
      <c r="B15" s="190"/>
      <c r="C15" s="191"/>
      <c r="D15" s="288"/>
      <c r="E15" s="288"/>
      <c r="F15" s="288"/>
      <c r="G15" s="288"/>
      <c r="H15" s="288"/>
      <c r="I15" s="288"/>
      <c r="J15" s="288"/>
      <c r="K15" s="288"/>
      <c r="L15" s="288"/>
      <c r="M15" s="288"/>
      <c r="N15" s="288"/>
      <c r="O15" s="288"/>
    </row>
    <row r="16" spans="1:16" ht="15" thickBot="1" x14ac:dyDescent="0.35"/>
    <row r="17" spans="2:18" x14ac:dyDescent="0.3">
      <c r="F17" s="330">
        <v>45047</v>
      </c>
      <c r="G17" s="327"/>
      <c r="H17" s="328"/>
      <c r="I17" s="326" t="s">
        <v>1255</v>
      </c>
      <c r="J17" s="327"/>
      <c r="K17" s="327"/>
      <c r="L17" s="327"/>
      <c r="M17" s="326" t="s">
        <v>1224</v>
      </c>
      <c r="N17" s="327"/>
      <c r="O17" s="328"/>
    </row>
    <row r="18" spans="2:18" ht="15" thickBot="1" x14ac:dyDescent="0.35">
      <c r="D18" s="306" t="s">
        <v>1234</v>
      </c>
      <c r="E18" s="306"/>
      <c r="F18" s="18" t="s">
        <v>60</v>
      </c>
      <c r="G18" s="19" t="s">
        <v>85</v>
      </c>
      <c r="H18" s="20" t="s">
        <v>1220</v>
      </c>
      <c r="I18" s="18" t="s">
        <v>60</v>
      </c>
      <c r="J18" s="19" t="s">
        <v>85</v>
      </c>
      <c r="K18" s="19" t="s">
        <v>1220</v>
      </c>
      <c r="L18" s="19" t="s">
        <v>1246</v>
      </c>
      <c r="M18" s="18" t="s">
        <v>60</v>
      </c>
      <c r="N18" s="19" t="s">
        <v>85</v>
      </c>
      <c r="O18" s="20" t="s">
        <v>1220</v>
      </c>
    </row>
    <row r="19" spans="2:18" ht="15" thickBot="1" x14ac:dyDescent="0.35">
      <c r="D19" s="307" t="s">
        <v>45</v>
      </c>
      <c r="E19" s="308"/>
      <c r="F19" s="14">
        <v>176.8</v>
      </c>
      <c r="G19">
        <v>183.1</v>
      </c>
      <c r="H19" s="15">
        <v>179.1</v>
      </c>
      <c r="I19" s="25">
        <f t="shared" ref="I19:K19" si="0">(F19-100)/100</f>
        <v>0.76800000000000013</v>
      </c>
      <c r="J19" s="26">
        <f t="shared" si="0"/>
        <v>0.83099999999999996</v>
      </c>
      <c r="K19" s="26">
        <f t="shared" si="0"/>
        <v>0.79099999999999993</v>
      </c>
      <c r="L19" s="80">
        <f t="shared" ref="L19" si="1">MAX(I19:K19)</f>
        <v>0.83099999999999996</v>
      </c>
      <c r="M19" s="68">
        <f>IF(I19&gt;$I$335,I19,"")</f>
        <v>0.76800000000000013</v>
      </c>
      <c r="N19" s="69">
        <f>IF(J19&gt;$I$335,J19,"")</f>
        <v>0.83099999999999996</v>
      </c>
      <c r="O19" s="70">
        <f>IF(K19&gt;$I$335,K19,"")</f>
        <v>0.79099999999999993</v>
      </c>
      <c r="P19" s="309" t="s">
        <v>45</v>
      </c>
      <c r="Q19" s="309"/>
      <c r="R19" s="310"/>
    </row>
    <row r="20" spans="2:18" ht="15" thickBot="1" x14ac:dyDescent="0.35">
      <c r="D20" s="307" t="s">
        <v>46</v>
      </c>
      <c r="E20" s="308"/>
      <c r="F20" s="14">
        <v>199.9</v>
      </c>
      <c r="G20">
        <v>204.2</v>
      </c>
      <c r="H20" s="15">
        <v>201</v>
      </c>
      <c r="I20" s="25">
        <v>0.99900000000000011</v>
      </c>
      <c r="J20" s="26">
        <v>1.0419999999999998</v>
      </c>
      <c r="K20" s="26">
        <v>1.01</v>
      </c>
      <c r="L20" s="80">
        <v>1.0419999999999998</v>
      </c>
      <c r="M20" s="68">
        <v>0.99900000000000011</v>
      </c>
      <c r="N20" s="69">
        <v>1.0419999999999998</v>
      </c>
      <c r="O20" s="70">
        <v>1.01</v>
      </c>
      <c r="P20" s="309" t="s">
        <v>46</v>
      </c>
      <c r="Q20" s="309"/>
      <c r="R20" s="310"/>
    </row>
    <row r="21" spans="2:18" ht="15" thickBot="1" x14ac:dyDescent="0.35">
      <c r="D21" s="307" t="s">
        <v>49</v>
      </c>
      <c r="E21" s="308"/>
      <c r="F21" s="14">
        <v>190.8</v>
      </c>
      <c r="G21">
        <v>179.3</v>
      </c>
      <c r="H21" s="15">
        <v>186.2</v>
      </c>
      <c r="I21" s="25">
        <v>0.90800000000000014</v>
      </c>
      <c r="J21" s="26">
        <v>0.79300000000000015</v>
      </c>
      <c r="K21" s="26">
        <v>0.86199999999999988</v>
      </c>
      <c r="L21" s="80">
        <v>0.90800000000000014</v>
      </c>
      <c r="M21" s="68">
        <v>0.90800000000000014</v>
      </c>
      <c r="N21" s="69">
        <v>0.79300000000000015</v>
      </c>
      <c r="O21" s="70">
        <v>0.86199999999999988</v>
      </c>
      <c r="P21" s="309" t="s">
        <v>49</v>
      </c>
      <c r="Q21" s="309"/>
      <c r="R21" s="310"/>
    </row>
    <row r="22" spans="2:18" ht="15" thickBot="1" x14ac:dyDescent="0.35">
      <c r="D22" s="307" t="s">
        <v>50</v>
      </c>
      <c r="E22" s="308"/>
      <c r="F22" s="14" t="s">
        <v>79</v>
      </c>
      <c r="G22">
        <v>175.6</v>
      </c>
      <c r="H22" s="15">
        <v>175.6</v>
      </c>
      <c r="I22" s="25" t="s">
        <v>79</v>
      </c>
      <c r="J22" s="26">
        <v>0.75599999999999989</v>
      </c>
      <c r="K22" s="26">
        <v>0.75599999999999989</v>
      </c>
      <c r="L22" s="80">
        <v>0.75599999999999989</v>
      </c>
      <c r="M22" s="68" t="s">
        <v>79</v>
      </c>
      <c r="N22" s="69">
        <v>0.75599999999999989</v>
      </c>
      <c r="O22" s="70">
        <v>0.75599999999999989</v>
      </c>
      <c r="P22" s="35" t="s">
        <v>50</v>
      </c>
      <c r="Q22" s="35"/>
      <c r="R22" s="36"/>
    </row>
    <row r="23" spans="2:18" ht="15" thickBot="1" x14ac:dyDescent="0.35">
      <c r="D23" s="307" t="s">
        <v>51</v>
      </c>
      <c r="E23" s="308"/>
      <c r="F23" s="14">
        <v>182.5</v>
      </c>
      <c r="G23">
        <v>183.4</v>
      </c>
      <c r="H23" s="15">
        <v>182.8</v>
      </c>
      <c r="I23" s="25">
        <v>0.82499999999999996</v>
      </c>
      <c r="J23" s="26">
        <v>0.83400000000000007</v>
      </c>
      <c r="K23" s="26">
        <v>0.82800000000000007</v>
      </c>
      <c r="L23" s="80">
        <v>0.83400000000000007</v>
      </c>
      <c r="M23" s="68">
        <v>0.82499999999999996</v>
      </c>
      <c r="N23" s="69">
        <v>0.83400000000000007</v>
      </c>
      <c r="O23" s="70">
        <v>0.82800000000000007</v>
      </c>
      <c r="P23" s="309" t="s">
        <v>51</v>
      </c>
      <c r="Q23" s="309"/>
      <c r="R23" s="310"/>
    </row>
    <row r="24" spans="2:18" ht="15" thickBot="1" x14ac:dyDescent="0.35">
      <c r="D24" s="311" t="s">
        <v>58</v>
      </c>
      <c r="E24" s="312"/>
      <c r="F24" s="14">
        <v>179.5</v>
      </c>
      <c r="G24">
        <v>171.6</v>
      </c>
      <c r="H24" s="15">
        <v>175.7</v>
      </c>
      <c r="I24" s="25">
        <v>0.79500000000000004</v>
      </c>
      <c r="J24" s="26">
        <v>0.71599999999999997</v>
      </c>
      <c r="K24" s="26">
        <v>0.7569999999999999</v>
      </c>
      <c r="L24" s="84">
        <v>0.79500000000000004</v>
      </c>
      <c r="M24" s="62">
        <v>0.79500000000000004</v>
      </c>
      <c r="N24" s="63">
        <v>0.71599999999999997</v>
      </c>
      <c r="O24" s="64">
        <v>0.7569999999999999</v>
      </c>
      <c r="P24" s="313" t="s">
        <v>58</v>
      </c>
      <c r="Q24" s="313"/>
      <c r="R24" s="314"/>
    </row>
    <row r="25" spans="2:18" ht="15" thickBot="1" x14ac:dyDescent="0.35">
      <c r="D25" s="315" t="s">
        <v>1225</v>
      </c>
      <c r="E25" s="316"/>
      <c r="F25" s="44">
        <v>179.8</v>
      </c>
      <c r="G25" s="45">
        <v>178.2</v>
      </c>
      <c r="H25" s="46">
        <v>179.1</v>
      </c>
      <c r="I25" s="81">
        <v>0.79800000000000015</v>
      </c>
      <c r="J25" s="48">
        <v>0.78199999999999992</v>
      </c>
      <c r="K25" s="49">
        <v>0.79099999999999993</v>
      </c>
      <c r="L25" s="82"/>
      <c r="M25" s="85">
        <v>0.79800000000000015</v>
      </c>
      <c r="N25" s="86"/>
      <c r="O25" s="87"/>
      <c r="P25" s="317" t="s">
        <v>1225</v>
      </c>
      <c r="Q25" s="317"/>
      <c r="R25" s="318"/>
    </row>
    <row r="26" spans="2:18" x14ac:dyDescent="0.3">
      <c r="E26" s="323" t="s">
        <v>1398</v>
      </c>
      <c r="F26" s="324"/>
      <c r="G26" s="324"/>
      <c r="H26" s="324"/>
      <c r="I26" s="324"/>
      <c r="J26" s="324"/>
      <c r="K26" s="325"/>
    </row>
    <row r="27" spans="2:18" ht="15" thickBot="1" x14ac:dyDescent="0.35">
      <c r="E27" s="4"/>
      <c r="F27" s="4"/>
      <c r="G27" s="4"/>
      <c r="H27" s="4"/>
      <c r="I27" s="4"/>
      <c r="J27" s="4"/>
    </row>
    <row r="28" spans="2:18" x14ac:dyDescent="0.3">
      <c r="B28" s="190" t="s">
        <v>1438</v>
      </c>
      <c r="C28" s="191" t="s">
        <v>1408</v>
      </c>
      <c r="D28" s="297" t="s">
        <v>1409</v>
      </c>
      <c r="E28" s="298"/>
      <c r="F28" s="298"/>
      <c r="G28" s="298"/>
      <c r="H28" s="298"/>
      <c r="I28" s="193"/>
      <c r="J28" s="193"/>
      <c r="K28" s="193"/>
      <c r="L28" s="193"/>
      <c r="M28" s="193"/>
      <c r="N28" s="193"/>
      <c r="O28" s="194"/>
    </row>
    <row r="29" spans="2:18" x14ac:dyDescent="0.3">
      <c r="D29" s="14"/>
      <c r="O29" s="15"/>
    </row>
    <row r="30" spans="2:18" x14ac:dyDescent="0.3">
      <c r="D30" s="14"/>
      <c r="E30" s="253"/>
      <c r="F30" s="253"/>
      <c r="G30" s="253"/>
      <c r="H30" s="253"/>
      <c r="I30" s="253"/>
      <c r="J30" s="253"/>
      <c r="K30" s="253"/>
      <c r="L30" s="253"/>
      <c r="O30" s="15"/>
    </row>
    <row r="31" spans="2:18" x14ac:dyDescent="0.3">
      <c r="D31" s="14"/>
      <c r="E31" s="253"/>
      <c r="F31" s="253"/>
      <c r="G31" s="253"/>
      <c r="H31" s="253"/>
      <c r="I31" s="253"/>
      <c r="J31" s="253"/>
      <c r="K31" s="253"/>
      <c r="L31" s="253"/>
      <c r="O31" s="15"/>
    </row>
    <row r="32" spans="2:18" x14ac:dyDescent="0.3">
      <c r="D32" s="14"/>
      <c r="E32" s="253"/>
      <c r="F32" s="253"/>
      <c r="G32" s="253"/>
      <c r="H32" s="253"/>
      <c r="I32" s="253"/>
      <c r="J32" s="253"/>
      <c r="K32" s="253"/>
      <c r="L32" s="253"/>
      <c r="O32" s="15"/>
    </row>
    <row r="33" spans="4:15" x14ac:dyDescent="0.3">
      <c r="D33" s="14"/>
      <c r="E33" s="253"/>
      <c r="F33" s="253"/>
      <c r="G33" s="253"/>
      <c r="H33" s="253"/>
      <c r="I33" s="253"/>
      <c r="J33" s="253"/>
      <c r="K33" s="253"/>
      <c r="L33" s="253"/>
      <c r="O33" s="15"/>
    </row>
    <row r="34" spans="4:15" x14ac:dyDescent="0.3">
      <c r="D34" s="14"/>
      <c r="E34" s="253"/>
      <c r="F34" s="253"/>
      <c r="G34" s="253"/>
      <c r="H34" s="253"/>
      <c r="I34" s="253"/>
      <c r="J34" s="253"/>
      <c r="K34" s="253"/>
      <c r="L34" s="253"/>
      <c r="O34" s="15"/>
    </row>
    <row r="35" spans="4:15" x14ac:dyDescent="0.3">
      <c r="D35" s="14"/>
      <c r="E35" s="253"/>
      <c r="F35" s="253"/>
      <c r="G35" s="253"/>
      <c r="H35" s="253"/>
      <c r="I35" s="253"/>
      <c r="J35" s="253"/>
      <c r="K35" s="253"/>
      <c r="L35" s="253"/>
      <c r="O35" s="15"/>
    </row>
    <row r="36" spans="4:15" x14ac:dyDescent="0.3">
      <c r="D36" s="14"/>
      <c r="E36" s="253"/>
      <c r="F36" s="253"/>
      <c r="G36" s="253"/>
      <c r="H36" s="253"/>
      <c r="I36" s="253"/>
      <c r="J36" s="253"/>
      <c r="K36" s="253"/>
      <c r="L36" s="253"/>
      <c r="O36" s="15"/>
    </row>
    <row r="37" spans="4:15" x14ac:dyDescent="0.3">
      <c r="D37" s="14"/>
      <c r="E37" s="253"/>
      <c r="F37" s="253"/>
      <c r="G37" s="253"/>
      <c r="H37" s="253"/>
      <c r="I37" s="253"/>
      <c r="J37" s="253"/>
      <c r="K37" s="253"/>
      <c r="L37" s="253"/>
      <c r="O37" s="15"/>
    </row>
    <row r="38" spans="4:15" x14ac:dyDescent="0.3">
      <c r="D38" s="14"/>
      <c r="E38" s="253"/>
      <c r="F38" s="253"/>
      <c r="G38" s="253"/>
      <c r="H38" s="253"/>
      <c r="I38" s="253"/>
      <c r="J38" s="253"/>
      <c r="K38" s="253"/>
      <c r="L38" s="253"/>
      <c r="O38" s="15"/>
    </row>
    <row r="39" spans="4:15" x14ac:dyDescent="0.3">
      <c r="D39" s="14"/>
      <c r="E39" s="253"/>
      <c r="F39" s="253"/>
      <c r="G39" s="253"/>
      <c r="H39" s="253"/>
      <c r="I39" s="253"/>
      <c r="J39" s="253"/>
      <c r="K39" s="253"/>
      <c r="L39" s="253"/>
      <c r="O39" s="15"/>
    </row>
    <row r="40" spans="4:15" x14ac:dyDescent="0.3">
      <c r="D40" s="14"/>
      <c r="E40" s="253"/>
      <c r="F40" s="253"/>
      <c r="G40" s="253"/>
      <c r="H40" s="253"/>
      <c r="I40" s="253"/>
      <c r="J40" s="253"/>
      <c r="K40" s="253"/>
      <c r="L40" s="253"/>
      <c r="O40" s="15"/>
    </row>
    <row r="41" spans="4:15" x14ac:dyDescent="0.3">
      <c r="D41" s="14"/>
      <c r="E41" s="253"/>
      <c r="F41" s="253"/>
      <c r="G41" s="253"/>
      <c r="H41" s="253"/>
      <c r="I41" s="253"/>
      <c r="J41" s="253"/>
      <c r="K41" s="253"/>
      <c r="L41" s="253"/>
      <c r="O41" s="15"/>
    </row>
    <row r="42" spans="4:15" x14ac:dyDescent="0.3">
      <c r="D42" s="14"/>
      <c r="E42" s="253"/>
      <c r="F42" s="253"/>
      <c r="G42" s="253"/>
      <c r="H42" s="253"/>
      <c r="I42" s="253"/>
      <c r="J42" s="253"/>
      <c r="K42" s="253"/>
      <c r="L42" s="253"/>
      <c r="O42" s="15"/>
    </row>
    <row r="43" spans="4:15" x14ac:dyDescent="0.3">
      <c r="D43" s="14"/>
      <c r="E43" s="253"/>
      <c r="F43" s="253"/>
      <c r="G43" s="253"/>
      <c r="H43" s="253"/>
      <c r="I43" s="253"/>
      <c r="J43" s="253"/>
      <c r="K43" s="253"/>
      <c r="L43" s="253"/>
      <c r="O43" s="15"/>
    </row>
    <row r="44" spans="4:15" x14ac:dyDescent="0.3">
      <c r="D44" s="14"/>
      <c r="E44" s="253"/>
      <c r="F44" s="253"/>
      <c r="G44" s="253"/>
      <c r="H44" s="253"/>
      <c r="I44" s="253"/>
      <c r="J44" s="253"/>
      <c r="K44" s="253"/>
      <c r="L44" s="253"/>
      <c r="O44" s="15"/>
    </row>
    <row r="45" spans="4:15" x14ac:dyDescent="0.3">
      <c r="D45" s="14"/>
      <c r="E45" s="253"/>
      <c r="F45" s="253"/>
      <c r="G45" s="253"/>
      <c r="H45" s="253"/>
      <c r="I45" s="253"/>
      <c r="J45" s="253"/>
      <c r="K45" s="253"/>
      <c r="L45" s="253"/>
      <c r="O45" s="15"/>
    </row>
    <row r="46" spans="4:15" x14ac:dyDescent="0.3">
      <c r="D46" s="14"/>
      <c r="E46" s="253"/>
      <c r="F46" s="253"/>
      <c r="G46" s="253"/>
      <c r="H46" s="253"/>
      <c r="I46" s="253"/>
      <c r="J46" s="253"/>
      <c r="K46" s="253"/>
      <c r="L46" s="253"/>
      <c r="O46" s="15"/>
    </row>
    <row r="47" spans="4:15" x14ac:dyDescent="0.3">
      <c r="D47" s="14"/>
      <c r="E47" s="253"/>
      <c r="F47" s="253"/>
      <c r="G47" s="253"/>
      <c r="H47" s="253"/>
      <c r="I47" s="253"/>
      <c r="J47" s="253"/>
      <c r="K47" s="253"/>
      <c r="L47" s="253"/>
      <c r="O47" s="15"/>
    </row>
    <row r="48" spans="4:15" x14ac:dyDescent="0.3">
      <c r="D48" s="14"/>
      <c r="E48" s="253"/>
      <c r="F48" s="253"/>
      <c r="G48" s="253"/>
      <c r="H48" s="253"/>
      <c r="I48" s="253"/>
      <c r="J48" s="253"/>
      <c r="K48" s="253"/>
      <c r="L48" s="253"/>
      <c r="O48" s="15"/>
    </row>
    <row r="49" spans="4:15" x14ac:dyDescent="0.3">
      <c r="D49" s="14"/>
      <c r="E49" s="253"/>
      <c r="F49" s="253"/>
      <c r="G49" s="253"/>
      <c r="H49" s="253"/>
      <c r="I49" s="253"/>
      <c r="J49" s="253"/>
      <c r="K49" s="253"/>
      <c r="L49" s="253"/>
      <c r="O49" s="15"/>
    </row>
    <row r="50" spans="4:15" x14ac:dyDescent="0.3">
      <c r="D50" s="14"/>
      <c r="E50" s="253"/>
      <c r="F50" s="253"/>
      <c r="G50" s="253"/>
      <c r="H50" s="253"/>
      <c r="I50" s="253"/>
      <c r="J50" s="253"/>
      <c r="K50" s="253"/>
      <c r="L50" s="253"/>
      <c r="O50" s="15"/>
    </row>
    <row r="51" spans="4:15" x14ac:dyDescent="0.3">
      <c r="D51" s="14"/>
      <c r="E51" s="253"/>
      <c r="F51" s="253"/>
      <c r="G51" s="253"/>
      <c r="H51" s="253"/>
      <c r="I51" s="253"/>
      <c r="J51" s="253"/>
      <c r="K51" s="253"/>
      <c r="L51" s="253"/>
      <c r="O51" s="15"/>
    </row>
    <row r="52" spans="4:15" x14ac:dyDescent="0.3">
      <c r="D52" s="14"/>
      <c r="E52" s="253"/>
      <c r="F52" s="253"/>
      <c r="G52" s="253"/>
      <c r="H52" s="253"/>
      <c r="I52" s="253"/>
      <c r="J52" s="253"/>
      <c r="K52" s="253"/>
      <c r="L52" s="253"/>
      <c r="O52" s="15"/>
    </row>
    <row r="53" spans="4:15" x14ac:dyDescent="0.3">
      <c r="D53" s="14"/>
      <c r="O53" s="15"/>
    </row>
    <row r="54" spans="4:15" ht="14.4" customHeight="1" x14ac:dyDescent="0.3">
      <c r="D54" s="14"/>
      <c r="E54" s="284" t="s">
        <v>1428</v>
      </c>
      <c r="F54" s="284"/>
      <c r="G54" s="284"/>
      <c r="H54" s="284"/>
      <c r="I54" s="284"/>
      <c r="J54" s="284"/>
      <c r="K54" s="284"/>
      <c r="L54" s="284"/>
      <c r="M54" s="284"/>
      <c r="N54" s="284"/>
      <c r="O54" s="196"/>
    </row>
    <row r="55" spans="4:15" x14ac:dyDescent="0.3">
      <c r="D55" s="195"/>
      <c r="E55" s="284"/>
      <c r="F55" s="284"/>
      <c r="G55" s="284"/>
      <c r="H55" s="284"/>
      <c r="I55" s="284"/>
      <c r="J55" s="284"/>
      <c r="K55" s="284"/>
      <c r="L55" s="284"/>
      <c r="M55" s="284"/>
      <c r="N55" s="284"/>
      <c r="O55" s="196"/>
    </row>
    <row r="56" spans="4:15" x14ac:dyDescent="0.3">
      <c r="D56" s="195"/>
      <c r="E56" s="284"/>
      <c r="F56" s="284"/>
      <c r="G56" s="284"/>
      <c r="H56" s="284"/>
      <c r="I56" s="284"/>
      <c r="J56" s="284"/>
      <c r="K56" s="284"/>
      <c r="L56" s="284"/>
      <c r="M56" s="284"/>
      <c r="N56" s="284"/>
      <c r="O56" s="196"/>
    </row>
    <row r="57" spans="4:15" x14ac:dyDescent="0.3">
      <c r="D57" s="195"/>
      <c r="E57" s="125"/>
      <c r="F57" s="125"/>
      <c r="G57" s="125"/>
      <c r="H57" s="125"/>
      <c r="I57" s="125"/>
      <c r="J57" s="125"/>
      <c r="K57" s="125"/>
      <c r="L57" s="125"/>
      <c r="M57" s="125"/>
      <c r="N57" s="125"/>
      <c r="O57" s="196"/>
    </row>
    <row r="58" spans="4:15" x14ac:dyDescent="0.3">
      <c r="D58" s="200" t="s">
        <v>1424</v>
      </c>
      <c r="E58" s="125"/>
      <c r="F58" s="125"/>
      <c r="G58" s="125"/>
      <c r="H58" s="125"/>
      <c r="I58" s="125"/>
      <c r="J58" s="125"/>
      <c r="K58" s="125"/>
      <c r="L58" s="125"/>
      <c r="M58" s="125"/>
      <c r="N58" s="125"/>
      <c r="O58" s="196"/>
    </row>
    <row r="59" spans="4:15" x14ac:dyDescent="0.3">
      <c r="D59" s="195">
        <v>1</v>
      </c>
      <c r="E59" s="259" t="s">
        <v>1426</v>
      </c>
      <c r="F59" s="259"/>
      <c r="G59" s="259"/>
      <c r="H59" s="259"/>
      <c r="I59" s="259"/>
      <c r="J59" s="259"/>
      <c r="K59" s="259"/>
      <c r="L59" s="259"/>
      <c r="M59" s="259"/>
      <c r="N59" s="259"/>
      <c r="O59" s="196"/>
    </row>
    <row r="60" spans="4:15" x14ac:dyDescent="0.3">
      <c r="D60" s="195">
        <v>2</v>
      </c>
      <c r="E60" s="260" t="s">
        <v>1425</v>
      </c>
      <c r="F60" s="260"/>
      <c r="G60" s="260"/>
      <c r="H60" s="260"/>
      <c r="I60" s="260"/>
      <c r="J60" s="260"/>
      <c r="K60" s="260"/>
      <c r="L60" s="260"/>
      <c r="M60" s="260"/>
      <c r="N60" s="260"/>
      <c r="O60" s="196"/>
    </row>
    <row r="61" spans="4:15" x14ac:dyDescent="0.3">
      <c r="D61" s="195"/>
      <c r="E61" s="260"/>
      <c r="F61" s="260"/>
      <c r="G61" s="260"/>
      <c r="H61" s="260"/>
      <c r="I61" s="260"/>
      <c r="J61" s="260"/>
      <c r="K61" s="260"/>
      <c r="L61" s="260"/>
      <c r="M61" s="260"/>
      <c r="N61" s="260"/>
      <c r="O61" s="196"/>
    </row>
    <row r="62" spans="4:15" x14ac:dyDescent="0.3">
      <c r="D62" s="195"/>
      <c r="E62" s="260"/>
      <c r="F62" s="260"/>
      <c r="G62" s="260"/>
      <c r="H62" s="260"/>
      <c r="I62" s="260"/>
      <c r="J62" s="260"/>
      <c r="K62" s="260"/>
      <c r="L62" s="260"/>
      <c r="M62" s="260"/>
      <c r="N62" s="260"/>
      <c r="O62" s="196"/>
    </row>
    <row r="63" spans="4:15" ht="15" thickBot="1" x14ac:dyDescent="0.35">
      <c r="D63" s="197"/>
      <c r="E63" s="198"/>
      <c r="F63" s="198"/>
      <c r="G63" s="198"/>
      <c r="H63" s="198"/>
      <c r="I63" s="198"/>
      <c r="J63" s="198"/>
      <c r="K63" s="198"/>
      <c r="L63" s="198"/>
      <c r="M63" s="198"/>
      <c r="N63" s="198"/>
      <c r="O63" s="199"/>
    </row>
    <row r="65" spans="1:15" s="192" customFormat="1" x14ac:dyDescent="0.3">
      <c r="A65" s="189"/>
      <c r="B65" s="190" t="s">
        <v>1422</v>
      </c>
      <c r="C65" s="191">
        <v>2</v>
      </c>
      <c r="D65" s="288" t="s">
        <v>1410</v>
      </c>
      <c r="E65" s="288"/>
      <c r="F65" s="288"/>
      <c r="G65" s="288"/>
      <c r="H65" s="288"/>
      <c r="I65" s="288"/>
      <c r="J65" s="288"/>
      <c r="K65" s="288"/>
      <c r="L65" s="288"/>
      <c r="M65" s="288"/>
      <c r="N65" s="288"/>
      <c r="O65" s="288"/>
    </row>
    <row r="66" spans="1:15" s="192" customFormat="1" x14ac:dyDescent="0.3">
      <c r="A66" s="189"/>
      <c r="B66" s="190"/>
      <c r="C66" s="191"/>
      <c r="D66" s="288"/>
      <c r="E66" s="288"/>
      <c r="F66" s="288"/>
      <c r="G66" s="288"/>
      <c r="H66" s="288"/>
      <c r="I66" s="288"/>
      <c r="J66" s="288"/>
      <c r="K66" s="288"/>
      <c r="L66" s="288"/>
      <c r="M66" s="288"/>
      <c r="N66" s="288"/>
      <c r="O66" s="288"/>
    </row>
    <row r="67" spans="1:15" ht="15" thickBot="1" x14ac:dyDescent="0.35"/>
    <row r="68" spans="1:15" x14ac:dyDescent="0.3">
      <c r="E68" s="345" t="s">
        <v>1327</v>
      </c>
      <c r="F68" s="319" t="s">
        <v>1256</v>
      </c>
      <c r="G68" s="321" t="s">
        <v>1326</v>
      </c>
    </row>
    <row r="69" spans="1:15" x14ac:dyDescent="0.3">
      <c r="E69" s="346"/>
      <c r="F69" s="320"/>
      <c r="G69" s="322"/>
    </row>
    <row r="70" spans="1:15" x14ac:dyDescent="0.3">
      <c r="E70" s="89">
        <v>2016</v>
      </c>
      <c r="F70" s="22">
        <v>126</v>
      </c>
      <c r="G70" s="201"/>
    </row>
    <row r="71" spans="1:15" x14ac:dyDescent="0.3">
      <c r="E71" s="89">
        <v>2017</v>
      </c>
      <c r="F71" s="22">
        <v>130.9</v>
      </c>
      <c r="G71" s="93">
        <v>3.8888888888888931E-2</v>
      </c>
    </row>
    <row r="72" spans="1:15" x14ac:dyDescent="0.3">
      <c r="E72" s="89">
        <v>2018</v>
      </c>
      <c r="F72" s="22">
        <v>136.5</v>
      </c>
      <c r="G72" s="93">
        <v>4.278074866310156E-2</v>
      </c>
    </row>
    <row r="73" spans="1:15" x14ac:dyDescent="0.3">
      <c r="E73" s="89">
        <v>2019</v>
      </c>
      <c r="F73" s="22">
        <v>140.4</v>
      </c>
      <c r="G73" s="93">
        <v>2.8571428571428612E-2</v>
      </c>
    </row>
    <row r="74" spans="1:15" x14ac:dyDescent="0.3">
      <c r="E74" s="89">
        <v>2020</v>
      </c>
      <c r="F74" s="22">
        <v>148.6</v>
      </c>
      <c r="G74" s="93">
        <v>5.840455840455832E-2</v>
      </c>
    </row>
    <row r="75" spans="1:15" x14ac:dyDescent="0.3">
      <c r="E75" s="89">
        <v>2021</v>
      </c>
      <c r="F75" s="22">
        <v>156.80000000000001</v>
      </c>
      <c r="G75" s="93">
        <v>5.5181695827725558E-2</v>
      </c>
    </row>
    <row r="76" spans="1:15" x14ac:dyDescent="0.3">
      <c r="E76" s="89">
        <v>2022</v>
      </c>
      <c r="F76" s="22">
        <v>167.7</v>
      </c>
      <c r="G76" s="188">
        <v>6.9515306122448828E-2</v>
      </c>
    </row>
    <row r="77" spans="1:15" ht="15" thickBot="1" x14ac:dyDescent="0.35">
      <c r="E77" s="108">
        <v>2023</v>
      </c>
      <c r="F77" s="83">
        <v>177.2</v>
      </c>
      <c r="G77" s="94">
        <v>5.6648777579010143E-2</v>
      </c>
    </row>
    <row r="78" spans="1:15" ht="15" thickBot="1" x14ac:dyDescent="0.35"/>
    <row r="79" spans="1:15" x14ac:dyDescent="0.3">
      <c r="B79" s="190" t="s">
        <v>1438</v>
      </c>
      <c r="C79" s="191" t="s">
        <v>1408</v>
      </c>
      <c r="D79" s="297" t="s">
        <v>1413</v>
      </c>
      <c r="E79" s="298"/>
      <c r="F79" s="298"/>
      <c r="G79" s="298"/>
      <c r="H79" s="298"/>
      <c r="I79" s="298"/>
      <c r="J79" s="298"/>
      <c r="K79" s="298"/>
      <c r="L79" s="298"/>
      <c r="M79" s="298"/>
      <c r="N79" s="298"/>
      <c r="O79" s="299"/>
    </row>
    <row r="80" spans="1:15" x14ac:dyDescent="0.3">
      <c r="D80" s="14"/>
      <c r="O80" s="15"/>
    </row>
    <row r="81" spans="4:15" x14ac:dyDescent="0.3">
      <c r="D81" s="14"/>
      <c r="E81" s="253" t="s">
        <v>1427</v>
      </c>
      <c r="F81" s="253"/>
      <c r="G81" s="253"/>
      <c r="H81" s="253"/>
      <c r="I81" s="253"/>
      <c r="J81" s="253"/>
      <c r="K81" s="253"/>
      <c r="L81" s="253"/>
      <c r="M81" s="253"/>
      <c r="N81" s="253"/>
      <c r="O81" s="15"/>
    </row>
    <row r="82" spans="4:15" x14ac:dyDescent="0.3">
      <c r="D82" s="14"/>
      <c r="O82" s="15"/>
    </row>
    <row r="83" spans="4:15" x14ac:dyDescent="0.3">
      <c r="D83" s="202"/>
      <c r="E83" s="253"/>
      <c r="F83" s="253"/>
      <c r="G83" s="253"/>
      <c r="H83" s="253"/>
      <c r="I83" s="253"/>
      <c r="J83" s="253"/>
      <c r="K83" s="253"/>
      <c r="L83" s="253"/>
      <c r="O83" s="15"/>
    </row>
    <row r="84" spans="4:15" x14ac:dyDescent="0.3">
      <c r="D84" s="202"/>
      <c r="E84" s="253"/>
      <c r="F84" s="253"/>
      <c r="G84" s="253"/>
      <c r="H84" s="253"/>
      <c r="I84" s="253"/>
      <c r="J84" s="253"/>
      <c r="K84" s="253"/>
      <c r="L84" s="253"/>
      <c r="O84" s="15"/>
    </row>
    <row r="85" spans="4:15" x14ac:dyDescent="0.3">
      <c r="D85" s="202"/>
      <c r="E85" s="253"/>
      <c r="F85" s="253"/>
      <c r="G85" s="253"/>
      <c r="H85" s="253"/>
      <c r="I85" s="253"/>
      <c r="J85" s="253"/>
      <c r="K85" s="253"/>
      <c r="L85" s="253"/>
      <c r="O85" s="15"/>
    </row>
    <row r="86" spans="4:15" x14ac:dyDescent="0.3">
      <c r="D86" s="202"/>
      <c r="E86" s="253"/>
      <c r="F86" s="253"/>
      <c r="G86" s="253"/>
      <c r="H86" s="253"/>
      <c r="I86" s="253"/>
      <c r="J86" s="253"/>
      <c r="K86" s="253"/>
      <c r="L86" s="253"/>
      <c r="O86" s="15"/>
    </row>
    <row r="87" spans="4:15" x14ac:dyDescent="0.3">
      <c r="D87" s="202"/>
      <c r="E87" s="253"/>
      <c r="F87" s="253"/>
      <c r="G87" s="253"/>
      <c r="H87" s="253"/>
      <c r="I87" s="253"/>
      <c r="J87" s="253"/>
      <c r="K87" s="253"/>
      <c r="L87" s="253"/>
      <c r="O87" s="15"/>
    </row>
    <row r="88" spans="4:15" x14ac:dyDescent="0.3">
      <c r="D88" s="202"/>
      <c r="E88" s="253"/>
      <c r="F88" s="253"/>
      <c r="G88" s="253"/>
      <c r="H88" s="253"/>
      <c r="I88" s="253"/>
      <c r="J88" s="253"/>
      <c r="K88" s="253"/>
      <c r="L88" s="253"/>
      <c r="O88" s="15"/>
    </row>
    <row r="89" spans="4:15" x14ac:dyDescent="0.3">
      <c r="D89" s="202"/>
      <c r="E89" s="253"/>
      <c r="F89" s="253"/>
      <c r="G89" s="253"/>
      <c r="H89" s="253"/>
      <c r="I89" s="253"/>
      <c r="J89" s="253"/>
      <c r="K89" s="253"/>
      <c r="L89" s="253"/>
      <c r="O89" s="15"/>
    </row>
    <row r="90" spans="4:15" x14ac:dyDescent="0.3">
      <c r="D90" s="202"/>
      <c r="E90" s="253"/>
      <c r="F90" s="253"/>
      <c r="G90" s="253"/>
      <c r="H90" s="253"/>
      <c r="I90" s="253"/>
      <c r="J90" s="253"/>
      <c r="K90" s="253"/>
      <c r="L90" s="253"/>
      <c r="O90" s="15"/>
    </row>
    <row r="91" spans="4:15" x14ac:dyDescent="0.3">
      <c r="D91" s="202"/>
      <c r="E91" s="253"/>
      <c r="F91" s="253"/>
      <c r="G91" s="253"/>
      <c r="H91" s="253"/>
      <c r="I91" s="253"/>
      <c r="J91" s="253"/>
      <c r="K91" s="253"/>
      <c r="L91" s="253"/>
      <c r="O91" s="15"/>
    </row>
    <row r="92" spans="4:15" x14ac:dyDescent="0.3">
      <c r="D92" s="202"/>
      <c r="E92" s="253"/>
      <c r="F92" s="253"/>
      <c r="G92" s="253"/>
      <c r="H92" s="253"/>
      <c r="I92" s="253"/>
      <c r="J92" s="253"/>
      <c r="K92" s="253"/>
      <c r="L92" s="253"/>
      <c r="O92" s="15"/>
    </row>
    <row r="93" spans="4:15" x14ac:dyDescent="0.3">
      <c r="D93" s="202"/>
      <c r="E93" s="253"/>
      <c r="F93" s="253"/>
      <c r="G93" s="253"/>
      <c r="H93" s="253"/>
      <c r="I93" s="253"/>
      <c r="J93" s="253"/>
      <c r="K93" s="253"/>
      <c r="L93" s="253"/>
      <c r="O93" s="15"/>
    </row>
    <row r="94" spans="4:15" x14ac:dyDescent="0.3">
      <c r="D94" s="202"/>
      <c r="E94" s="253"/>
      <c r="F94" s="253"/>
      <c r="G94" s="253"/>
      <c r="H94" s="253"/>
      <c r="I94" s="253"/>
      <c r="J94" s="253"/>
      <c r="K94" s="253"/>
      <c r="L94" s="253"/>
      <c r="O94" s="15"/>
    </row>
    <row r="95" spans="4:15" x14ac:dyDescent="0.3">
      <c r="D95" s="202"/>
      <c r="E95" s="253"/>
      <c r="F95" s="253"/>
      <c r="G95" s="253"/>
      <c r="H95" s="253"/>
      <c r="I95" s="253"/>
      <c r="J95" s="253"/>
      <c r="K95" s="253"/>
      <c r="L95" s="253"/>
      <c r="O95" s="15"/>
    </row>
    <row r="96" spans="4:15" x14ac:dyDescent="0.3">
      <c r="D96" s="202"/>
      <c r="E96" s="253"/>
      <c r="F96" s="253"/>
      <c r="G96" s="253"/>
      <c r="H96" s="253"/>
      <c r="I96" s="253"/>
      <c r="J96" s="253"/>
      <c r="K96" s="253"/>
      <c r="L96" s="253"/>
      <c r="O96" s="15"/>
    </row>
    <row r="97" spans="2:15" x14ac:dyDescent="0.3">
      <c r="D97" s="202"/>
      <c r="E97" s="253"/>
      <c r="F97" s="253"/>
      <c r="G97" s="253"/>
      <c r="H97" s="253"/>
      <c r="I97" s="253"/>
      <c r="J97" s="253"/>
      <c r="K97" s="253"/>
      <c r="L97" s="253"/>
      <c r="O97" s="15"/>
    </row>
    <row r="98" spans="2:15" x14ac:dyDescent="0.3">
      <c r="D98" s="202"/>
      <c r="E98" s="253"/>
      <c r="F98" s="253"/>
      <c r="G98" s="253"/>
      <c r="H98" s="253"/>
      <c r="I98" s="253"/>
      <c r="J98" s="253"/>
      <c r="K98" s="253"/>
      <c r="L98" s="253"/>
      <c r="O98" s="15"/>
    </row>
    <row r="99" spans="2:15" x14ac:dyDescent="0.3">
      <c r="D99" s="202"/>
      <c r="E99" s="253"/>
      <c r="F99" s="253"/>
      <c r="G99" s="253"/>
      <c r="H99" s="253"/>
      <c r="I99" s="253"/>
      <c r="J99" s="253"/>
      <c r="K99" s="253"/>
      <c r="L99" s="253"/>
      <c r="O99" s="15"/>
    </row>
    <row r="100" spans="2:15" x14ac:dyDescent="0.3">
      <c r="D100" s="202"/>
      <c r="E100" s="253"/>
      <c r="F100" s="253"/>
      <c r="G100" s="253"/>
      <c r="H100" s="253"/>
      <c r="I100" s="253"/>
      <c r="J100" s="253"/>
      <c r="K100" s="253"/>
      <c r="L100" s="253"/>
      <c r="O100" s="15"/>
    </row>
    <row r="101" spans="2:15" x14ac:dyDescent="0.3">
      <c r="D101" s="202"/>
      <c r="E101" s="253"/>
      <c r="F101" s="253"/>
      <c r="G101" s="253"/>
      <c r="H101" s="253"/>
      <c r="I101" s="253"/>
      <c r="J101" s="253"/>
      <c r="K101" s="253"/>
      <c r="L101" s="253"/>
      <c r="O101" s="15"/>
    </row>
    <row r="102" spans="2:15" x14ac:dyDescent="0.3">
      <c r="D102" s="202"/>
      <c r="E102" s="253"/>
      <c r="F102" s="253"/>
      <c r="G102" s="253"/>
      <c r="H102" s="253"/>
      <c r="I102" s="253"/>
      <c r="J102" s="253"/>
      <c r="K102" s="253"/>
      <c r="L102" s="253"/>
      <c r="O102" s="15"/>
    </row>
    <row r="103" spans="2:15" x14ac:dyDescent="0.3">
      <c r="D103" s="202"/>
      <c r="E103" s="253"/>
      <c r="F103" s="253"/>
      <c r="G103" s="253"/>
      <c r="H103" s="253"/>
      <c r="I103" s="253"/>
      <c r="J103" s="253"/>
      <c r="K103" s="253"/>
      <c r="L103" s="253"/>
      <c r="O103" s="15"/>
    </row>
    <row r="104" spans="2:15" ht="15" thickBot="1" x14ac:dyDescent="0.35">
      <c r="D104" s="65"/>
      <c r="E104" s="66"/>
      <c r="F104" s="66"/>
      <c r="G104" s="66"/>
      <c r="H104" s="66"/>
      <c r="I104" s="66"/>
      <c r="J104" s="66"/>
      <c r="K104" s="66"/>
      <c r="L104" s="66"/>
      <c r="M104" s="66"/>
      <c r="N104" s="66"/>
      <c r="O104" s="67"/>
    </row>
    <row r="105" spans="2:15" ht="15" thickBot="1" x14ac:dyDescent="0.35"/>
    <row r="106" spans="2:15" x14ac:dyDescent="0.3">
      <c r="B106" s="190" t="s">
        <v>1438</v>
      </c>
      <c r="C106" s="191" t="s">
        <v>1414</v>
      </c>
      <c r="D106" s="297" t="s">
        <v>1415</v>
      </c>
      <c r="E106" s="298"/>
      <c r="F106" s="298"/>
      <c r="G106" s="298"/>
      <c r="H106" s="298"/>
      <c r="I106" s="298"/>
      <c r="J106" s="298"/>
      <c r="K106" s="298"/>
      <c r="L106" s="298"/>
      <c r="M106" s="298"/>
      <c r="N106" s="298"/>
      <c r="O106" s="299"/>
    </row>
    <row r="107" spans="2:15" ht="15" thickBot="1" x14ac:dyDescent="0.35">
      <c r="D107" s="14"/>
      <c r="O107" s="15"/>
    </row>
    <row r="108" spans="2:15" ht="15" thickBot="1" x14ac:dyDescent="0.35">
      <c r="D108" s="14"/>
      <c r="F108" s="326" t="s">
        <v>1332</v>
      </c>
      <c r="G108" s="327"/>
      <c r="H108" s="327"/>
      <c r="I108" s="327"/>
      <c r="J108" s="327"/>
      <c r="K108" s="328"/>
      <c r="O108" s="15"/>
    </row>
    <row r="109" spans="2:15" x14ac:dyDescent="0.3">
      <c r="D109" s="14"/>
      <c r="E109" s="114" t="s">
        <v>1327</v>
      </c>
      <c r="F109" s="115" t="s">
        <v>1328</v>
      </c>
      <c r="G109" s="116" t="s">
        <v>46</v>
      </c>
      <c r="H109" s="116" t="s">
        <v>1329</v>
      </c>
      <c r="I109" s="116" t="s">
        <v>50</v>
      </c>
      <c r="J109" s="116" t="s">
        <v>1331</v>
      </c>
      <c r="K109" s="117" t="s">
        <v>58</v>
      </c>
      <c r="L109" s="183" t="s">
        <v>1392</v>
      </c>
      <c r="O109" s="15"/>
    </row>
    <row r="110" spans="2:15" ht="15" thickBot="1" x14ac:dyDescent="0.35">
      <c r="D110" s="14"/>
      <c r="E110" s="109">
        <v>2017</v>
      </c>
      <c r="F110" s="98">
        <v>2.5423728813559188E-2</v>
      </c>
      <c r="G110" s="99">
        <v>6.300366300366296E-2</v>
      </c>
      <c r="H110" s="99">
        <v>4.5210727969348705E-2</v>
      </c>
      <c r="I110" s="99">
        <v>4.9639711769415437E-2</v>
      </c>
      <c r="J110" s="99">
        <v>5.4738562091503171E-2</v>
      </c>
      <c r="K110" s="100">
        <v>4.8616932103939622E-2</v>
      </c>
      <c r="L110" s="184">
        <v>3.8888888888888931E-2</v>
      </c>
      <c r="O110" s="15"/>
    </row>
    <row r="111" spans="2:15" ht="15" thickBot="1" x14ac:dyDescent="0.35">
      <c r="D111" s="14"/>
      <c r="E111" s="109">
        <v>2018</v>
      </c>
      <c r="F111" s="98">
        <v>3.0803906836964646E-2</v>
      </c>
      <c r="G111" s="99">
        <v>7.7188146106133823E-2</v>
      </c>
      <c r="H111" s="99">
        <v>4.9120234604105487E-2</v>
      </c>
      <c r="I111" s="124">
        <v>8.3142639206712485E-2</v>
      </c>
      <c r="J111" s="99">
        <v>5.7319907048799426E-2</v>
      </c>
      <c r="K111" s="100">
        <v>4.1566746602717961E-2</v>
      </c>
      <c r="L111" s="184">
        <v>4.278074866310156E-2</v>
      </c>
      <c r="O111" s="15"/>
    </row>
    <row r="112" spans="2:15" x14ac:dyDescent="0.3">
      <c r="D112" s="14"/>
      <c r="E112" s="109">
        <v>2019</v>
      </c>
      <c r="F112" s="98">
        <v>6.5597667638484384E-3</v>
      </c>
      <c r="G112" s="99">
        <v>4.6065259117082459E-2</v>
      </c>
      <c r="H112" s="99">
        <v>2.5157232704402475E-2</v>
      </c>
      <c r="I112" s="99">
        <v>4.9295774647887321E-2</v>
      </c>
      <c r="J112" s="99">
        <v>2.344322344322336E-2</v>
      </c>
      <c r="K112" s="100">
        <v>5.6792018419032822E-2</v>
      </c>
      <c r="L112" s="184">
        <v>2.8571428571428612E-2</v>
      </c>
      <c r="O112" s="15"/>
    </row>
    <row r="113" spans="4:15" ht="15" thickBot="1" x14ac:dyDescent="0.35">
      <c r="D113" s="14"/>
      <c r="E113" s="109">
        <v>2020</v>
      </c>
      <c r="F113" s="98">
        <v>7.8204199855177486E-2</v>
      </c>
      <c r="G113" s="99">
        <v>4.7094801223241521E-2</v>
      </c>
      <c r="H113" s="99">
        <v>2.1131561008861779E-2</v>
      </c>
      <c r="I113" s="99">
        <v>3.6912751677852351E-2</v>
      </c>
      <c r="J113" s="99">
        <v>6.585540443808173E-2</v>
      </c>
      <c r="K113" s="100">
        <v>4.4299201161946432E-2</v>
      </c>
      <c r="L113" s="184">
        <v>5.840455840455832E-2</v>
      </c>
      <c r="O113" s="15"/>
    </row>
    <row r="114" spans="4:15" ht="15" thickBot="1" x14ac:dyDescent="0.35">
      <c r="D114" s="14"/>
      <c r="E114" s="109">
        <v>2021</v>
      </c>
      <c r="F114" s="98">
        <v>5.2384150436534473E-2</v>
      </c>
      <c r="G114" s="124">
        <v>9.8714953271028083E-2</v>
      </c>
      <c r="H114" s="99">
        <v>4.4058744993324392E-2</v>
      </c>
      <c r="I114" s="99">
        <v>3.4951456310679647E-2</v>
      </c>
      <c r="J114" s="99">
        <v>4.4325050369375382E-2</v>
      </c>
      <c r="K114" s="100">
        <v>6.9541029207232263E-2</v>
      </c>
      <c r="L114" s="184">
        <v>5.5181695827725558E-2</v>
      </c>
      <c r="O114" s="15"/>
    </row>
    <row r="115" spans="4:15" ht="18.600000000000001" thickBot="1" x14ac:dyDescent="0.4">
      <c r="D115" s="14"/>
      <c r="E115" s="111">
        <v>2022</v>
      </c>
      <c r="F115" s="113">
        <v>7.4664964901084985E-2</v>
      </c>
      <c r="G115" s="112">
        <v>2.9771398192450796E-2</v>
      </c>
      <c r="H115" s="113">
        <v>9.3989769820971791E-2</v>
      </c>
      <c r="I115" s="112">
        <v>3.3771106941838686E-2</v>
      </c>
      <c r="J115" s="113">
        <v>7.5241157556270019E-2</v>
      </c>
      <c r="K115" s="113">
        <v>7.0221066319895858E-2</v>
      </c>
      <c r="L115" s="186">
        <v>6.9515306122448828E-2</v>
      </c>
      <c r="O115" s="15"/>
    </row>
    <row r="116" spans="4:15" ht="15" thickBot="1" x14ac:dyDescent="0.35">
      <c r="D116" s="14"/>
      <c r="E116" s="110">
        <v>2023</v>
      </c>
      <c r="F116" s="101">
        <v>5.1068883610451268E-2</v>
      </c>
      <c r="G116" s="102">
        <v>2.9943211151264904E-2</v>
      </c>
      <c r="H116" s="124">
        <v>8.1823495032144949E-2</v>
      </c>
      <c r="I116" s="102">
        <v>4.9606775559588555E-2</v>
      </c>
      <c r="J116" s="124">
        <v>8.7918660287081452E-2</v>
      </c>
      <c r="K116" s="103">
        <v>5.7715674362089915E-2</v>
      </c>
      <c r="L116" s="185">
        <v>5.6648777579010143E-2</v>
      </c>
      <c r="O116" s="15"/>
    </row>
    <row r="117" spans="4:15" x14ac:dyDescent="0.3">
      <c r="D117" s="14"/>
      <c r="O117" s="15"/>
    </row>
    <row r="118" spans="4:15" x14ac:dyDescent="0.3">
      <c r="D118" s="14"/>
      <c r="O118" s="15"/>
    </row>
    <row r="119" spans="4:15" x14ac:dyDescent="0.3">
      <c r="D119" s="14"/>
      <c r="E119" s="253"/>
      <c r="F119" s="253"/>
      <c r="G119" s="253"/>
      <c r="H119" s="253"/>
      <c r="I119" s="253"/>
      <c r="J119" s="253"/>
      <c r="K119" s="253"/>
      <c r="L119" s="253"/>
      <c r="M119" s="253"/>
      <c r="N119" s="253"/>
      <c r="O119" s="15"/>
    </row>
    <row r="120" spans="4:15" x14ac:dyDescent="0.3">
      <c r="D120" s="14"/>
      <c r="E120" s="253"/>
      <c r="F120" s="253"/>
      <c r="G120" s="253"/>
      <c r="H120" s="253"/>
      <c r="I120" s="253"/>
      <c r="J120" s="253"/>
      <c r="K120" s="253"/>
      <c r="L120" s="253"/>
      <c r="M120" s="253"/>
      <c r="N120" s="253"/>
      <c r="O120" s="15"/>
    </row>
    <row r="121" spans="4:15" x14ac:dyDescent="0.3">
      <c r="D121" s="14"/>
      <c r="E121" s="253"/>
      <c r="F121" s="253"/>
      <c r="G121" s="253"/>
      <c r="H121" s="253"/>
      <c r="I121" s="253"/>
      <c r="J121" s="253"/>
      <c r="K121" s="253"/>
      <c r="L121" s="253"/>
      <c r="M121" s="253"/>
      <c r="N121" s="253"/>
      <c r="O121" s="15"/>
    </row>
    <row r="122" spans="4:15" x14ac:dyDescent="0.3">
      <c r="D122" s="14"/>
      <c r="E122" s="253"/>
      <c r="F122" s="253"/>
      <c r="G122" s="253"/>
      <c r="H122" s="253"/>
      <c r="I122" s="253"/>
      <c r="J122" s="253"/>
      <c r="K122" s="253"/>
      <c r="L122" s="253"/>
      <c r="M122" s="253"/>
      <c r="N122" s="253"/>
      <c r="O122" s="15"/>
    </row>
    <row r="123" spans="4:15" x14ac:dyDescent="0.3">
      <c r="D123" s="14"/>
      <c r="E123" s="253"/>
      <c r="F123" s="253"/>
      <c r="G123" s="253"/>
      <c r="H123" s="253"/>
      <c r="I123" s="253"/>
      <c r="J123" s="253"/>
      <c r="K123" s="253"/>
      <c r="L123" s="253"/>
      <c r="M123" s="253"/>
      <c r="N123" s="253"/>
      <c r="O123" s="15"/>
    </row>
    <row r="124" spans="4:15" x14ac:dyDescent="0.3">
      <c r="D124" s="14"/>
      <c r="E124" s="253"/>
      <c r="F124" s="253"/>
      <c r="G124" s="253"/>
      <c r="H124" s="253"/>
      <c r="I124" s="253"/>
      <c r="J124" s="253"/>
      <c r="K124" s="253"/>
      <c r="L124" s="253"/>
      <c r="M124" s="253"/>
      <c r="N124" s="253"/>
      <c r="O124" s="15"/>
    </row>
    <row r="125" spans="4:15" x14ac:dyDescent="0.3">
      <c r="D125" s="14"/>
      <c r="E125" s="253"/>
      <c r="F125" s="253"/>
      <c r="G125" s="253"/>
      <c r="H125" s="253"/>
      <c r="I125" s="253"/>
      <c r="J125" s="253"/>
      <c r="K125" s="253"/>
      <c r="L125" s="253"/>
      <c r="M125" s="253"/>
      <c r="N125" s="253"/>
      <c r="O125" s="15"/>
    </row>
    <row r="126" spans="4:15" x14ac:dyDescent="0.3">
      <c r="D126" s="14"/>
      <c r="E126" s="253"/>
      <c r="F126" s="253"/>
      <c r="G126" s="253"/>
      <c r="H126" s="253"/>
      <c r="I126" s="253"/>
      <c r="J126" s="253"/>
      <c r="K126" s="253"/>
      <c r="L126" s="253"/>
      <c r="M126" s="253"/>
      <c r="N126" s="253"/>
      <c r="O126" s="15"/>
    </row>
    <row r="127" spans="4:15" x14ac:dyDescent="0.3">
      <c r="D127" s="14"/>
      <c r="E127" s="253"/>
      <c r="F127" s="253"/>
      <c r="G127" s="253"/>
      <c r="H127" s="253"/>
      <c r="I127" s="253"/>
      <c r="J127" s="253"/>
      <c r="K127" s="253"/>
      <c r="L127" s="253"/>
      <c r="M127" s="253"/>
      <c r="N127" s="253"/>
      <c r="O127" s="15"/>
    </row>
    <row r="128" spans="4:15" x14ac:dyDescent="0.3">
      <c r="D128" s="14"/>
      <c r="E128" s="253"/>
      <c r="F128" s="253"/>
      <c r="G128" s="253"/>
      <c r="H128" s="253"/>
      <c r="I128" s="253"/>
      <c r="J128" s="253"/>
      <c r="K128" s="253"/>
      <c r="L128" s="253"/>
      <c r="M128" s="253"/>
      <c r="N128" s="253"/>
      <c r="O128" s="15"/>
    </row>
    <row r="129" spans="4:15" x14ac:dyDescent="0.3">
      <c r="D129" s="14"/>
      <c r="E129" s="253"/>
      <c r="F129" s="253"/>
      <c r="G129" s="253"/>
      <c r="H129" s="253"/>
      <c r="I129" s="253"/>
      <c r="J129" s="253"/>
      <c r="K129" s="253"/>
      <c r="L129" s="253"/>
      <c r="M129" s="253"/>
      <c r="N129" s="253"/>
      <c r="O129" s="15"/>
    </row>
    <row r="130" spans="4:15" x14ac:dyDescent="0.3">
      <c r="D130" s="14"/>
      <c r="E130" s="253"/>
      <c r="F130" s="253"/>
      <c r="G130" s="253"/>
      <c r="H130" s="253"/>
      <c r="I130" s="253"/>
      <c r="J130" s="253"/>
      <c r="K130" s="253"/>
      <c r="L130" s="253"/>
      <c r="M130" s="253"/>
      <c r="N130" s="253"/>
      <c r="O130" s="15"/>
    </row>
    <row r="131" spans="4:15" x14ac:dyDescent="0.3">
      <c r="D131" s="14"/>
      <c r="E131" s="253"/>
      <c r="F131" s="253"/>
      <c r="G131" s="253"/>
      <c r="H131" s="253"/>
      <c r="I131" s="253"/>
      <c r="J131" s="253"/>
      <c r="K131" s="253"/>
      <c r="L131" s="253"/>
      <c r="M131" s="253"/>
      <c r="N131" s="253"/>
      <c r="O131" s="15"/>
    </row>
    <row r="132" spans="4:15" x14ac:dyDescent="0.3">
      <c r="D132" s="14"/>
      <c r="E132" s="253"/>
      <c r="F132" s="253"/>
      <c r="G132" s="253"/>
      <c r="H132" s="253"/>
      <c r="I132" s="253"/>
      <c r="J132" s="253"/>
      <c r="K132" s="253"/>
      <c r="L132" s="253"/>
      <c r="M132" s="253"/>
      <c r="N132" s="253"/>
      <c r="O132" s="15"/>
    </row>
    <row r="133" spans="4:15" x14ac:dyDescent="0.3">
      <c r="D133" s="14"/>
      <c r="E133" s="253"/>
      <c r="F133" s="253"/>
      <c r="G133" s="253"/>
      <c r="H133" s="253"/>
      <c r="I133" s="253"/>
      <c r="J133" s="253"/>
      <c r="K133" s="253"/>
      <c r="L133" s="253"/>
      <c r="M133" s="253"/>
      <c r="N133" s="253"/>
      <c r="O133" s="15"/>
    </row>
    <row r="134" spans="4:15" x14ac:dyDescent="0.3">
      <c r="D134" s="14"/>
      <c r="E134" s="253"/>
      <c r="F134" s="253"/>
      <c r="G134" s="253"/>
      <c r="H134" s="253"/>
      <c r="I134" s="253"/>
      <c r="J134" s="253"/>
      <c r="K134" s="253"/>
      <c r="L134" s="253"/>
      <c r="M134" s="253"/>
      <c r="N134" s="253"/>
      <c r="O134" s="15"/>
    </row>
    <row r="135" spans="4:15" x14ac:dyDescent="0.3">
      <c r="D135" s="14"/>
      <c r="E135" s="253"/>
      <c r="F135" s="253"/>
      <c r="G135" s="253"/>
      <c r="H135" s="253"/>
      <c r="I135" s="253"/>
      <c r="J135" s="253"/>
      <c r="K135" s="253"/>
      <c r="L135" s="253"/>
      <c r="M135" s="253"/>
      <c r="N135" s="253"/>
      <c r="O135" s="15"/>
    </row>
    <row r="136" spans="4:15" x14ac:dyDescent="0.3">
      <c r="D136" s="14"/>
      <c r="E136" s="253"/>
      <c r="F136" s="253"/>
      <c r="G136" s="253"/>
      <c r="H136" s="253"/>
      <c r="I136" s="253"/>
      <c r="J136" s="253"/>
      <c r="K136" s="253"/>
      <c r="L136" s="253"/>
      <c r="M136" s="253"/>
      <c r="N136" s="253"/>
      <c r="O136" s="15"/>
    </row>
    <row r="137" spans="4:15" x14ac:dyDescent="0.3">
      <c r="D137" s="14"/>
      <c r="E137" s="253"/>
      <c r="F137" s="253"/>
      <c r="G137" s="253"/>
      <c r="H137" s="253"/>
      <c r="I137" s="253"/>
      <c r="J137" s="253"/>
      <c r="K137" s="253"/>
      <c r="L137" s="253"/>
      <c r="M137" s="253"/>
      <c r="N137" s="253"/>
      <c r="O137" s="15"/>
    </row>
    <row r="138" spans="4:15" x14ac:dyDescent="0.3">
      <c r="D138" s="14"/>
      <c r="E138" s="253"/>
      <c r="F138" s="253"/>
      <c r="G138" s="253"/>
      <c r="H138" s="253"/>
      <c r="I138" s="253"/>
      <c r="J138" s="253"/>
      <c r="K138" s="253"/>
      <c r="L138" s="253"/>
      <c r="M138" s="253"/>
      <c r="N138" s="253"/>
      <c r="O138" s="15"/>
    </row>
    <row r="139" spans="4:15" x14ac:dyDescent="0.3">
      <c r="D139" s="14"/>
      <c r="E139" s="253"/>
      <c r="F139" s="253"/>
      <c r="G139" s="253"/>
      <c r="H139" s="253"/>
      <c r="I139" s="253"/>
      <c r="J139" s="253"/>
      <c r="K139" s="253"/>
      <c r="L139" s="253"/>
      <c r="M139" s="253"/>
      <c r="N139" s="253"/>
      <c r="O139" s="15"/>
    </row>
    <row r="140" spans="4:15" x14ac:dyDescent="0.3">
      <c r="D140" s="14"/>
      <c r="E140" s="253"/>
      <c r="F140" s="253"/>
      <c r="G140" s="253"/>
      <c r="H140" s="253"/>
      <c r="I140" s="253"/>
      <c r="J140" s="253"/>
      <c r="K140" s="253"/>
      <c r="L140" s="253"/>
      <c r="M140" s="253"/>
      <c r="N140" s="253"/>
      <c r="O140" s="15"/>
    </row>
    <row r="141" spans="4:15" x14ac:dyDescent="0.3">
      <c r="D141" s="14"/>
      <c r="E141" s="253"/>
      <c r="F141" s="253"/>
      <c r="G141" s="253"/>
      <c r="H141" s="253"/>
      <c r="I141" s="253"/>
      <c r="J141" s="253"/>
      <c r="K141" s="253"/>
      <c r="L141" s="253"/>
      <c r="M141" s="253"/>
      <c r="N141" s="253"/>
      <c r="O141" s="15"/>
    </row>
    <row r="142" spans="4:15" x14ac:dyDescent="0.3">
      <c r="D142" s="14"/>
      <c r="E142" s="253"/>
      <c r="F142" s="253"/>
      <c r="G142" s="253"/>
      <c r="H142" s="253"/>
      <c r="I142" s="253"/>
      <c r="J142" s="253"/>
      <c r="K142" s="253"/>
      <c r="L142" s="253"/>
      <c r="M142" s="253"/>
      <c r="N142" s="253"/>
      <c r="O142" s="15"/>
    </row>
    <row r="143" spans="4:15" x14ac:dyDescent="0.3">
      <c r="D143" s="14"/>
      <c r="E143" s="253"/>
      <c r="F143" s="253"/>
      <c r="G143" s="253"/>
      <c r="H143" s="253"/>
      <c r="I143" s="253"/>
      <c r="J143" s="253"/>
      <c r="K143" s="253"/>
      <c r="L143" s="253"/>
      <c r="M143" s="253"/>
      <c r="N143" s="253"/>
      <c r="O143" s="15"/>
    </row>
    <row r="144" spans="4:15" x14ac:dyDescent="0.3">
      <c r="D144" s="14"/>
      <c r="E144" s="253"/>
      <c r="F144" s="253"/>
      <c r="G144" s="253"/>
      <c r="H144" s="253"/>
      <c r="I144" s="253"/>
      <c r="J144" s="253"/>
      <c r="K144" s="253"/>
      <c r="L144" s="253"/>
      <c r="M144" s="253"/>
      <c r="N144" s="253"/>
      <c r="O144" s="15"/>
    </row>
    <row r="145" spans="1:17" x14ac:dyDescent="0.3">
      <c r="D145" s="14"/>
      <c r="E145" s="253"/>
      <c r="F145" s="253"/>
      <c r="G145" s="253"/>
      <c r="H145" s="253"/>
      <c r="I145" s="253"/>
      <c r="J145" s="253"/>
      <c r="K145" s="253"/>
      <c r="L145" s="253"/>
      <c r="M145" s="253"/>
      <c r="N145" s="253"/>
      <c r="O145" s="15"/>
    </row>
    <row r="146" spans="1:17" x14ac:dyDescent="0.3">
      <c r="D146" s="14"/>
      <c r="E146" s="253"/>
      <c r="F146" s="253"/>
      <c r="G146" s="253"/>
      <c r="H146" s="253"/>
      <c r="I146" s="253"/>
      <c r="J146" s="253"/>
      <c r="K146" s="253"/>
      <c r="L146" s="253"/>
      <c r="M146" s="253"/>
      <c r="N146" s="253"/>
      <c r="O146" s="15"/>
    </row>
    <row r="147" spans="1:17" x14ac:dyDescent="0.3">
      <c r="D147" s="14"/>
      <c r="E147" s="253"/>
      <c r="F147" s="253"/>
      <c r="G147" s="253"/>
      <c r="H147" s="253"/>
      <c r="I147" s="253"/>
      <c r="J147" s="253"/>
      <c r="K147" s="253"/>
      <c r="L147" s="253"/>
      <c r="M147" s="253"/>
      <c r="N147" s="253"/>
      <c r="O147" s="15"/>
    </row>
    <row r="148" spans="1:17" x14ac:dyDescent="0.3">
      <c r="D148" s="14"/>
      <c r="O148" s="15"/>
    </row>
    <row r="149" spans="1:17" x14ac:dyDescent="0.3">
      <c r="D149" s="294" t="s">
        <v>1429</v>
      </c>
      <c r="E149" s="284"/>
      <c r="F149" s="284"/>
      <c r="G149" s="284"/>
      <c r="H149" s="284"/>
      <c r="I149" s="284"/>
      <c r="J149" s="284"/>
      <c r="K149" s="284"/>
      <c r="L149" s="284"/>
      <c r="M149" s="284"/>
      <c r="N149" s="284"/>
      <c r="O149" s="343"/>
    </row>
    <row r="150" spans="1:17" x14ac:dyDescent="0.3">
      <c r="D150" s="294"/>
      <c r="E150" s="284"/>
      <c r="F150" s="284"/>
      <c r="G150" s="284"/>
      <c r="H150" s="284"/>
      <c r="I150" s="284"/>
      <c r="J150" s="284"/>
      <c r="K150" s="284"/>
      <c r="L150" s="284"/>
      <c r="M150" s="284"/>
      <c r="N150" s="284"/>
      <c r="O150" s="343"/>
    </row>
    <row r="151" spans="1:17" ht="15" thickBot="1" x14ac:dyDescent="0.35">
      <c r="D151" s="65"/>
      <c r="E151" s="66"/>
      <c r="F151" s="66"/>
      <c r="G151" s="66"/>
      <c r="H151" s="66"/>
      <c r="I151" s="66"/>
      <c r="J151" s="66"/>
      <c r="K151" s="66"/>
      <c r="L151" s="66"/>
      <c r="M151" s="66"/>
      <c r="N151" s="66"/>
      <c r="O151" s="67"/>
    </row>
    <row r="153" spans="1:17" s="192" customFormat="1" ht="14.4" customHeight="1" x14ac:dyDescent="0.3">
      <c r="A153" s="189"/>
      <c r="B153" s="190" t="s">
        <v>1422</v>
      </c>
      <c r="C153" s="191">
        <v>3</v>
      </c>
      <c r="D153" s="288" t="s">
        <v>1416</v>
      </c>
      <c r="E153" s="288"/>
      <c r="F153" s="288"/>
      <c r="G153" s="288"/>
      <c r="H153" s="288"/>
      <c r="I153" s="288"/>
      <c r="J153" s="288"/>
      <c r="K153" s="288"/>
      <c r="L153" s="288"/>
      <c r="M153" s="288"/>
      <c r="N153" s="288"/>
      <c r="O153" s="288"/>
    </row>
    <row r="154" spans="1:17" s="192" customFormat="1" x14ac:dyDescent="0.3">
      <c r="A154" s="189"/>
      <c r="B154" s="190"/>
      <c r="C154" s="191"/>
      <c r="D154" s="288"/>
      <c r="E154" s="288"/>
      <c r="F154" s="288"/>
      <c r="G154" s="288"/>
      <c r="H154" s="288"/>
      <c r="I154" s="288"/>
      <c r="J154" s="288"/>
      <c r="K154" s="288"/>
      <c r="L154" s="288"/>
      <c r="M154" s="288"/>
      <c r="N154" s="288"/>
      <c r="O154" s="288"/>
    </row>
    <row r="155" spans="1:17" ht="15" thickBot="1" x14ac:dyDescent="0.35"/>
    <row r="156" spans="1:17" ht="15" thickBot="1" x14ac:dyDescent="0.35">
      <c r="F156" s="134" t="s">
        <v>60</v>
      </c>
      <c r="G156" s="135" t="s">
        <v>85</v>
      </c>
      <c r="H156" s="136" t="s">
        <v>104</v>
      </c>
      <c r="K156" s="253"/>
      <c r="L156" s="253"/>
      <c r="M156" s="253"/>
      <c r="N156" s="253"/>
      <c r="O156" s="253"/>
      <c r="P156" s="253"/>
      <c r="Q156" s="253"/>
    </row>
    <row r="157" spans="1:17" x14ac:dyDescent="0.3">
      <c r="E157" s="129" t="s">
        <v>1430</v>
      </c>
      <c r="F157" s="130">
        <v>9.3676814988290051E-3</v>
      </c>
      <c r="G157" s="131">
        <v>1.0140845070422599E-2</v>
      </c>
      <c r="H157" s="132">
        <v>9.2325447201384546E-3</v>
      </c>
      <c r="I157" s="99"/>
      <c r="J157" s="99"/>
      <c r="K157" s="253"/>
      <c r="L157" s="253"/>
      <c r="M157" s="253"/>
      <c r="N157" s="253"/>
      <c r="O157" s="253"/>
      <c r="P157" s="253"/>
      <c r="Q157" s="253"/>
    </row>
    <row r="158" spans="1:17" x14ac:dyDescent="0.3">
      <c r="E158" s="14" t="s">
        <v>1359</v>
      </c>
      <c r="F158" s="98">
        <v>5.80046403712264E-4</v>
      </c>
      <c r="G158" s="99">
        <v>5.5772448410482047E-4</v>
      </c>
      <c r="H158" s="100">
        <v>5.7175528873638828E-4</v>
      </c>
      <c r="I158" s="99"/>
      <c r="J158" s="99"/>
      <c r="K158" s="253"/>
      <c r="L158" s="253"/>
      <c r="M158" s="253"/>
      <c r="N158" s="253"/>
      <c r="O158" s="253"/>
      <c r="P158" s="253"/>
      <c r="Q158" s="253"/>
    </row>
    <row r="159" spans="1:17" x14ac:dyDescent="0.3">
      <c r="E159" s="14" t="s">
        <v>1360</v>
      </c>
      <c r="F159" s="98">
        <v>8.1159420289855407E-3</v>
      </c>
      <c r="G159" s="99">
        <v>5.5741360089186171E-3</v>
      </c>
      <c r="H159" s="100">
        <v>7.4285714285714935E-3</v>
      </c>
      <c r="I159" s="99"/>
      <c r="J159" s="99"/>
      <c r="K159" s="253"/>
      <c r="L159" s="253"/>
      <c r="M159" s="253"/>
      <c r="N159" s="253"/>
      <c r="O159" s="253"/>
      <c r="P159" s="253"/>
      <c r="Q159" s="253"/>
    </row>
    <row r="160" spans="1:17" x14ac:dyDescent="0.3">
      <c r="E160" s="14" t="s">
        <v>1361</v>
      </c>
      <c r="F160" s="98">
        <v>9.2006900517538487E-3</v>
      </c>
      <c r="G160" s="99">
        <v>7.7605321507760849E-3</v>
      </c>
      <c r="H160" s="100">
        <v>8.5082246171298923E-3</v>
      </c>
      <c r="I160" s="99"/>
      <c r="J160" s="99"/>
      <c r="K160" s="253"/>
      <c r="L160" s="253"/>
      <c r="M160" s="253"/>
      <c r="N160" s="253"/>
      <c r="O160" s="253"/>
      <c r="P160" s="253"/>
      <c r="Q160" s="253"/>
    </row>
    <row r="161" spans="2:20" x14ac:dyDescent="0.3">
      <c r="E161" s="14" t="s">
        <v>1362</v>
      </c>
      <c r="F161" s="98">
        <v>1.0826210826210859E-2</v>
      </c>
      <c r="G161" s="99">
        <v>8.2508250825082501E-3</v>
      </c>
      <c r="H161" s="100">
        <v>1.0123734533183255E-2</v>
      </c>
      <c r="I161" s="99"/>
      <c r="J161" s="99"/>
      <c r="K161" s="253"/>
      <c r="L161" s="253"/>
      <c r="M161" s="253"/>
      <c r="N161" s="253"/>
      <c r="O161" s="253"/>
      <c r="P161" s="253"/>
      <c r="Q161" s="253"/>
    </row>
    <row r="162" spans="2:20" x14ac:dyDescent="0.3">
      <c r="E162" s="14" t="s">
        <v>1363</v>
      </c>
      <c r="F162" s="98">
        <v>-4.5095828635851824E-3</v>
      </c>
      <c r="G162" s="99">
        <v>-1.0911074740861974E-2</v>
      </c>
      <c r="H162" s="100">
        <v>-7.2383073496658295E-3</v>
      </c>
      <c r="I162" s="99"/>
      <c r="J162" s="99"/>
      <c r="K162" s="253"/>
      <c r="L162" s="253"/>
      <c r="M162" s="253"/>
      <c r="N162" s="253"/>
      <c r="O162" s="253"/>
      <c r="P162" s="253"/>
      <c r="Q162" s="253"/>
    </row>
    <row r="163" spans="2:20" x14ac:dyDescent="0.3">
      <c r="E163" s="14" t="s">
        <v>1364</v>
      </c>
      <c r="F163" s="98">
        <v>-1.2457531143827796E-2</v>
      </c>
      <c r="G163" s="99">
        <v>-1.4892443463872128E-2</v>
      </c>
      <c r="H163" s="100">
        <v>-1.3460459899046581E-2</v>
      </c>
      <c r="I163" s="99"/>
      <c r="J163" s="99"/>
      <c r="K163" s="253"/>
      <c r="L163" s="253"/>
      <c r="M163" s="253"/>
      <c r="N163" s="253"/>
      <c r="O163" s="253"/>
      <c r="P163" s="253"/>
      <c r="Q163" s="253"/>
    </row>
    <row r="164" spans="2:20" x14ac:dyDescent="0.3">
      <c r="E164" s="14" t="s">
        <v>1365</v>
      </c>
      <c r="F164" s="98">
        <v>3.4403669724770315E-3</v>
      </c>
      <c r="G164" s="99">
        <v>5.0391937290033915E-3</v>
      </c>
      <c r="H164" s="100">
        <v>4.5480386583284984E-3</v>
      </c>
      <c r="I164" s="99"/>
      <c r="J164" s="99"/>
      <c r="K164" s="253"/>
      <c r="L164" s="253"/>
      <c r="M164" s="253"/>
      <c r="N164" s="253"/>
      <c r="O164" s="253"/>
      <c r="P164" s="253"/>
      <c r="Q164" s="253"/>
    </row>
    <row r="165" spans="2:20" x14ac:dyDescent="0.3">
      <c r="E165" s="14" t="s">
        <v>1366</v>
      </c>
      <c r="F165" s="98">
        <v>-1.1428571428570779E-3</v>
      </c>
      <c r="G165" s="99">
        <v>6.6852367688021649E-3</v>
      </c>
      <c r="H165" s="100">
        <v>1.6977928692700134E-3</v>
      </c>
      <c r="I165" s="99"/>
      <c r="J165" s="99"/>
      <c r="K165" s="253"/>
      <c r="L165" s="253"/>
      <c r="M165" s="253"/>
      <c r="N165" s="253"/>
      <c r="O165" s="253"/>
      <c r="P165" s="253"/>
      <c r="Q165" s="253"/>
    </row>
    <row r="166" spans="2:20" x14ac:dyDescent="0.3">
      <c r="E166" s="14" t="s">
        <v>1367</v>
      </c>
      <c r="F166" s="98">
        <v>0</v>
      </c>
      <c r="G166" s="99">
        <v>5.5340343110139867E-4</v>
      </c>
      <c r="H166" s="100">
        <v>0</v>
      </c>
      <c r="I166" s="99"/>
      <c r="J166" s="99"/>
      <c r="K166" s="253"/>
      <c r="L166" s="253"/>
      <c r="M166" s="253"/>
      <c r="N166" s="253"/>
      <c r="O166" s="253"/>
      <c r="P166" s="253"/>
      <c r="Q166" s="253"/>
    </row>
    <row r="167" spans="2:20" x14ac:dyDescent="0.3">
      <c r="E167" s="14" t="s">
        <v>1368</v>
      </c>
      <c r="F167" s="98">
        <v>4.0045766590388367E-3</v>
      </c>
      <c r="G167" s="99">
        <v>7.1902654867255691E-3</v>
      </c>
      <c r="H167" s="100">
        <v>5.0847457627118961E-3</v>
      </c>
      <c r="I167" s="99"/>
      <c r="J167" s="99"/>
      <c r="K167" s="253"/>
      <c r="L167" s="253"/>
      <c r="M167" s="253"/>
      <c r="N167" s="253"/>
      <c r="O167" s="253"/>
      <c r="P167" s="253"/>
      <c r="Q167" s="253"/>
    </row>
    <row r="168" spans="2:20" ht="15" thickBot="1" x14ac:dyDescent="0.35">
      <c r="E168" s="65" t="s">
        <v>1369</v>
      </c>
      <c r="F168" s="101">
        <v>7.4074074074074719E-3</v>
      </c>
      <c r="G168" s="102">
        <v>5.4914881933003845E-3</v>
      </c>
      <c r="H168" s="103">
        <v>6.7453625632377095E-3</v>
      </c>
      <c r="I168" s="99"/>
      <c r="J168" s="99"/>
      <c r="K168" s="253"/>
      <c r="L168" s="253"/>
      <c r="M168" s="253"/>
      <c r="N168" s="253"/>
      <c r="O168" s="253"/>
      <c r="P168" s="253"/>
      <c r="Q168" s="253"/>
    </row>
    <row r="169" spans="2:20" x14ac:dyDescent="0.3">
      <c r="K169" s="253"/>
      <c r="L169" s="253"/>
      <c r="M169" s="253"/>
      <c r="N169" s="253"/>
      <c r="O169" s="253"/>
      <c r="P169" s="253"/>
      <c r="Q169" s="253"/>
    </row>
    <row r="170" spans="2:20" x14ac:dyDescent="0.3">
      <c r="K170" s="253"/>
      <c r="L170" s="253"/>
      <c r="M170" s="253"/>
      <c r="N170" s="253"/>
      <c r="O170" s="253"/>
      <c r="P170" s="253"/>
      <c r="Q170" s="253"/>
    </row>
    <row r="171" spans="2:20" x14ac:dyDescent="0.3">
      <c r="D171" s="284" t="s">
        <v>1431</v>
      </c>
      <c r="E171" s="284"/>
      <c r="F171" s="284"/>
      <c r="G171" s="284"/>
      <c r="H171" s="284"/>
      <c r="I171" s="284"/>
      <c r="K171" s="253"/>
      <c r="L171" s="253"/>
      <c r="M171" s="253"/>
      <c r="N171" s="253"/>
      <c r="O171" s="253"/>
      <c r="P171" s="253"/>
      <c r="Q171" s="253"/>
    </row>
    <row r="172" spans="2:20" x14ac:dyDescent="0.3">
      <c r="D172" s="284"/>
      <c r="E172" s="284"/>
      <c r="F172" s="284"/>
      <c r="G172" s="284"/>
      <c r="H172" s="284"/>
      <c r="I172" s="284"/>
      <c r="K172" s="253"/>
      <c r="L172" s="253"/>
      <c r="M172" s="253"/>
      <c r="N172" s="253"/>
      <c r="O172" s="253"/>
      <c r="P172" s="253"/>
      <c r="Q172" s="253"/>
    </row>
    <row r="173" spans="2:20" x14ac:dyDescent="0.3">
      <c r="D173" s="284"/>
      <c r="E173" s="284"/>
      <c r="F173" s="284"/>
      <c r="G173" s="284"/>
      <c r="H173" s="284"/>
      <c r="I173" s="284"/>
      <c r="K173" s="253"/>
      <c r="L173" s="253"/>
      <c r="M173" s="253"/>
      <c r="N173" s="253"/>
      <c r="O173" s="253"/>
      <c r="P173" s="253"/>
      <c r="Q173" s="253"/>
    </row>
    <row r="174" spans="2:20" x14ac:dyDescent="0.3">
      <c r="K174" s="253"/>
      <c r="L174" s="253"/>
      <c r="M174" s="253"/>
      <c r="N174" s="253"/>
      <c r="O174" s="253"/>
      <c r="P174" s="253"/>
      <c r="Q174" s="253"/>
    </row>
    <row r="175" spans="2:20" ht="15" thickBot="1" x14ac:dyDescent="0.35"/>
    <row r="176" spans="2:20" x14ac:dyDescent="0.3">
      <c r="B176" s="190" t="s">
        <v>1438</v>
      </c>
      <c r="C176" s="191" t="s">
        <v>1408</v>
      </c>
      <c r="D176" s="297" t="s">
        <v>1417</v>
      </c>
      <c r="E176" s="298"/>
      <c r="F176" s="298"/>
      <c r="G176" s="298"/>
      <c r="H176" s="298"/>
      <c r="I176" s="298"/>
      <c r="J176" s="298"/>
      <c r="K176" s="298"/>
      <c r="L176" s="298"/>
      <c r="M176" s="298"/>
      <c r="N176" s="298"/>
      <c r="O176" s="298"/>
      <c r="P176" s="298"/>
      <c r="Q176" s="298"/>
      <c r="R176" s="298"/>
      <c r="S176" s="298"/>
      <c r="T176" s="299"/>
    </row>
    <row r="177" spans="4:20" ht="15" thickBot="1" x14ac:dyDescent="0.35">
      <c r="D177" s="14"/>
      <c r="T177" s="15"/>
    </row>
    <row r="178" spans="4:20" ht="57.6" x14ac:dyDescent="0.3">
      <c r="D178" s="14"/>
      <c r="G178" s="153" t="s">
        <v>33</v>
      </c>
      <c r="H178" s="154" t="s">
        <v>34</v>
      </c>
      <c r="I178" s="154" t="s">
        <v>35</v>
      </c>
      <c r="J178" s="154" t="s">
        <v>36</v>
      </c>
      <c r="K178" s="154" t="s">
        <v>37</v>
      </c>
      <c r="L178" s="154" t="s">
        <v>38</v>
      </c>
      <c r="M178" s="154" t="s">
        <v>39</v>
      </c>
      <c r="N178" s="154" t="s">
        <v>40</v>
      </c>
      <c r="O178" s="154" t="s">
        <v>41</v>
      </c>
      <c r="P178" s="203" t="s">
        <v>42</v>
      </c>
      <c r="Q178" s="154" t="s">
        <v>43</v>
      </c>
      <c r="R178" s="154" t="s">
        <v>44</v>
      </c>
      <c r="S178" s="155" t="s">
        <v>45</v>
      </c>
      <c r="T178" s="15"/>
    </row>
    <row r="179" spans="4:20" x14ac:dyDescent="0.3">
      <c r="D179" s="295" t="s">
        <v>104</v>
      </c>
      <c r="E179" s="296">
        <v>2022</v>
      </c>
      <c r="F179" s="128" t="s">
        <v>167</v>
      </c>
      <c r="G179" s="140"/>
      <c r="H179" s="140"/>
      <c r="I179" s="140"/>
      <c r="J179" s="140"/>
      <c r="K179" s="140"/>
      <c r="L179" s="140"/>
      <c r="M179" s="140"/>
      <c r="N179" s="140"/>
      <c r="O179" s="140"/>
      <c r="P179" s="140"/>
      <c r="Q179" s="140"/>
      <c r="R179" s="140"/>
      <c r="S179" s="141"/>
      <c r="T179" s="15"/>
    </row>
    <row r="180" spans="4:20" x14ac:dyDescent="0.3">
      <c r="D180" s="295"/>
      <c r="E180" s="296"/>
      <c r="F180" s="22" t="s">
        <v>177</v>
      </c>
      <c r="G180" s="99">
        <v>5.8403634003893947E-3</v>
      </c>
      <c r="H180" s="99">
        <v>1.1059907834101408E-2</v>
      </c>
      <c r="I180" s="99">
        <v>5.1724137931034517E-2</v>
      </c>
      <c r="J180" s="99">
        <v>5.4578532443905741E-3</v>
      </c>
      <c r="K180" s="99">
        <v>-7.411067193675889E-3</v>
      </c>
      <c r="L180" s="99">
        <v>-7.6023391812866164E-3</v>
      </c>
      <c r="M180" s="99">
        <v>4.230989136649517E-2</v>
      </c>
      <c r="N180" s="99">
        <v>-2.4286581663629466E-3</v>
      </c>
      <c r="O180" s="99">
        <v>1.6708437761069578E-3</v>
      </c>
      <c r="P180" s="99">
        <v>1.1898323418063756E-2</v>
      </c>
      <c r="Q180" s="99">
        <v>4.7875523638540481E-3</v>
      </c>
      <c r="R180" s="99">
        <v>7.6712328767123599E-3</v>
      </c>
      <c r="S180" s="100">
        <v>9.2325447201384546E-3</v>
      </c>
      <c r="T180" s="15"/>
    </row>
    <row r="181" spans="4:20" x14ac:dyDescent="0.3">
      <c r="D181" s="295"/>
      <c r="E181" s="296"/>
      <c r="F181" s="22" t="s">
        <v>194</v>
      </c>
      <c r="G181" s="99">
        <v>9.6774193548387101E-3</v>
      </c>
      <c r="H181" s="99">
        <v>-2.9170464904284436E-2</v>
      </c>
      <c r="I181" s="99">
        <v>2.5761124121779725E-2</v>
      </c>
      <c r="J181" s="99">
        <v>4.8250904704462173E-3</v>
      </c>
      <c r="K181" s="99">
        <v>-2.5385764061722219E-2</v>
      </c>
      <c r="L181" s="99">
        <v>2.6517383618149679E-2</v>
      </c>
      <c r="M181" s="99">
        <v>-1.0970927043336097E-3</v>
      </c>
      <c r="N181" s="99">
        <v>0</v>
      </c>
      <c r="O181" s="99">
        <v>8.3402835696408937E-4</v>
      </c>
      <c r="P181" s="99">
        <v>1.5499732763228252E-2</v>
      </c>
      <c r="Q181" s="99">
        <v>2.9779630732578916E-3</v>
      </c>
      <c r="R181" s="99">
        <v>7.0690592713430287E-3</v>
      </c>
      <c r="S181" s="100">
        <v>5.7175528873638828E-4</v>
      </c>
      <c r="T181" s="15"/>
    </row>
    <row r="182" spans="4:20" x14ac:dyDescent="0.3">
      <c r="D182" s="295"/>
      <c r="E182" s="296"/>
      <c r="F182" s="22" t="s">
        <v>213</v>
      </c>
      <c r="G182" s="99">
        <v>2.4281150159744483E-2</v>
      </c>
      <c r="H182" s="99">
        <v>-3.0516431924882629E-2</v>
      </c>
      <c r="I182" s="99">
        <v>-3.4246575342465758E-2</v>
      </c>
      <c r="J182" s="99">
        <v>9.00360144057623E-3</v>
      </c>
      <c r="K182" s="99">
        <v>-1.7364657814096043E-2</v>
      </c>
      <c r="L182" s="99">
        <v>-7.4626865671640818E-3</v>
      </c>
      <c r="M182" s="99">
        <v>2.5260845689181737E-2</v>
      </c>
      <c r="N182" s="99">
        <v>1.7650639074862917E-2</v>
      </c>
      <c r="O182" s="99">
        <v>7.5000000000000474E-3</v>
      </c>
      <c r="P182" s="99">
        <v>1.8947368421052602E-2</v>
      </c>
      <c r="Q182" s="99">
        <v>2.3752969121140478E-3</v>
      </c>
      <c r="R182" s="99">
        <v>5.9395248380130824E-3</v>
      </c>
      <c r="S182" s="100">
        <v>7.4285714285714935E-3</v>
      </c>
      <c r="T182" s="15"/>
    </row>
    <row r="183" spans="4:20" x14ac:dyDescent="0.3">
      <c r="D183" s="295"/>
      <c r="E183" s="296"/>
      <c r="F183" s="22" t="s">
        <v>228</v>
      </c>
      <c r="G183" s="99">
        <v>1.9962570180910719E-2</v>
      </c>
      <c r="H183" s="99">
        <v>1.3075060532687597E-2</v>
      </c>
      <c r="I183" s="99">
        <v>2.9550827423167852E-3</v>
      </c>
      <c r="J183" s="99">
        <v>9.5181439619273899E-3</v>
      </c>
      <c r="K183" s="99">
        <v>-1.9230769230769319E-2</v>
      </c>
      <c r="L183" s="99">
        <v>-4.1642567958357531E-2</v>
      </c>
      <c r="M183" s="99">
        <v>2.7316550615961558E-2</v>
      </c>
      <c r="N183" s="99">
        <v>1.1363636363636399E-2</v>
      </c>
      <c r="O183" s="99">
        <v>5.7899090157153728E-3</v>
      </c>
      <c r="P183" s="99">
        <v>1.9111570247933973E-2</v>
      </c>
      <c r="Q183" s="99">
        <v>3.5545023696682125E-3</v>
      </c>
      <c r="R183" s="99">
        <v>5.9044551798174676E-3</v>
      </c>
      <c r="S183" s="100">
        <v>8.5082246171298923E-3</v>
      </c>
      <c r="T183" s="15"/>
    </row>
    <row r="184" spans="4:20" ht="15" thickBot="1" x14ac:dyDescent="0.35">
      <c r="D184" s="295"/>
      <c r="E184" s="296"/>
      <c r="F184" s="22" t="s">
        <v>238</v>
      </c>
      <c r="G184" s="99">
        <v>1.0397553516819502E-2</v>
      </c>
      <c r="H184" s="99">
        <v>8.1261950286807706E-3</v>
      </c>
      <c r="I184" s="99">
        <v>7.0713022981733478E-3</v>
      </c>
      <c r="J184" s="99">
        <v>7.0713022981733478E-3</v>
      </c>
      <c r="K184" s="99">
        <v>-1.1658717541070422E-2</v>
      </c>
      <c r="L184" s="99">
        <v>-1.1466505733252729E-2</v>
      </c>
      <c r="M184" s="99">
        <v>4.118873826903012E-2</v>
      </c>
      <c r="N184" s="99">
        <v>4.1395623891189656E-3</v>
      </c>
      <c r="O184" s="99">
        <v>2.4671052631579883E-3</v>
      </c>
      <c r="P184" s="102">
        <v>1.3177901672579798E-2</v>
      </c>
      <c r="Q184" s="99">
        <v>2.9515938606847697E-3</v>
      </c>
      <c r="R184" s="99">
        <v>4.8025613660619302E-3</v>
      </c>
      <c r="S184" s="100">
        <v>1.0123734533183255E-2</v>
      </c>
      <c r="T184" s="15"/>
    </row>
    <row r="185" spans="4:20" x14ac:dyDescent="0.3">
      <c r="D185" s="295"/>
      <c r="E185" s="296"/>
      <c r="F185" s="59" t="s">
        <v>264</v>
      </c>
      <c r="G185" s="130">
        <v>1.3317191283293082E-2</v>
      </c>
      <c r="H185" s="131">
        <v>-7.1123755334281651E-3</v>
      </c>
      <c r="I185" s="131">
        <v>6.1439438267992974E-2</v>
      </c>
      <c r="J185" s="131">
        <v>8.1919251023990971E-3</v>
      </c>
      <c r="K185" s="131">
        <v>1.286863270777483E-2</v>
      </c>
      <c r="L185" s="131">
        <v>-1.8925518925519063E-2</v>
      </c>
      <c r="M185" s="131">
        <v>-8.3124687030545791E-2</v>
      </c>
      <c r="N185" s="131">
        <v>4.1224970553591792E-3</v>
      </c>
      <c r="O185" s="131">
        <v>1.640689089417462E-3</v>
      </c>
      <c r="P185" s="99">
        <v>1.4507253626813434E-2</v>
      </c>
      <c r="Q185" s="131">
        <v>2.942907592701589E-3</v>
      </c>
      <c r="R185" s="131">
        <v>6.3728093467869812E-3</v>
      </c>
      <c r="S185" s="132">
        <v>-7.2383073496658295E-3</v>
      </c>
      <c r="T185" s="15"/>
    </row>
    <row r="186" spans="4:20" ht="15" thickBot="1" x14ac:dyDescent="0.35">
      <c r="D186" s="295"/>
      <c r="E186" s="296"/>
      <c r="F186" s="59" t="s">
        <v>273</v>
      </c>
      <c r="G186" s="101">
        <v>1.0752688172042909E-2</v>
      </c>
      <c r="H186" s="102">
        <v>-1.9102196752626823E-3</v>
      </c>
      <c r="I186" s="102">
        <v>4.8511576626240255E-2</v>
      </c>
      <c r="J186" s="102">
        <v>7.5449796865930518E-3</v>
      </c>
      <c r="K186" s="102">
        <v>-2.1175224986765785E-3</v>
      </c>
      <c r="L186" s="102">
        <v>-1.6801493466085806E-2</v>
      </c>
      <c r="M186" s="102">
        <v>-0.12670671764063349</v>
      </c>
      <c r="N186" s="102">
        <v>1.7595307917889231E-3</v>
      </c>
      <c r="O186" s="102">
        <v>-2.457002457002434E-3</v>
      </c>
      <c r="P186" s="102">
        <v>1.1834319526627106E-2</v>
      </c>
      <c r="Q186" s="102">
        <v>3.521126760563347E-3</v>
      </c>
      <c r="R186" s="102">
        <v>4.2216358839050729E-3</v>
      </c>
      <c r="S186" s="103">
        <v>-1.3460459899046581E-2</v>
      </c>
      <c r="T186" s="15"/>
    </row>
    <row r="187" spans="4:20" x14ac:dyDescent="0.3">
      <c r="D187" s="295"/>
      <c r="E187" s="296">
        <v>2023</v>
      </c>
      <c r="F187" s="22" t="s">
        <v>62</v>
      </c>
      <c r="G187" s="99">
        <v>2.7186761229314557E-2</v>
      </c>
      <c r="H187" s="99">
        <v>8.1339712918659744E-3</v>
      </c>
      <c r="I187" s="99">
        <v>2.2607781282860208E-2</v>
      </c>
      <c r="J187" s="99">
        <v>5.7603686635944703E-3</v>
      </c>
      <c r="K187" s="99">
        <v>-6.8965517241379917E-3</v>
      </c>
      <c r="L187" s="99">
        <v>1.8987341772152618E-3</v>
      </c>
      <c r="M187" s="99">
        <v>-3.7523452157598496E-2</v>
      </c>
      <c r="N187" s="99">
        <v>5.854800936767817E-4</v>
      </c>
      <c r="O187" s="99">
        <v>-5.7471264367816325E-3</v>
      </c>
      <c r="P187" s="99">
        <v>1.5594541910331468E-2</v>
      </c>
      <c r="Q187" s="99">
        <v>2.339181286549741E-3</v>
      </c>
      <c r="R187" s="99">
        <v>4.7293746715710832E-3</v>
      </c>
      <c r="S187" s="100">
        <v>4.5480386583284984E-3</v>
      </c>
      <c r="T187" s="15"/>
    </row>
    <row r="188" spans="4:20" x14ac:dyDescent="0.3">
      <c r="D188" s="295"/>
      <c r="E188" s="296"/>
      <c r="F188" s="22" t="s">
        <v>116</v>
      </c>
      <c r="G188" s="99">
        <v>3.4522439585730398E-3</v>
      </c>
      <c r="H188" s="99">
        <v>-1.423825344091125E-2</v>
      </c>
      <c r="I188" s="99">
        <v>-9.9228791773778982E-2</v>
      </c>
      <c r="J188" s="99">
        <v>1.5463917525773294E-2</v>
      </c>
      <c r="K188" s="99">
        <v>-4.2200854700854579E-2</v>
      </c>
      <c r="L188" s="99">
        <v>7.0751737207833149E-2</v>
      </c>
      <c r="M188" s="99">
        <v>-7.7972709551658026E-3</v>
      </c>
      <c r="N188" s="99">
        <v>5.8513750731418557E-4</v>
      </c>
      <c r="O188" s="99">
        <v>-9.0834021469859156E-3</v>
      </c>
      <c r="P188" s="99">
        <v>6.2380038387715112E-3</v>
      </c>
      <c r="Q188" s="99">
        <v>5.2508751458576761E-3</v>
      </c>
      <c r="R188" s="99">
        <v>9.4142259414226534E-3</v>
      </c>
      <c r="S188" s="100">
        <v>1.6977928692700134E-3</v>
      </c>
      <c r="T188" s="15"/>
    </row>
    <row r="189" spans="4:20" x14ac:dyDescent="0.3">
      <c r="D189" s="295"/>
      <c r="E189" s="296"/>
      <c r="F189" s="22" t="s">
        <v>138</v>
      </c>
      <c r="G189" s="99">
        <v>0</v>
      </c>
      <c r="H189" s="99">
        <v>0</v>
      </c>
      <c r="I189" s="99">
        <v>0</v>
      </c>
      <c r="J189" s="99">
        <v>0</v>
      </c>
      <c r="K189" s="99">
        <v>-5.5772448410497898E-4</v>
      </c>
      <c r="L189" s="99">
        <v>0</v>
      </c>
      <c r="M189" s="99">
        <v>6.5487884741337755E-4</v>
      </c>
      <c r="N189" s="99">
        <v>5.8479532163739363E-4</v>
      </c>
      <c r="O189" s="99">
        <v>0</v>
      </c>
      <c r="P189" s="99">
        <v>0</v>
      </c>
      <c r="Q189" s="99">
        <v>0</v>
      </c>
      <c r="R189" s="99">
        <v>0</v>
      </c>
      <c r="S189" s="100">
        <v>0</v>
      </c>
      <c r="T189" s="15"/>
    </row>
    <row r="190" spans="4:20" x14ac:dyDescent="0.3">
      <c r="D190" s="295"/>
      <c r="E190" s="296"/>
      <c r="F190" s="22" t="s">
        <v>154</v>
      </c>
      <c r="G190" s="99">
        <v>-3.4403669724770315E-3</v>
      </c>
      <c r="H190" s="99">
        <v>7.7034183919115207E-3</v>
      </c>
      <c r="I190" s="99">
        <v>-3.1963470319634674E-2</v>
      </c>
      <c r="J190" s="99">
        <v>6.2041737168640398E-3</v>
      </c>
      <c r="K190" s="99">
        <v>-2.3995535714285622E-2</v>
      </c>
      <c r="L190" s="99">
        <v>4.0117994100295054E-2</v>
      </c>
      <c r="M190" s="99">
        <v>1.7015706806282685E-2</v>
      </c>
      <c r="N190" s="99">
        <v>1.3442431326709593E-2</v>
      </c>
      <c r="O190" s="99">
        <v>1.0833333333333309E-2</v>
      </c>
      <c r="P190" s="99">
        <v>1.5259895088221351E-2</v>
      </c>
      <c r="Q190" s="99">
        <v>3.4822983168891135E-3</v>
      </c>
      <c r="R190" s="99">
        <v>2.5906735751295338E-3</v>
      </c>
      <c r="S190" s="100">
        <v>5.0847457627118961E-3</v>
      </c>
      <c r="T190" s="15"/>
    </row>
    <row r="191" spans="4:20" ht="15" thickBot="1" x14ac:dyDescent="0.35">
      <c r="D191" s="295"/>
      <c r="E191" s="296"/>
      <c r="F191" s="22" t="s">
        <v>167</v>
      </c>
      <c r="G191" s="102">
        <v>-5.7537399309564284E-4</v>
      </c>
      <c r="H191" s="102">
        <v>2.3889154323936932E-2</v>
      </c>
      <c r="I191" s="102">
        <v>2.122641509433959E-2</v>
      </c>
      <c r="J191" s="102">
        <v>6.1659192825111791E-3</v>
      </c>
      <c r="K191" s="102">
        <v>-2.801600914808465E-2</v>
      </c>
      <c r="L191" s="102">
        <v>-2.32558139534885E-2</v>
      </c>
      <c r="M191" s="102">
        <v>3.6036036036036001E-2</v>
      </c>
      <c r="N191" s="102">
        <v>1.2687427912341341E-2</v>
      </c>
      <c r="O191" s="102">
        <v>1.1541632316570533E-2</v>
      </c>
      <c r="P191" s="102">
        <v>2.3954908407703118E-2</v>
      </c>
      <c r="Q191" s="102">
        <v>2.8918449971081549E-3</v>
      </c>
      <c r="R191" s="102">
        <v>3.6175710594314658E-3</v>
      </c>
      <c r="S191" s="103">
        <v>6.7453625632377095E-3</v>
      </c>
      <c r="T191" s="15"/>
    </row>
    <row r="192" spans="4:20" x14ac:dyDescent="0.3">
      <c r="D192" s="204"/>
      <c r="E192" s="240"/>
      <c r="G192" s="99"/>
      <c r="H192" s="99"/>
      <c r="I192" s="99"/>
      <c r="J192" s="99"/>
      <c r="K192" s="99"/>
      <c r="L192" s="99"/>
      <c r="M192" s="99"/>
      <c r="N192" s="99"/>
      <c r="O192" s="99"/>
      <c r="P192" s="99"/>
      <c r="Q192" s="99"/>
      <c r="R192" s="99"/>
      <c r="S192" s="99"/>
      <c r="T192" s="15"/>
    </row>
    <row r="193" spans="2:20" x14ac:dyDescent="0.3">
      <c r="D193" s="294" t="s">
        <v>1432</v>
      </c>
      <c r="E193" s="284"/>
      <c r="F193" s="284"/>
      <c r="G193" s="284"/>
      <c r="H193" s="284"/>
      <c r="I193" s="284"/>
      <c r="J193" s="284"/>
      <c r="K193" s="284"/>
      <c r="L193" s="284"/>
      <c r="M193" s="284"/>
      <c r="N193" s="284"/>
      <c r="O193" s="284"/>
      <c r="P193" s="284"/>
      <c r="Q193" s="284"/>
      <c r="R193" s="284"/>
      <c r="S193" s="284"/>
      <c r="T193" s="15"/>
    </row>
    <row r="194" spans="2:20" x14ac:dyDescent="0.3">
      <c r="D194" s="294"/>
      <c r="E194" s="284"/>
      <c r="F194" s="284"/>
      <c r="G194" s="284"/>
      <c r="H194" s="284"/>
      <c r="I194" s="284"/>
      <c r="J194" s="284"/>
      <c r="K194" s="284"/>
      <c r="L194" s="284"/>
      <c r="M194" s="284"/>
      <c r="N194" s="284"/>
      <c r="O194" s="284"/>
      <c r="P194" s="284"/>
      <c r="Q194" s="284"/>
      <c r="R194" s="284"/>
      <c r="S194" s="284"/>
      <c r="T194" s="15"/>
    </row>
    <row r="195" spans="2:20" ht="15" thickBot="1" x14ac:dyDescent="0.35">
      <c r="D195" s="197"/>
      <c r="E195" s="198"/>
      <c r="F195" s="198"/>
      <c r="G195" s="198"/>
      <c r="H195" s="198"/>
      <c r="I195" s="198"/>
      <c r="J195" s="198"/>
      <c r="K195" s="198"/>
      <c r="L195" s="198"/>
      <c r="M195" s="198"/>
      <c r="N195" s="198"/>
      <c r="O195" s="198"/>
      <c r="P195" s="198"/>
      <c r="Q195" s="198"/>
      <c r="R195" s="198"/>
      <c r="S195" s="198"/>
      <c r="T195" s="67"/>
    </row>
    <row r="196" spans="2:20" ht="15" thickBot="1" x14ac:dyDescent="0.35"/>
    <row r="197" spans="2:20" ht="14.4" customHeight="1" x14ac:dyDescent="0.3">
      <c r="B197" s="190" t="s">
        <v>1438</v>
      </c>
      <c r="C197" s="191" t="s">
        <v>1414</v>
      </c>
      <c r="D197" s="291" t="s">
        <v>1418</v>
      </c>
      <c r="E197" s="292"/>
      <c r="F197" s="292"/>
      <c r="G197" s="292"/>
      <c r="H197" s="292"/>
      <c r="I197" s="292"/>
      <c r="J197" s="292"/>
      <c r="K197" s="292"/>
      <c r="L197" s="292"/>
      <c r="M197" s="292"/>
      <c r="N197" s="292"/>
      <c r="O197" s="292"/>
      <c r="P197" s="292"/>
      <c r="Q197" s="292"/>
      <c r="R197" s="292"/>
      <c r="S197" s="292"/>
      <c r="T197" s="293"/>
    </row>
    <row r="198" spans="2:20" ht="15" thickBot="1" x14ac:dyDescent="0.35">
      <c r="D198" s="195"/>
      <c r="E198" s="125"/>
      <c r="F198" s="125"/>
      <c r="G198" s="125"/>
      <c r="H198" s="125"/>
      <c r="I198" s="125"/>
      <c r="J198" s="125"/>
      <c r="K198" s="125"/>
      <c r="L198" s="125"/>
      <c r="M198" s="125"/>
      <c r="N198" s="125"/>
      <c r="O198" s="125"/>
      <c r="T198" s="15"/>
    </row>
    <row r="199" spans="2:20" ht="58.2" thickBot="1" x14ac:dyDescent="0.35">
      <c r="D199" s="14"/>
      <c r="G199" s="208" t="s">
        <v>33</v>
      </c>
      <c r="H199" s="209" t="s">
        <v>34</v>
      </c>
      <c r="I199" s="209" t="s">
        <v>35</v>
      </c>
      <c r="J199" s="209" t="s">
        <v>36</v>
      </c>
      <c r="K199" s="209" t="s">
        <v>37</v>
      </c>
      <c r="L199" s="209" t="s">
        <v>38</v>
      </c>
      <c r="M199" s="209" t="s">
        <v>39</v>
      </c>
      <c r="N199" s="209" t="s">
        <v>40</v>
      </c>
      <c r="O199" s="209" t="s">
        <v>41</v>
      </c>
      <c r="P199" s="209" t="s">
        <v>42</v>
      </c>
      <c r="Q199" s="209" t="s">
        <v>43</v>
      </c>
      <c r="R199" s="209" t="s">
        <v>44</v>
      </c>
      <c r="S199" s="210" t="s">
        <v>45</v>
      </c>
      <c r="T199" s="15"/>
    </row>
    <row r="200" spans="2:20" x14ac:dyDescent="0.3">
      <c r="D200" s="300" t="s">
        <v>1370</v>
      </c>
      <c r="E200" s="301"/>
      <c r="F200" s="133" t="s">
        <v>60</v>
      </c>
      <c r="G200" s="157">
        <v>0.12601803352788893</v>
      </c>
      <c r="H200" s="84">
        <v>-1.3415927239515419E-2</v>
      </c>
      <c r="I200" s="84">
        <v>6.9027470519994569E-2</v>
      </c>
      <c r="J200" s="84">
        <v>8.7604842900340665E-2</v>
      </c>
      <c r="K200" s="157">
        <v>-0.18860073732493318</v>
      </c>
      <c r="L200" s="84">
        <v>1.0550729170309782E-2</v>
      </c>
      <c r="M200" s="157">
        <v>-5.9844646584606448E-2</v>
      </c>
      <c r="N200" s="84">
        <v>5.8650424856599249E-2</v>
      </c>
      <c r="O200" s="84">
        <v>2.5192886014239267E-2</v>
      </c>
      <c r="P200" s="157">
        <v>0.17060794533039508</v>
      </c>
      <c r="Q200" s="84">
        <v>3.131543042249578E-2</v>
      </c>
      <c r="R200" s="84">
        <v>5.7787078677428043E-2</v>
      </c>
      <c r="S200" s="150">
        <v>3.48329506981448E-2</v>
      </c>
      <c r="T200" s="15"/>
    </row>
    <row r="201" spans="2:20" x14ac:dyDescent="0.3">
      <c r="D201" s="302"/>
      <c r="E201" s="303"/>
      <c r="F201" s="22" t="s">
        <v>85</v>
      </c>
      <c r="G201" s="149">
        <v>0.10948121428393404</v>
      </c>
      <c r="H201" s="147">
        <v>-6.639897831265909E-3</v>
      </c>
      <c r="I201" s="147">
        <v>8.5789646476304438E-2</v>
      </c>
      <c r="J201" s="147">
        <v>8.1608183959908737E-2</v>
      </c>
      <c r="K201" s="149">
        <v>-0.14039869277175199</v>
      </c>
      <c r="L201" s="147">
        <v>1.3452894126808595E-2</v>
      </c>
      <c r="M201" s="149">
        <v>-7.5795670153252434E-2</v>
      </c>
      <c r="N201" s="147">
        <v>7.5611128143722547E-2</v>
      </c>
      <c r="O201" s="147">
        <v>2.4616706238015207E-2</v>
      </c>
      <c r="P201" s="149">
        <v>0.1566574174276722</v>
      </c>
      <c r="Q201" s="147">
        <v>4.5734300024166549E-2</v>
      </c>
      <c r="R201" s="147">
        <v>6.7173674108132769E-2</v>
      </c>
      <c r="S201" s="151">
        <v>3.1440132200929186E-2</v>
      </c>
      <c r="T201" s="15"/>
    </row>
    <row r="202" spans="2:20" ht="15" thickBot="1" x14ac:dyDescent="0.35">
      <c r="D202" s="304"/>
      <c r="E202" s="305"/>
      <c r="F202" s="83" t="s">
        <v>104</v>
      </c>
      <c r="G202" s="158">
        <v>0.12085220029035372</v>
      </c>
      <c r="H202" s="148">
        <v>-1.0960038075584964E-2</v>
      </c>
      <c r="I202" s="148">
        <v>7.5858020928857975E-2</v>
      </c>
      <c r="J202" s="148">
        <v>8.5207275393248891E-2</v>
      </c>
      <c r="K202" s="158">
        <v>-0.17196654140370343</v>
      </c>
      <c r="L202" s="148">
        <v>1.212892331833881E-2</v>
      </c>
      <c r="M202" s="158">
        <v>-6.6466572857876549E-2</v>
      </c>
      <c r="N202" s="148">
        <v>6.4492479670082731E-2</v>
      </c>
      <c r="O202" s="148">
        <v>2.4990010110495772E-2</v>
      </c>
      <c r="P202" s="158">
        <v>0.16602381892132637</v>
      </c>
      <c r="Q202" s="148">
        <v>3.7075142679248593E-2</v>
      </c>
      <c r="R202" s="148">
        <v>6.2333124010194668E-2</v>
      </c>
      <c r="S202" s="152">
        <v>3.3242003192595196E-2</v>
      </c>
      <c r="T202" s="15"/>
    </row>
    <row r="203" spans="2:20" ht="58.2" thickBot="1" x14ac:dyDescent="0.35">
      <c r="D203" s="14"/>
      <c r="G203" s="159" t="s">
        <v>33</v>
      </c>
      <c r="I203" s="207" t="s">
        <v>35</v>
      </c>
      <c r="J203" s="159" t="s">
        <v>36</v>
      </c>
      <c r="N203" s="156" t="s">
        <v>40</v>
      </c>
      <c r="P203" s="206" t="s">
        <v>42</v>
      </c>
      <c r="Q203" s="207"/>
      <c r="R203" s="156" t="s">
        <v>44</v>
      </c>
      <c r="T203" s="15"/>
    </row>
    <row r="204" spans="2:20" x14ac:dyDescent="0.3">
      <c r="D204" s="300" t="s">
        <v>1371</v>
      </c>
      <c r="E204" s="301"/>
      <c r="F204" s="133" t="s">
        <v>60</v>
      </c>
      <c r="G204" s="131">
        <v>0.12601803352788893</v>
      </c>
      <c r="H204" s="131" t="s">
        <v>1433</v>
      </c>
      <c r="I204" s="131">
        <v>6.9027470519994569E-2</v>
      </c>
      <c r="J204" s="131">
        <v>8.7604842900340665E-2</v>
      </c>
      <c r="K204" s="131" t="s">
        <v>1433</v>
      </c>
      <c r="L204" s="131" t="s">
        <v>1433</v>
      </c>
      <c r="M204" s="131" t="s">
        <v>1433</v>
      </c>
      <c r="N204" s="131">
        <v>5.8650424856599249E-2</v>
      </c>
      <c r="O204" s="131" t="s">
        <v>1433</v>
      </c>
      <c r="P204" s="131">
        <v>0.17060794533039508</v>
      </c>
      <c r="Q204" s="131" t="s">
        <v>1433</v>
      </c>
      <c r="R204" s="132">
        <v>5.7787078677428043E-2</v>
      </c>
      <c r="T204" s="15"/>
    </row>
    <row r="205" spans="2:20" x14ac:dyDescent="0.3">
      <c r="D205" s="302"/>
      <c r="E205" s="303"/>
      <c r="F205" s="22" t="s">
        <v>85</v>
      </c>
      <c r="G205" s="99">
        <v>0.10948121428393404</v>
      </c>
      <c r="H205" s="99" t="s">
        <v>1433</v>
      </c>
      <c r="I205" s="99">
        <v>8.5789646476304438E-2</v>
      </c>
      <c r="J205" s="99">
        <v>8.1608183959908737E-2</v>
      </c>
      <c r="K205" s="99" t="s">
        <v>1433</v>
      </c>
      <c r="L205" s="99" t="s">
        <v>1433</v>
      </c>
      <c r="M205" s="99" t="s">
        <v>1433</v>
      </c>
      <c r="N205" s="99">
        <v>7.5611128143722547E-2</v>
      </c>
      <c r="O205" s="99" t="s">
        <v>1433</v>
      </c>
      <c r="P205" s="99">
        <v>0.1566574174276722</v>
      </c>
      <c r="Q205" s="99" t="s">
        <v>1433</v>
      </c>
      <c r="R205" s="100">
        <v>6.7173674108132769E-2</v>
      </c>
      <c r="T205" s="15"/>
    </row>
    <row r="206" spans="2:20" ht="15" thickBot="1" x14ac:dyDescent="0.35">
      <c r="D206" s="304"/>
      <c r="E206" s="305"/>
      <c r="F206" s="83" t="s">
        <v>104</v>
      </c>
      <c r="G206" s="102">
        <v>0.12085220029035372</v>
      </c>
      <c r="H206" s="102" t="s">
        <v>1433</v>
      </c>
      <c r="I206" s="102">
        <v>7.5858020928857975E-2</v>
      </c>
      <c r="J206" s="102">
        <v>8.5207275393248891E-2</v>
      </c>
      <c r="K206" s="102" t="s">
        <v>1433</v>
      </c>
      <c r="L206" s="102" t="s">
        <v>1433</v>
      </c>
      <c r="M206" s="102" t="s">
        <v>1433</v>
      </c>
      <c r="N206" s="102">
        <v>6.4492479670082731E-2</v>
      </c>
      <c r="O206" s="102" t="s">
        <v>1433</v>
      </c>
      <c r="P206" s="102">
        <v>0.16602381892132637</v>
      </c>
      <c r="Q206" s="102" t="s">
        <v>1433</v>
      </c>
      <c r="R206" s="103">
        <v>6.2333124010194668E-2</v>
      </c>
      <c r="T206" s="15"/>
    </row>
    <row r="207" spans="2:20" ht="43.8" thickBot="1" x14ac:dyDescent="0.35">
      <c r="D207" s="14"/>
      <c r="H207" s="159" t="s">
        <v>34</v>
      </c>
      <c r="K207" s="159" t="s">
        <v>37</v>
      </c>
      <c r="L207" s="156" t="s">
        <v>38</v>
      </c>
      <c r="M207" s="159" t="s">
        <v>39</v>
      </c>
      <c r="O207" s="156" t="s">
        <v>41</v>
      </c>
      <c r="T207" s="15"/>
    </row>
    <row r="208" spans="2:20" x14ac:dyDescent="0.3">
      <c r="D208" s="300" t="s">
        <v>1371</v>
      </c>
      <c r="E208" s="301"/>
      <c r="F208" s="133" t="s">
        <v>60</v>
      </c>
      <c r="G208" s="131" t="s">
        <v>1433</v>
      </c>
      <c r="H208" s="131">
        <v>-1.3415927239515419E-2</v>
      </c>
      <c r="I208" s="131" t="s">
        <v>1433</v>
      </c>
      <c r="J208" s="131" t="s">
        <v>1433</v>
      </c>
      <c r="K208" s="131">
        <v>-0.18860073732493318</v>
      </c>
      <c r="L208" s="131">
        <v>1.0550729170309782E-2</v>
      </c>
      <c r="M208" s="131">
        <v>-5.9844646584606448E-2</v>
      </c>
      <c r="N208" s="131" t="s">
        <v>1433</v>
      </c>
      <c r="O208" s="131">
        <v>2.5192886014239267E-2</v>
      </c>
      <c r="P208" s="131" t="s">
        <v>1433</v>
      </c>
      <c r="Q208" s="131">
        <v>3.131543042249578E-2</v>
      </c>
      <c r="R208" s="132" t="s">
        <v>1433</v>
      </c>
      <c r="T208" s="15"/>
    </row>
    <row r="209" spans="1:20" x14ac:dyDescent="0.3">
      <c r="D209" s="302"/>
      <c r="E209" s="303"/>
      <c r="F209" s="22" t="s">
        <v>85</v>
      </c>
      <c r="G209" s="99" t="s">
        <v>1433</v>
      </c>
      <c r="H209" s="99">
        <v>-6.639897831265909E-3</v>
      </c>
      <c r="I209" s="99" t="s">
        <v>1433</v>
      </c>
      <c r="J209" s="99" t="s">
        <v>1433</v>
      </c>
      <c r="K209" s="99">
        <v>-0.14039869277175199</v>
      </c>
      <c r="L209" s="99">
        <v>1.3452894126808595E-2</v>
      </c>
      <c r="M209" s="99">
        <v>-7.5795670153252434E-2</v>
      </c>
      <c r="N209" s="99" t="s">
        <v>1433</v>
      </c>
      <c r="O209" s="99">
        <v>2.4616706238015207E-2</v>
      </c>
      <c r="P209" s="99" t="s">
        <v>1433</v>
      </c>
      <c r="Q209" s="99" t="s">
        <v>1433</v>
      </c>
      <c r="R209" s="100" t="s">
        <v>1433</v>
      </c>
      <c r="T209" s="15"/>
    </row>
    <row r="210" spans="1:20" ht="14.4" customHeight="1" thickBot="1" x14ac:dyDescent="0.35">
      <c r="D210" s="304"/>
      <c r="E210" s="305"/>
      <c r="F210" s="83" t="s">
        <v>104</v>
      </c>
      <c r="G210" s="102" t="s">
        <v>1433</v>
      </c>
      <c r="H210" s="102">
        <v>-1.0960038075584964E-2</v>
      </c>
      <c r="I210" s="102" t="s">
        <v>1433</v>
      </c>
      <c r="J210" s="102" t="s">
        <v>1433</v>
      </c>
      <c r="K210" s="102">
        <v>-0.17196654140370343</v>
      </c>
      <c r="L210" s="102">
        <v>1.212892331833881E-2</v>
      </c>
      <c r="M210" s="102">
        <v>-6.6466572857876549E-2</v>
      </c>
      <c r="N210" s="102" t="s">
        <v>1433</v>
      </c>
      <c r="O210" s="102">
        <v>2.4990010110495772E-2</v>
      </c>
      <c r="P210" s="102" t="s">
        <v>1433</v>
      </c>
      <c r="Q210" s="102" t="s">
        <v>1433</v>
      </c>
      <c r="R210" s="103" t="s">
        <v>1433</v>
      </c>
      <c r="T210" s="15"/>
    </row>
    <row r="211" spans="1:20" ht="14.4" customHeight="1" x14ac:dyDescent="0.3">
      <c r="D211" s="211"/>
      <c r="E211" s="205"/>
      <c r="G211" s="99"/>
      <c r="H211" s="99"/>
      <c r="I211" s="99"/>
      <c r="J211" s="99"/>
      <c r="K211" s="99"/>
      <c r="L211" s="99"/>
      <c r="M211" s="99"/>
      <c r="N211" s="99"/>
      <c r="O211" s="99"/>
      <c r="P211" s="99"/>
      <c r="Q211" s="99"/>
      <c r="R211" s="99"/>
      <c r="T211" s="15"/>
    </row>
    <row r="212" spans="1:20" ht="14.4" customHeight="1" x14ac:dyDescent="0.3">
      <c r="D212" s="212" t="s">
        <v>1434</v>
      </c>
      <c r="E212" s="205"/>
      <c r="G212" s="99"/>
      <c r="H212" s="99"/>
      <c r="I212" s="99"/>
      <c r="J212" s="99"/>
      <c r="K212" s="99"/>
      <c r="L212" s="99"/>
      <c r="M212" s="99"/>
      <c r="N212" s="99"/>
      <c r="O212" s="99"/>
      <c r="P212" s="99"/>
      <c r="Q212" s="99"/>
      <c r="R212" s="99"/>
      <c r="T212" s="15"/>
    </row>
    <row r="213" spans="1:20" ht="14.4" customHeight="1" x14ac:dyDescent="0.3">
      <c r="D213" s="241">
        <v>1</v>
      </c>
      <c r="E213" s="285" t="s">
        <v>1435</v>
      </c>
      <c r="F213" s="285"/>
      <c r="G213" s="285"/>
      <c r="H213" s="285"/>
      <c r="I213" s="285"/>
      <c r="J213" s="285"/>
      <c r="K213" s="285"/>
      <c r="L213" s="285"/>
      <c r="M213" s="285"/>
      <c r="N213" s="285"/>
      <c r="O213" s="285"/>
      <c r="P213" s="285"/>
      <c r="Q213" s="285"/>
      <c r="R213" s="285"/>
      <c r="S213" s="285"/>
      <c r="T213" s="286"/>
    </row>
    <row r="214" spans="1:20" ht="14.4" customHeight="1" x14ac:dyDescent="0.3">
      <c r="D214" s="241"/>
      <c r="E214" s="285"/>
      <c r="F214" s="285"/>
      <c r="G214" s="285"/>
      <c r="H214" s="285"/>
      <c r="I214" s="285"/>
      <c r="J214" s="285"/>
      <c r="K214" s="285"/>
      <c r="L214" s="285"/>
      <c r="M214" s="285"/>
      <c r="N214" s="285"/>
      <c r="O214" s="285"/>
      <c r="P214" s="285"/>
      <c r="Q214" s="285"/>
      <c r="R214" s="285"/>
      <c r="S214" s="285"/>
      <c r="T214" s="286"/>
    </row>
    <row r="215" spans="1:20" x14ac:dyDescent="0.3">
      <c r="D215" s="242">
        <v>2</v>
      </c>
      <c r="E215" s="259" t="s">
        <v>1436</v>
      </c>
      <c r="F215" s="259"/>
      <c r="G215" s="259"/>
      <c r="H215" s="259"/>
      <c r="I215" s="259"/>
      <c r="J215" s="259"/>
      <c r="K215" s="259"/>
      <c r="L215" s="259"/>
      <c r="M215" s="259"/>
      <c r="N215" s="259"/>
      <c r="O215" s="259"/>
      <c r="P215" s="259"/>
      <c r="Q215" s="259"/>
      <c r="R215" s="259"/>
      <c r="S215" s="259"/>
      <c r="T215" s="287"/>
    </row>
    <row r="216" spans="1:20" x14ac:dyDescent="0.3">
      <c r="D216" s="242">
        <v>3</v>
      </c>
      <c r="E216" s="259" t="s">
        <v>1437</v>
      </c>
      <c r="F216" s="259"/>
      <c r="G216" s="259"/>
      <c r="H216" s="259"/>
      <c r="I216" s="259"/>
      <c r="J216" s="259"/>
      <c r="K216" s="259"/>
      <c r="L216" s="259"/>
      <c r="M216" s="259"/>
      <c r="N216" s="259"/>
      <c r="O216" s="259"/>
      <c r="P216" s="259"/>
      <c r="Q216" s="259"/>
      <c r="R216" s="259"/>
      <c r="S216" s="259"/>
      <c r="T216" s="287"/>
    </row>
    <row r="217" spans="1:20" ht="15" thickBot="1" x14ac:dyDescent="0.35">
      <c r="D217" s="65"/>
      <c r="E217" s="66"/>
      <c r="F217" s="66"/>
      <c r="G217" s="66"/>
      <c r="H217" s="66"/>
      <c r="I217" s="66"/>
      <c r="J217" s="66"/>
      <c r="K217" s="66"/>
      <c r="L217" s="66"/>
      <c r="M217" s="66"/>
      <c r="N217" s="66"/>
      <c r="O217" s="66"/>
      <c r="P217" s="66"/>
      <c r="Q217" s="66"/>
      <c r="R217" s="66"/>
      <c r="S217" s="66"/>
      <c r="T217" s="67"/>
    </row>
    <row r="219" spans="1:20" s="192" customFormat="1" x14ac:dyDescent="0.3">
      <c r="A219" s="189"/>
      <c r="B219" s="190" t="s">
        <v>1422</v>
      </c>
      <c r="C219" s="191">
        <v>4</v>
      </c>
      <c r="D219" s="288" t="s">
        <v>1419</v>
      </c>
      <c r="E219" s="288"/>
      <c r="F219" s="288"/>
      <c r="G219" s="288"/>
      <c r="H219" s="288"/>
      <c r="I219" s="288"/>
      <c r="J219" s="288"/>
      <c r="K219" s="288"/>
      <c r="L219" s="288"/>
      <c r="M219" s="288"/>
      <c r="N219" s="288"/>
      <c r="O219" s="288"/>
    </row>
    <row r="220" spans="1:20" s="192" customFormat="1" x14ac:dyDescent="0.3">
      <c r="A220" s="189"/>
      <c r="B220" s="190"/>
      <c r="C220" s="191"/>
      <c r="D220" s="288"/>
      <c r="E220" s="288"/>
      <c r="F220" s="288"/>
      <c r="G220" s="288"/>
      <c r="H220" s="288"/>
      <c r="I220" s="288"/>
      <c r="J220" s="288"/>
      <c r="K220" s="288"/>
      <c r="L220" s="288"/>
      <c r="M220" s="288"/>
      <c r="N220" s="288"/>
      <c r="O220" s="288"/>
    </row>
    <row r="222" spans="1:20" ht="15" thickBot="1" x14ac:dyDescent="0.35">
      <c r="E222" s="290" t="s">
        <v>1373</v>
      </c>
      <c r="F222" s="290"/>
      <c r="G222" s="290"/>
      <c r="H222" s="290"/>
      <c r="I222" s="290"/>
      <c r="J222" s="290"/>
    </row>
    <row r="223" spans="1:20" ht="58.2" thickBot="1" x14ac:dyDescent="0.35">
      <c r="D223" s="6"/>
      <c r="E223" s="173" t="s">
        <v>45</v>
      </c>
      <c r="F223" s="174" t="s">
        <v>51</v>
      </c>
      <c r="G223" s="175" t="s">
        <v>52</v>
      </c>
      <c r="H223" s="175" t="s">
        <v>53</v>
      </c>
      <c r="I223" s="175" t="s">
        <v>54</v>
      </c>
      <c r="J223" s="175" t="s">
        <v>56</v>
      </c>
      <c r="K223" s="176" t="s">
        <v>59</v>
      </c>
      <c r="M223" s="336"/>
      <c r="N223" s="337"/>
      <c r="O223" s="337"/>
      <c r="P223" s="337"/>
      <c r="Q223" s="337"/>
      <c r="R223" s="337"/>
      <c r="S223" s="337"/>
      <c r="T223" s="338"/>
    </row>
    <row r="224" spans="1:20" x14ac:dyDescent="0.3">
      <c r="D224" s="129" t="s">
        <v>1378</v>
      </c>
      <c r="E224" s="129">
        <v>133.1</v>
      </c>
      <c r="F224" s="126">
        <v>129.1</v>
      </c>
      <c r="G224" s="126">
        <v>130.1</v>
      </c>
      <c r="H224" s="126">
        <v>127.8</v>
      </c>
      <c r="I224" s="126">
        <v>117.6</v>
      </c>
      <c r="J224" s="126">
        <v>133.80000000000001</v>
      </c>
      <c r="K224" s="127">
        <v>130.9</v>
      </c>
      <c r="M224" s="339"/>
      <c r="N224" s="259"/>
      <c r="O224" s="259"/>
      <c r="P224" s="259"/>
      <c r="Q224" s="259"/>
      <c r="R224" s="259"/>
      <c r="S224" s="259"/>
      <c r="T224" s="266"/>
    </row>
    <row r="225" spans="4:20" x14ac:dyDescent="0.3">
      <c r="D225" s="177" t="s">
        <v>1372</v>
      </c>
      <c r="E225" s="14">
        <v>137.19999999999999</v>
      </c>
      <c r="F225">
        <v>136.5</v>
      </c>
      <c r="G225">
        <v>135.6</v>
      </c>
      <c r="H225">
        <v>134.30000000000001</v>
      </c>
      <c r="I225">
        <v>121</v>
      </c>
      <c r="J225">
        <v>139.80000000000001</v>
      </c>
      <c r="K225" s="15">
        <v>136.5</v>
      </c>
      <c r="M225" s="339"/>
      <c r="N225" s="259"/>
      <c r="O225" s="259"/>
      <c r="P225" s="259"/>
      <c r="Q225" s="259"/>
      <c r="R225" s="259"/>
      <c r="S225" s="259"/>
      <c r="T225" s="266"/>
    </row>
    <row r="226" spans="4:20" x14ac:dyDescent="0.3">
      <c r="D226" s="177" t="s">
        <v>1375</v>
      </c>
      <c r="E226" s="14">
        <v>138.1</v>
      </c>
      <c r="F226">
        <v>139.69999999999999</v>
      </c>
      <c r="G226">
        <v>143.80000000000001</v>
      </c>
      <c r="H226">
        <v>146.19999999999999</v>
      </c>
      <c r="I226">
        <v>124.6</v>
      </c>
      <c r="J226">
        <v>150.30000000000001</v>
      </c>
      <c r="K226" s="15">
        <v>140.4</v>
      </c>
      <c r="M226" s="339"/>
      <c r="N226" s="259"/>
      <c r="O226" s="259"/>
      <c r="P226" s="259"/>
      <c r="Q226" s="259"/>
      <c r="R226" s="259"/>
      <c r="S226" s="259"/>
      <c r="T226" s="266"/>
    </row>
    <row r="227" spans="4:20" ht="15" thickBot="1" x14ac:dyDescent="0.35">
      <c r="D227" s="177" t="s">
        <v>1376</v>
      </c>
      <c r="E227" s="65">
        <v>148.9</v>
      </c>
      <c r="F227" s="66">
        <v>148.9</v>
      </c>
      <c r="G227" s="66">
        <v>146.4</v>
      </c>
      <c r="H227" s="66">
        <v>152.30000000000001</v>
      </c>
      <c r="I227" s="66">
        <v>129.9</v>
      </c>
      <c r="J227" s="66">
        <v>156.1</v>
      </c>
      <c r="K227" s="67">
        <v>148.6</v>
      </c>
      <c r="M227" s="339"/>
      <c r="N227" s="259"/>
      <c r="O227" s="259"/>
      <c r="P227" s="259"/>
      <c r="Q227" s="259"/>
      <c r="R227" s="259"/>
      <c r="S227" s="259"/>
      <c r="T227" s="266"/>
    </row>
    <row r="228" spans="4:20" x14ac:dyDescent="0.3">
      <c r="D228" s="177" t="s">
        <v>1377</v>
      </c>
      <c r="E228" s="14">
        <v>156.69999999999999</v>
      </c>
      <c r="F228">
        <v>155.5</v>
      </c>
      <c r="G228">
        <v>151.19999999999999</v>
      </c>
      <c r="H228">
        <v>161.69999999999999</v>
      </c>
      <c r="I228">
        <v>146.19999999999999</v>
      </c>
      <c r="J228">
        <v>160.19999999999999</v>
      </c>
      <c r="K228" s="15">
        <v>156.80000000000001</v>
      </c>
      <c r="M228" s="339"/>
      <c r="N228" s="259"/>
      <c r="O228" s="259"/>
      <c r="P228" s="259"/>
      <c r="Q228" s="259"/>
      <c r="R228" s="259"/>
      <c r="S228" s="259"/>
      <c r="T228" s="266"/>
    </row>
    <row r="229" spans="4:20" x14ac:dyDescent="0.3">
      <c r="D229" s="177" t="s">
        <v>1345</v>
      </c>
      <c r="E229" s="14">
        <v>168.4</v>
      </c>
      <c r="F229">
        <v>167.2</v>
      </c>
      <c r="G229">
        <v>162.80000000000001</v>
      </c>
      <c r="H229">
        <v>173</v>
      </c>
      <c r="I229">
        <v>157.9</v>
      </c>
      <c r="J229">
        <v>166</v>
      </c>
      <c r="K229" s="15">
        <v>167.7</v>
      </c>
      <c r="M229" s="339"/>
      <c r="N229" s="259"/>
      <c r="O229" s="259"/>
      <c r="P229" s="259"/>
      <c r="Q229" s="259"/>
      <c r="R229" s="259"/>
      <c r="S229" s="259"/>
      <c r="T229" s="266"/>
    </row>
    <row r="230" spans="4:20" ht="15" thickBot="1" x14ac:dyDescent="0.35">
      <c r="D230" s="178" t="s">
        <v>1357</v>
      </c>
      <c r="E230" s="65">
        <v>177</v>
      </c>
      <c r="F230" s="66">
        <v>181.9</v>
      </c>
      <c r="G230" s="66">
        <v>174.2</v>
      </c>
      <c r="H230" s="66">
        <v>184.4</v>
      </c>
      <c r="I230" s="66">
        <v>164.2</v>
      </c>
      <c r="J230" s="66">
        <v>175</v>
      </c>
      <c r="K230" s="67">
        <v>177.2</v>
      </c>
      <c r="M230" s="339"/>
      <c r="N230" s="259"/>
      <c r="O230" s="259"/>
      <c r="P230" s="259"/>
      <c r="Q230" s="259"/>
      <c r="R230" s="259"/>
      <c r="S230" s="259"/>
      <c r="T230" s="266"/>
    </row>
    <row r="231" spans="4:20" x14ac:dyDescent="0.3">
      <c r="M231" s="339"/>
      <c r="N231" s="259"/>
      <c r="O231" s="259"/>
      <c r="P231" s="259"/>
      <c r="Q231" s="259"/>
      <c r="R231" s="259"/>
      <c r="S231" s="259"/>
      <c r="T231" s="266"/>
    </row>
    <row r="232" spans="4:20" x14ac:dyDescent="0.3">
      <c r="D232" s="163" t="s">
        <v>1372</v>
      </c>
      <c r="E232" s="52">
        <v>3.0803906836964646E-2</v>
      </c>
      <c r="F232" s="52">
        <v>5.7319907048799426E-2</v>
      </c>
      <c r="G232" s="52">
        <v>4.2275172943889321E-2</v>
      </c>
      <c r="H232" s="52">
        <v>5.0860719874804491E-2</v>
      </c>
      <c r="I232" s="52">
        <v>2.891156462585039E-2</v>
      </c>
      <c r="J232" s="52">
        <v>4.4843049327354258E-2</v>
      </c>
      <c r="K232" s="52">
        <v>4.278074866310156E-2</v>
      </c>
      <c r="M232" s="339"/>
      <c r="N232" s="259"/>
      <c r="O232" s="259"/>
      <c r="P232" s="259"/>
      <c r="Q232" s="259"/>
      <c r="R232" s="259"/>
      <c r="S232" s="259"/>
      <c r="T232" s="266"/>
    </row>
    <row r="233" spans="4:20" x14ac:dyDescent="0.3">
      <c r="D233" s="163" t="s">
        <v>1375</v>
      </c>
      <c r="E233" s="52">
        <f t="shared" ref="E233:K237" si="2">(E226-E225)/E225</f>
        <v>6.5597667638484384E-3</v>
      </c>
      <c r="F233" s="52">
        <f t="shared" si="2"/>
        <v>2.344322344322336E-2</v>
      </c>
      <c r="G233" s="52">
        <f t="shared" si="2"/>
        <v>6.0471976401180072E-2</v>
      </c>
      <c r="H233" s="52">
        <f t="shared" si="2"/>
        <v>8.8607594936708681E-2</v>
      </c>
      <c r="I233" s="52">
        <f t="shared" si="2"/>
        <v>2.9752066115702431E-2</v>
      </c>
      <c r="J233" s="52">
        <f t="shared" si="2"/>
        <v>7.5107296137339047E-2</v>
      </c>
      <c r="K233" s="52">
        <f t="shared" si="2"/>
        <v>2.8571428571428612E-2</v>
      </c>
      <c r="M233" s="339"/>
      <c r="N233" s="259"/>
      <c r="O233" s="259"/>
      <c r="P233" s="259"/>
      <c r="Q233" s="259"/>
      <c r="R233" s="259"/>
      <c r="S233" s="259"/>
      <c r="T233" s="266"/>
    </row>
    <row r="234" spans="4:20" ht="15" thickBot="1" x14ac:dyDescent="0.35">
      <c r="D234" s="163" t="s">
        <v>1376</v>
      </c>
      <c r="E234" s="102">
        <f t="shared" si="2"/>
        <v>7.8204199855177486E-2</v>
      </c>
      <c r="F234" s="102">
        <f t="shared" si="2"/>
        <v>6.585540443808173E-2</v>
      </c>
      <c r="G234" s="102">
        <f t="shared" si="2"/>
        <v>1.8080667593880349E-2</v>
      </c>
      <c r="H234" s="102">
        <f t="shared" si="2"/>
        <v>4.1723666210670474E-2</v>
      </c>
      <c r="I234" s="102">
        <f t="shared" si="2"/>
        <v>4.2536115569823528E-2</v>
      </c>
      <c r="J234" s="102">
        <f t="shared" si="2"/>
        <v>3.858948769128398E-2</v>
      </c>
      <c r="K234" s="102">
        <f t="shared" si="2"/>
        <v>5.840455840455832E-2</v>
      </c>
      <c r="M234" s="339"/>
      <c r="N234" s="259"/>
      <c r="O234" s="259"/>
      <c r="P234" s="259"/>
      <c r="Q234" s="259"/>
      <c r="R234" s="259"/>
      <c r="S234" s="259"/>
      <c r="T234" s="266"/>
    </row>
    <row r="235" spans="4:20" x14ac:dyDescent="0.3">
      <c r="D235" s="163" t="s">
        <v>1377</v>
      </c>
      <c r="E235" s="52">
        <f t="shared" si="2"/>
        <v>5.2384150436534473E-2</v>
      </c>
      <c r="F235" s="52">
        <f t="shared" si="2"/>
        <v>4.4325050369375382E-2</v>
      </c>
      <c r="G235" s="52">
        <f t="shared" si="2"/>
        <v>3.2786885245901523E-2</v>
      </c>
      <c r="H235" s="52">
        <f t="shared" si="2"/>
        <v>6.1720288903479817E-2</v>
      </c>
      <c r="I235" s="52">
        <f t="shared" si="2"/>
        <v>0.12548113933795213</v>
      </c>
      <c r="J235" s="52">
        <f t="shared" si="2"/>
        <v>2.6265214606021745E-2</v>
      </c>
      <c r="K235" s="52">
        <f t="shared" si="2"/>
        <v>5.5181695827725558E-2</v>
      </c>
      <c r="M235" s="339"/>
      <c r="N235" s="259"/>
      <c r="O235" s="259"/>
      <c r="P235" s="259"/>
      <c r="Q235" s="259"/>
      <c r="R235" s="259"/>
      <c r="S235" s="259"/>
      <c r="T235" s="266"/>
    </row>
    <row r="236" spans="4:20" x14ac:dyDescent="0.3">
      <c r="D236" s="163" t="s">
        <v>1345</v>
      </c>
      <c r="E236" s="52">
        <f t="shared" si="2"/>
        <v>7.4664964901084985E-2</v>
      </c>
      <c r="F236" s="52">
        <f t="shared" si="2"/>
        <v>7.5241157556270019E-2</v>
      </c>
      <c r="G236" s="52">
        <f t="shared" si="2"/>
        <v>7.6719576719576882E-2</v>
      </c>
      <c r="H236" s="52">
        <f t="shared" si="2"/>
        <v>6.9882498453927105E-2</v>
      </c>
      <c r="I236" s="52">
        <f t="shared" si="2"/>
        <v>8.0027359781121868E-2</v>
      </c>
      <c r="J236" s="52">
        <f t="shared" si="2"/>
        <v>3.6204744069912684E-2</v>
      </c>
      <c r="K236" s="52">
        <f t="shared" si="2"/>
        <v>6.9515306122448828E-2</v>
      </c>
      <c r="M236" s="339"/>
      <c r="N236" s="259"/>
      <c r="O236" s="259"/>
      <c r="P236" s="259"/>
      <c r="Q236" s="259"/>
      <c r="R236" s="259"/>
      <c r="S236" s="259"/>
      <c r="T236" s="266"/>
    </row>
    <row r="237" spans="4:20" x14ac:dyDescent="0.3">
      <c r="D237" s="163" t="s">
        <v>1357</v>
      </c>
      <c r="E237" s="52">
        <f t="shared" si="2"/>
        <v>5.1068883610451268E-2</v>
      </c>
      <c r="F237" s="52">
        <f t="shared" si="2"/>
        <v>8.7918660287081452E-2</v>
      </c>
      <c r="G237" s="52">
        <f t="shared" si="2"/>
        <v>7.0024570024569882E-2</v>
      </c>
      <c r="H237" s="52">
        <f t="shared" si="2"/>
        <v>6.589595375722547E-2</v>
      </c>
      <c r="I237" s="52">
        <f t="shared" si="2"/>
        <v>3.9898670044331744E-2</v>
      </c>
      <c r="J237" s="52">
        <f t="shared" si="2"/>
        <v>5.4216867469879519E-2</v>
      </c>
      <c r="K237" s="52">
        <f t="shared" si="2"/>
        <v>5.6648777579010143E-2</v>
      </c>
      <c r="M237" s="339"/>
      <c r="N237" s="259"/>
      <c r="O237" s="259"/>
      <c r="P237" s="259"/>
      <c r="Q237" s="259"/>
      <c r="R237" s="259"/>
      <c r="S237" s="259"/>
      <c r="T237" s="266"/>
    </row>
    <row r="238" spans="4:20" x14ac:dyDescent="0.3">
      <c r="M238" s="339"/>
      <c r="N238" s="259"/>
      <c r="O238" s="259"/>
      <c r="P238" s="259"/>
      <c r="Q238" s="259"/>
      <c r="R238" s="259"/>
      <c r="S238" s="259"/>
      <c r="T238" s="266"/>
    </row>
    <row r="239" spans="4:20" x14ac:dyDescent="0.3">
      <c r="D239" s="4" t="s">
        <v>1434</v>
      </c>
      <c r="M239" s="339"/>
      <c r="N239" s="259"/>
      <c r="O239" s="259"/>
      <c r="P239" s="259"/>
      <c r="Q239" s="259"/>
      <c r="R239" s="259"/>
      <c r="S239" s="259"/>
      <c r="T239" s="266"/>
    </row>
    <row r="240" spans="4:20" x14ac:dyDescent="0.3">
      <c r="D240">
        <v>1</v>
      </c>
      <c r="E240" s="260" t="s">
        <v>1439</v>
      </c>
      <c r="F240" s="260"/>
      <c r="G240" s="260"/>
      <c r="H240" s="260"/>
      <c r="I240" s="260"/>
      <c r="J240" s="260"/>
      <c r="K240" s="260"/>
      <c r="M240" s="339"/>
      <c r="N240" s="259"/>
      <c r="O240" s="259"/>
      <c r="P240" s="259"/>
      <c r="Q240" s="259"/>
      <c r="R240" s="259"/>
      <c r="S240" s="259"/>
      <c r="T240" s="266"/>
    </row>
    <row r="241" spans="4:20" x14ac:dyDescent="0.3">
      <c r="E241" s="260"/>
      <c r="F241" s="260"/>
      <c r="G241" s="260"/>
      <c r="H241" s="260"/>
      <c r="I241" s="260"/>
      <c r="J241" s="260"/>
      <c r="K241" s="260"/>
      <c r="M241" s="339"/>
      <c r="N241" s="259"/>
      <c r="O241" s="259"/>
      <c r="P241" s="259"/>
      <c r="Q241" s="259"/>
      <c r="R241" s="259"/>
      <c r="S241" s="259"/>
      <c r="T241" s="266"/>
    </row>
    <row r="242" spans="4:20" x14ac:dyDescent="0.3">
      <c r="D242">
        <v>2</v>
      </c>
      <c r="E242" s="260" t="s">
        <v>1440</v>
      </c>
      <c r="F242" s="260"/>
      <c r="G242" s="260"/>
      <c r="H242" s="260"/>
      <c r="I242" s="260"/>
      <c r="J242" s="260"/>
      <c r="K242" s="260"/>
      <c r="M242" s="339"/>
      <c r="N242" s="259"/>
      <c r="O242" s="259"/>
      <c r="P242" s="259"/>
      <c r="Q242" s="259"/>
      <c r="R242" s="259"/>
      <c r="S242" s="259"/>
      <c r="T242" s="266"/>
    </row>
    <row r="243" spans="4:20" x14ac:dyDescent="0.3">
      <c r="E243" s="260"/>
      <c r="F243" s="260"/>
      <c r="G243" s="260"/>
      <c r="H243" s="260"/>
      <c r="I243" s="260"/>
      <c r="J243" s="260"/>
      <c r="K243" s="260"/>
      <c r="M243" s="339"/>
      <c r="N243" s="259"/>
      <c r="O243" s="259"/>
      <c r="P243" s="259"/>
      <c r="Q243" s="259"/>
      <c r="R243" s="259"/>
      <c r="S243" s="259"/>
      <c r="T243" s="266"/>
    </row>
    <row r="244" spans="4:20" x14ac:dyDescent="0.3">
      <c r="D244">
        <v>3</v>
      </c>
      <c r="E244" s="260" t="s">
        <v>1441</v>
      </c>
      <c r="F244" s="260"/>
      <c r="G244" s="260"/>
      <c r="H244" s="260"/>
      <c r="I244" s="260"/>
      <c r="J244" s="260"/>
      <c r="K244" s="260"/>
      <c r="M244" s="339"/>
      <c r="N244" s="259"/>
      <c r="O244" s="259"/>
      <c r="P244" s="259"/>
      <c r="Q244" s="259"/>
      <c r="R244" s="259"/>
      <c r="S244" s="259"/>
      <c r="T244" s="266"/>
    </row>
    <row r="245" spans="4:20" x14ac:dyDescent="0.3">
      <c r="E245" s="260"/>
      <c r="F245" s="260"/>
      <c r="G245" s="260"/>
      <c r="H245" s="260"/>
      <c r="I245" s="260"/>
      <c r="J245" s="260"/>
      <c r="K245" s="260"/>
      <c r="M245" s="340"/>
      <c r="N245" s="341"/>
      <c r="O245" s="341"/>
      <c r="P245" s="341"/>
      <c r="Q245" s="341"/>
      <c r="R245" s="341"/>
      <c r="S245" s="341"/>
      <c r="T245" s="342"/>
    </row>
    <row r="246" spans="4:20" x14ac:dyDescent="0.3">
      <c r="E246" s="260"/>
      <c r="F246" s="260"/>
      <c r="G246" s="260"/>
      <c r="H246" s="260"/>
      <c r="I246" s="260"/>
      <c r="J246" s="260"/>
      <c r="K246" s="260"/>
    </row>
    <row r="247" spans="4:20" x14ac:dyDescent="0.3">
      <c r="E247" s="125"/>
      <c r="F247" s="125"/>
      <c r="G247" s="125"/>
      <c r="H247" s="125"/>
      <c r="I247" s="125"/>
      <c r="J247" s="125"/>
      <c r="K247" s="125"/>
    </row>
    <row r="249" spans="4:20" x14ac:dyDescent="0.3">
      <c r="E249" s="253"/>
      <c r="F249" s="253"/>
      <c r="G249" s="253"/>
      <c r="H249" s="253"/>
      <c r="I249" s="253"/>
      <c r="J249" s="253"/>
      <c r="K249" s="253"/>
      <c r="L249" s="253"/>
      <c r="M249" s="253"/>
      <c r="N249" s="253"/>
      <c r="O249" s="253"/>
      <c r="P249" s="253"/>
    </row>
    <row r="250" spans="4:20" x14ac:dyDescent="0.3">
      <c r="E250" s="253"/>
      <c r="F250" s="253"/>
      <c r="G250" s="253"/>
      <c r="H250" s="253"/>
      <c r="I250" s="253"/>
      <c r="J250" s="253"/>
      <c r="K250" s="253"/>
      <c r="L250" s="253"/>
      <c r="M250" s="253"/>
      <c r="N250" s="253"/>
      <c r="O250" s="253"/>
      <c r="P250" s="253"/>
    </row>
    <row r="251" spans="4:20" x14ac:dyDescent="0.3">
      <c r="E251" s="253"/>
      <c r="F251" s="253"/>
      <c r="G251" s="253"/>
      <c r="H251" s="253"/>
      <c r="I251" s="253"/>
      <c r="J251" s="253"/>
      <c r="K251" s="253"/>
      <c r="L251" s="253"/>
      <c r="M251" s="253"/>
      <c r="N251" s="253"/>
      <c r="O251" s="253"/>
      <c r="P251" s="253"/>
    </row>
    <row r="252" spans="4:20" x14ac:dyDescent="0.3">
      <c r="E252" s="253"/>
      <c r="F252" s="253"/>
      <c r="G252" s="253"/>
      <c r="H252" s="253"/>
      <c r="I252" s="253"/>
      <c r="J252" s="253"/>
      <c r="K252" s="253"/>
      <c r="L252" s="253"/>
      <c r="M252" s="253"/>
      <c r="N252" s="253"/>
      <c r="O252" s="253"/>
      <c r="P252" s="253"/>
    </row>
    <row r="253" spans="4:20" x14ac:dyDescent="0.3">
      <c r="E253" s="253"/>
      <c r="F253" s="253"/>
      <c r="G253" s="253"/>
      <c r="H253" s="253"/>
      <c r="I253" s="253"/>
      <c r="J253" s="253"/>
      <c r="K253" s="253"/>
      <c r="L253" s="253"/>
      <c r="M253" s="253"/>
      <c r="N253" s="253"/>
      <c r="O253" s="253"/>
      <c r="P253" s="253"/>
    </row>
    <row r="254" spans="4:20" x14ac:dyDescent="0.3">
      <c r="E254" s="253"/>
      <c r="F254" s="253"/>
      <c r="G254" s="253"/>
      <c r="H254" s="253"/>
      <c r="I254" s="253"/>
      <c r="J254" s="253"/>
      <c r="K254" s="253"/>
      <c r="L254" s="253"/>
      <c r="M254" s="253"/>
      <c r="N254" s="253"/>
      <c r="O254" s="253"/>
      <c r="P254" s="253"/>
    </row>
    <row r="255" spans="4:20" x14ac:dyDescent="0.3">
      <c r="E255" s="253"/>
      <c r="F255" s="253"/>
      <c r="G255" s="253"/>
      <c r="H255" s="253"/>
      <c r="I255" s="253"/>
      <c r="J255" s="253"/>
      <c r="K255" s="253"/>
      <c r="L255" s="253"/>
      <c r="M255" s="253"/>
      <c r="N255" s="253"/>
      <c r="O255" s="253"/>
      <c r="P255" s="253"/>
    </row>
    <row r="256" spans="4:20" x14ac:dyDescent="0.3">
      <c r="E256" s="253"/>
      <c r="F256" s="253"/>
      <c r="G256" s="253"/>
      <c r="H256" s="253"/>
      <c r="I256" s="253"/>
      <c r="J256" s="253"/>
      <c r="K256" s="253"/>
      <c r="L256" s="253"/>
      <c r="M256" s="253"/>
      <c r="N256" s="253"/>
      <c r="O256" s="253"/>
      <c r="P256" s="253"/>
    </row>
    <row r="257" spans="5:16" x14ac:dyDescent="0.3">
      <c r="E257" s="253"/>
      <c r="F257" s="253"/>
      <c r="G257" s="253"/>
      <c r="H257" s="253"/>
      <c r="I257" s="253"/>
      <c r="J257" s="253"/>
      <c r="K257" s="253"/>
      <c r="L257" s="253"/>
      <c r="M257" s="253"/>
      <c r="N257" s="253"/>
      <c r="O257" s="253"/>
      <c r="P257" s="253"/>
    </row>
    <row r="258" spans="5:16" x14ac:dyDescent="0.3">
      <c r="E258" s="253"/>
      <c r="F258" s="253"/>
      <c r="G258" s="253"/>
      <c r="H258" s="253"/>
      <c r="I258" s="253"/>
      <c r="J258" s="253"/>
      <c r="K258" s="253"/>
      <c r="L258" s="253"/>
      <c r="M258" s="253"/>
      <c r="N258" s="253"/>
      <c r="O258" s="253"/>
      <c r="P258" s="253"/>
    </row>
    <row r="259" spans="5:16" x14ac:dyDescent="0.3">
      <c r="E259" s="253"/>
      <c r="F259" s="253"/>
      <c r="G259" s="253"/>
      <c r="H259" s="253"/>
      <c r="I259" s="253"/>
      <c r="J259" s="253"/>
      <c r="K259" s="253"/>
      <c r="L259" s="253"/>
      <c r="M259" s="253"/>
      <c r="N259" s="253"/>
      <c r="O259" s="253"/>
      <c r="P259" s="253"/>
    </row>
    <row r="260" spans="5:16" x14ac:dyDescent="0.3">
      <c r="E260" s="253"/>
      <c r="F260" s="253"/>
      <c r="G260" s="253"/>
      <c r="H260" s="253"/>
      <c r="I260" s="253"/>
      <c r="J260" s="253"/>
      <c r="K260" s="253"/>
      <c r="L260" s="253"/>
      <c r="M260" s="253"/>
      <c r="N260" s="253"/>
      <c r="O260" s="253"/>
      <c r="P260" s="253"/>
    </row>
    <row r="261" spans="5:16" x14ac:dyDescent="0.3">
      <c r="E261" s="253"/>
      <c r="F261" s="253"/>
      <c r="G261" s="253"/>
      <c r="H261" s="253"/>
      <c r="I261" s="253"/>
      <c r="J261" s="253"/>
      <c r="K261" s="253"/>
      <c r="L261" s="253"/>
      <c r="M261" s="253"/>
      <c r="N261" s="253"/>
      <c r="O261" s="253"/>
      <c r="P261" s="253"/>
    </row>
    <row r="262" spans="5:16" x14ac:dyDescent="0.3">
      <c r="E262" s="253"/>
      <c r="F262" s="253"/>
      <c r="G262" s="253"/>
      <c r="H262" s="253"/>
      <c r="I262" s="253"/>
      <c r="J262" s="253"/>
      <c r="K262" s="253"/>
      <c r="L262" s="253"/>
      <c r="M262" s="253"/>
      <c r="N262" s="253"/>
      <c r="O262" s="253"/>
      <c r="P262" s="253"/>
    </row>
    <row r="263" spans="5:16" x14ac:dyDescent="0.3">
      <c r="E263" s="253"/>
      <c r="F263" s="253"/>
      <c r="G263" s="253"/>
      <c r="H263" s="253"/>
      <c r="I263" s="253"/>
      <c r="J263" s="253"/>
      <c r="K263" s="253"/>
      <c r="L263" s="253"/>
      <c r="M263" s="253"/>
      <c r="N263" s="253"/>
      <c r="O263" s="253"/>
      <c r="P263" s="253"/>
    </row>
    <row r="264" spans="5:16" x14ac:dyDescent="0.3">
      <c r="E264" s="253"/>
      <c r="F264" s="253"/>
      <c r="G264" s="253"/>
      <c r="H264" s="253"/>
      <c r="I264" s="253"/>
      <c r="J264" s="253"/>
      <c r="K264" s="253"/>
      <c r="L264" s="253"/>
      <c r="M264" s="253"/>
      <c r="N264" s="253"/>
      <c r="O264" s="253"/>
      <c r="P264" s="253"/>
    </row>
    <row r="265" spans="5:16" x14ac:dyDescent="0.3">
      <c r="E265" s="253"/>
      <c r="F265" s="253"/>
      <c r="G265" s="253"/>
      <c r="H265" s="253"/>
      <c r="I265" s="253"/>
      <c r="J265" s="253"/>
      <c r="K265" s="253"/>
      <c r="L265" s="253"/>
      <c r="M265" s="253"/>
      <c r="N265" s="253"/>
      <c r="O265" s="253"/>
      <c r="P265" s="253"/>
    </row>
    <row r="266" spans="5:16" x14ac:dyDescent="0.3">
      <c r="E266" s="253"/>
      <c r="F266" s="253"/>
      <c r="G266" s="253"/>
      <c r="H266" s="253"/>
      <c r="I266" s="253"/>
      <c r="J266" s="253"/>
      <c r="K266" s="253"/>
      <c r="L266" s="253"/>
      <c r="M266" s="253"/>
      <c r="N266" s="253"/>
      <c r="O266" s="253"/>
      <c r="P266" s="253"/>
    </row>
    <row r="267" spans="5:16" x14ac:dyDescent="0.3">
      <c r="E267" s="253"/>
      <c r="F267" s="253"/>
      <c r="G267" s="253"/>
      <c r="H267" s="253"/>
      <c r="I267" s="253"/>
      <c r="J267" s="253"/>
      <c r="K267" s="253"/>
      <c r="L267" s="253"/>
      <c r="M267" s="253"/>
      <c r="N267" s="253"/>
      <c r="O267" s="253"/>
      <c r="P267" s="253"/>
    </row>
    <row r="268" spans="5:16" x14ac:dyDescent="0.3">
      <c r="E268" s="253"/>
      <c r="F268" s="253"/>
      <c r="G268" s="253"/>
      <c r="H268" s="253"/>
      <c r="I268" s="253"/>
      <c r="J268" s="253"/>
      <c r="K268" s="253"/>
      <c r="L268" s="253"/>
      <c r="M268" s="253"/>
      <c r="N268" s="253"/>
      <c r="O268" s="253"/>
      <c r="P268" s="253"/>
    </row>
    <row r="269" spans="5:16" x14ac:dyDescent="0.3">
      <c r="E269" s="253"/>
      <c r="F269" s="253"/>
      <c r="G269" s="253"/>
      <c r="H269" s="253"/>
      <c r="I269" s="253"/>
      <c r="J269" s="253"/>
      <c r="K269" s="253"/>
      <c r="L269" s="253"/>
      <c r="M269" s="253"/>
      <c r="N269" s="253"/>
      <c r="O269" s="253"/>
      <c r="P269" s="253"/>
    </row>
    <row r="270" spans="5:16" x14ac:dyDescent="0.3">
      <c r="E270" s="253"/>
      <c r="F270" s="253"/>
      <c r="G270" s="253"/>
      <c r="H270" s="253"/>
      <c r="I270" s="253"/>
      <c r="J270" s="253"/>
      <c r="K270" s="253"/>
      <c r="L270" s="253"/>
      <c r="M270" s="253"/>
      <c r="N270" s="253"/>
      <c r="O270" s="253"/>
      <c r="P270" s="253"/>
    </row>
    <row r="271" spans="5:16" x14ac:dyDescent="0.3">
      <c r="E271" s="253"/>
      <c r="F271" s="253"/>
      <c r="G271" s="253"/>
      <c r="H271" s="253"/>
      <c r="I271" s="253"/>
      <c r="J271" s="253"/>
      <c r="K271" s="253"/>
      <c r="L271" s="253"/>
      <c r="M271" s="253"/>
      <c r="N271" s="253"/>
      <c r="O271" s="253"/>
      <c r="P271" s="253"/>
    </row>
    <row r="272" spans="5:16" x14ac:dyDescent="0.3">
      <c r="E272" s="253"/>
      <c r="F272" s="253"/>
      <c r="G272" s="253"/>
      <c r="H272" s="253"/>
      <c r="I272" s="253"/>
      <c r="J272" s="253"/>
      <c r="K272" s="253"/>
      <c r="L272" s="253"/>
      <c r="M272" s="253"/>
      <c r="N272" s="253"/>
      <c r="O272" s="253"/>
      <c r="P272" s="253"/>
    </row>
    <row r="273" spans="4:16" x14ac:dyDescent="0.3">
      <c r="E273" s="253"/>
      <c r="F273" s="253"/>
      <c r="G273" s="253"/>
      <c r="H273" s="253"/>
      <c r="I273" s="253"/>
      <c r="J273" s="253"/>
      <c r="K273" s="253"/>
      <c r="L273" s="253"/>
      <c r="M273" s="253"/>
      <c r="N273" s="253"/>
      <c r="O273" s="253"/>
      <c r="P273" s="253"/>
    </row>
    <row r="274" spans="4:16" x14ac:dyDescent="0.3">
      <c r="E274" s="253"/>
      <c r="F274" s="253"/>
      <c r="G274" s="253"/>
      <c r="H274" s="253"/>
      <c r="I274" s="253"/>
      <c r="J274" s="253"/>
      <c r="K274" s="253"/>
      <c r="L274" s="253"/>
      <c r="M274" s="253"/>
      <c r="N274" s="253"/>
      <c r="O274" s="253"/>
      <c r="P274" s="253"/>
    </row>
    <row r="275" spans="4:16" x14ac:dyDescent="0.3">
      <c r="E275" s="253"/>
      <c r="F275" s="253"/>
      <c r="G275" s="253"/>
      <c r="H275" s="253"/>
      <c r="I275" s="253"/>
      <c r="J275" s="253"/>
      <c r="K275" s="253"/>
      <c r="L275" s="253"/>
      <c r="M275" s="253"/>
      <c r="N275" s="253"/>
      <c r="O275" s="253"/>
      <c r="P275" s="253"/>
    </row>
    <row r="276" spans="4:16" x14ac:dyDescent="0.3">
      <c r="E276" s="253"/>
      <c r="F276" s="253"/>
      <c r="G276" s="253"/>
      <c r="H276" s="253"/>
      <c r="I276" s="253"/>
      <c r="J276" s="253"/>
      <c r="K276" s="253"/>
      <c r="L276" s="253"/>
      <c r="M276" s="253"/>
      <c r="N276" s="253"/>
      <c r="O276" s="253"/>
      <c r="P276" s="253"/>
    </row>
    <row r="277" spans="4:16" x14ac:dyDescent="0.3">
      <c r="E277" s="253"/>
      <c r="F277" s="253"/>
      <c r="G277" s="253"/>
      <c r="H277" s="253"/>
      <c r="I277" s="253"/>
      <c r="J277" s="253"/>
      <c r="K277" s="253"/>
      <c r="L277" s="253"/>
      <c r="M277" s="253"/>
      <c r="N277" s="253"/>
      <c r="O277" s="253"/>
      <c r="P277" s="253"/>
    </row>
    <row r="278" spans="4:16" x14ac:dyDescent="0.3">
      <c r="E278" s="253"/>
      <c r="F278" s="253"/>
      <c r="G278" s="253"/>
      <c r="H278" s="253"/>
      <c r="I278" s="253"/>
      <c r="J278" s="253"/>
      <c r="K278" s="253"/>
      <c r="L278" s="253"/>
      <c r="M278" s="253"/>
      <c r="N278" s="253"/>
      <c r="O278" s="253"/>
      <c r="P278" s="253"/>
    </row>
    <row r="281" spans="4:16" x14ac:dyDescent="0.3">
      <c r="D281" s="187" t="s">
        <v>1434</v>
      </c>
    </row>
    <row r="282" spans="4:16" x14ac:dyDescent="0.3">
      <c r="D282" s="4">
        <v>1</v>
      </c>
      <c r="E282" s="259" t="s">
        <v>1442</v>
      </c>
      <c r="F282" s="259"/>
      <c r="G282" s="259"/>
      <c r="H282" s="259"/>
      <c r="I282" s="259"/>
      <c r="J282" s="259"/>
      <c r="K282" s="259"/>
      <c r="L282" s="259"/>
      <c r="M282" s="259"/>
      <c r="N282" s="259"/>
      <c r="O282" s="259"/>
      <c r="P282" s="259"/>
    </row>
    <row r="283" spans="4:16" x14ac:dyDescent="0.3">
      <c r="D283" s="4">
        <v>2</v>
      </c>
      <c r="E283" s="260" t="s">
        <v>1443</v>
      </c>
      <c r="F283" s="260"/>
      <c r="G283" s="260"/>
      <c r="H283" s="260"/>
      <c r="I283" s="260"/>
      <c r="J283" s="260"/>
      <c r="K283" s="260"/>
      <c r="L283" s="260"/>
      <c r="M283" s="260"/>
      <c r="N283" s="260"/>
      <c r="O283" s="260"/>
      <c r="P283" s="260"/>
    </row>
    <row r="284" spans="4:16" x14ac:dyDescent="0.3">
      <c r="D284" s="4"/>
      <c r="E284" s="260"/>
      <c r="F284" s="260"/>
      <c r="G284" s="260"/>
      <c r="H284" s="260"/>
      <c r="I284" s="260"/>
      <c r="J284" s="260"/>
      <c r="K284" s="260"/>
      <c r="L284" s="260"/>
      <c r="M284" s="260"/>
      <c r="N284" s="260"/>
      <c r="O284" s="260"/>
      <c r="P284" s="260"/>
    </row>
    <row r="285" spans="4:16" x14ac:dyDescent="0.3">
      <c r="D285" s="4">
        <v>3</v>
      </c>
      <c r="E285" s="260" t="s">
        <v>1444</v>
      </c>
      <c r="F285" s="260"/>
      <c r="G285" s="260"/>
      <c r="H285" s="260"/>
      <c r="I285" s="260"/>
      <c r="J285" s="260"/>
      <c r="K285" s="260"/>
      <c r="L285" s="260"/>
      <c r="M285" s="260"/>
      <c r="N285" s="260"/>
      <c r="O285" s="260"/>
      <c r="P285" s="260"/>
    </row>
    <row r="286" spans="4:16" x14ac:dyDescent="0.3">
      <c r="E286" s="260"/>
      <c r="F286" s="260"/>
      <c r="G286" s="260"/>
      <c r="H286" s="260"/>
      <c r="I286" s="260"/>
      <c r="J286" s="260"/>
      <c r="K286" s="260"/>
      <c r="L286" s="260"/>
      <c r="M286" s="260"/>
      <c r="N286" s="260"/>
      <c r="O286" s="260"/>
      <c r="P286" s="260"/>
    </row>
    <row r="288" spans="4:16" x14ac:dyDescent="0.3">
      <c r="D288" s="187" t="s">
        <v>1445</v>
      </c>
    </row>
    <row r="289" spans="1:18" x14ac:dyDescent="0.3">
      <c r="E289" s="260" t="s">
        <v>1446</v>
      </c>
      <c r="F289" s="260"/>
      <c r="G289" s="260"/>
      <c r="H289" s="260"/>
      <c r="I289" s="260"/>
      <c r="J289" s="260"/>
      <c r="K289" s="260"/>
      <c r="L289" s="260"/>
      <c r="M289" s="260"/>
      <c r="N289" s="260"/>
      <c r="O289" s="260"/>
      <c r="P289" s="260"/>
    </row>
    <row r="290" spans="1:18" x14ac:dyDescent="0.3">
      <c r="E290" s="260"/>
      <c r="F290" s="260"/>
      <c r="G290" s="260"/>
      <c r="H290" s="260"/>
      <c r="I290" s="260"/>
      <c r="J290" s="260"/>
      <c r="K290" s="260"/>
      <c r="L290" s="260"/>
      <c r="M290" s="260"/>
      <c r="N290" s="260"/>
      <c r="O290" s="260"/>
      <c r="P290" s="260"/>
    </row>
    <row r="291" spans="1:18" x14ac:dyDescent="0.3">
      <c r="E291" s="260"/>
      <c r="F291" s="260"/>
      <c r="G291" s="260"/>
      <c r="H291" s="260"/>
      <c r="I291" s="260"/>
      <c r="J291" s="260"/>
      <c r="K291" s="260"/>
      <c r="L291" s="260"/>
      <c r="M291" s="260"/>
      <c r="N291" s="260"/>
      <c r="O291" s="260"/>
      <c r="P291" s="260"/>
    </row>
    <row r="293" spans="1:18" s="192" customFormat="1" x14ac:dyDescent="0.3">
      <c r="A293" s="189"/>
      <c r="B293" s="190" t="s">
        <v>1422</v>
      </c>
      <c r="C293" s="191">
        <v>5</v>
      </c>
      <c r="D293" s="288" t="s">
        <v>1420</v>
      </c>
      <c r="E293" s="288"/>
      <c r="F293" s="288"/>
      <c r="G293" s="288"/>
      <c r="H293" s="288"/>
      <c r="I293" s="288"/>
      <c r="J293" s="288"/>
      <c r="K293" s="288"/>
      <c r="L293" s="288"/>
      <c r="M293" s="288"/>
      <c r="N293" s="288"/>
      <c r="O293" s="288"/>
    </row>
    <row r="294" spans="1:18" s="192" customFormat="1" x14ac:dyDescent="0.3">
      <c r="A294" s="189"/>
      <c r="B294" s="190"/>
      <c r="C294" s="191"/>
      <c r="D294" s="288"/>
      <c r="E294" s="288"/>
      <c r="F294" s="288"/>
      <c r="G294" s="288"/>
      <c r="H294" s="288"/>
      <c r="I294" s="288"/>
      <c r="J294" s="288"/>
      <c r="K294" s="288"/>
      <c r="L294" s="288"/>
      <c r="M294" s="288"/>
      <c r="N294" s="288"/>
      <c r="O294" s="288"/>
    </row>
    <row r="295" spans="1:18" ht="15" thickBot="1" x14ac:dyDescent="0.35"/>
    <row r="296" spans="1:18" x14ac:dyDescent="0.3">
      <c r="B296" s="190" t="s">
        <v>1438</v>
      </c>
      <c r="C296" s="191" t="s">
        <v>1408</v>
      </c>
      <c r="D296" s="297" t="s">
        <v>1421</v>
      </c>
      <c r="E296" s="298"/>
      <c r="F296" s="298"/>
      <c r="G296" s="298"/>
      <c r="H296" s="298"/>
      <c r="I296" s="298"/>
      <c r="J296" s="298"/>
      <c r="K296" s="298"/>
      <c r="L296" s="298"/>
      <c r="M296" s="298"/>
      <c r="N296" s="298"/>
      <c r="O296" s="298"/>
      <c r="P296" s="298"/>
      <c r="Q296" s="298"/>
      <c r="R296" s="299"/>
    </row>
    <row r="297" spans="1:18" ht="15" thickBot="1" x14ac:dyDescent="0.35">
      <c r="D297" s="14"/>
      <c r="R297" s="15"/>
    </row>
    <row r="298" spans="1:18" ht="15" thickBot="1" x14ac:dyDescent="0.35">
      <c r="D298" s="202"/>
      <c r="E298" s="213" t="s">
        <v>31</v>
      </c>
      <c r="F298" s="214" t="s">
        <v>154</v>
      </c>
      <c r="G298" s="215" t="s">
        <v>167</v>
      </c>
      <c r="H298" s="215" t="s">
        <v>177</v>
      </c>
      <c r="I298" s="215" t="s">
        <v>194</v>
      </c>
      <c r="J298" s="215" t="s">
        <v>213</v>
      </c>
      <c r="K298" s="215" t="s">
        <v>228</v>
      </c>
      <c r="L298" s="215" t="s">
        <v>238</v>
      </c>
      <c r="M298" s="215" t="s">
        <v>264</v>
      </c>
      <c r="N298" s="215" t="s">
        <v>273</v>
      </c>
      <c r="O298" s="215" t="s">
        <v>62</v>
      </c>
      <c r="P298" s="215" t="s">
        <v>116</v>
      </c>
      <c r="Q298" s="216" t="s">
        <v>138</v>
      </c>
      <c r="R298" s="15"/>
    </row>
    <row r="299" spans="1:18" x14ac:dyDescent="0.3">
      <c r="D299" s="202"/>
      <c r="E299" s="119" t="s">
        <v>1489</v>
      </c>
      <c r="F299" t="s">
        <v>1499</v>
      </c>
      <c r="G299" t="s">
        <v>1499</v>
      </c>
      <c r="H299" t="s">
        <v>1499</v>
      </c>
      <c r="I299" t="s">
        <v>1499</v>
      </c>
      <c r="J299" t="s">
        <v>1499</v>
      </c>
      <c r="K299" t="s">
        <v>1499</v>
      </c>
      <c r="L299" t="s">
        <v>1499</v>
      </c>
      <c r="M299" t="s">
        <v>1499</v>
      </c>
      <c r="N299" t="s">
        <v>1499</v>
      </c>
      <c r="O299" t="s">
        <v>1499</v>
      </c>
      <c r="P299" t="s">
        <v>1499</v>
      </c>
      <c r="Q299" s="15">
        <v>64.73</v>
      </c>
      <c r="R299" s="15"/>
    </row>
    <row r="300" spans="1:18" x14ac:dyDescent="0.3">
      <c r="D300" s="202"/>
      <c r="E300" s="119" t="s">
        <v>1491</v>
      </c>
      <c r="F300">
        <v>63.4</v>
      </c>
      <c r="G300">
        <v>66.95</v>
      </c>
      <c r="H300">
        <v>71.98</v>
      </c>
      <c r="I300">
        <v>73.540000000000006</v>
      </c>
      <c r="J300">
        <v>69.8</v>
      </c>
      <c r="K300">
        <v>73.13</v>
      </c>
      <c r="L300">
        <v>82.11</v>
      </c>
      <c r="M300">
        <v>80.64</v>
      </c>
      <c r="N300">
        <v>73.3</v>
      </c>
      <c r="O300">
        <v>84.67</v>
      </c>
      <c r="P300">
        <v>94.07</v>
      </c>
      <c r="Q300" s="15">
        <v>112.87</v>
      </c>
      <c r="R300" s="15"/>
    </row>
    <row r="301" spans="1:18" ht="15" thickBot="1" x14ac:dyDescent="0.35">
      <c r="D301" s="202"/>
      <c r="E301" s="120" t="s">
        <v>1492</v>
      </c>
      <c r="F301" s="66">
        <v>102.97</v>
      </c>
      <c r="G301" s="66">
        <v>109.51</v>
      </c>
      <c r="H301" s="66">
        <v>116.01</v>
      </c>
      <c r="I301" s="66">
        <v>105.49</v>
      </c>
      <c r="J301" s="66">
        <v>97.4</v>
      </c>
      <c r="K301" s="66">
        <v>90.71</v>
      </c>
      <c r="L301" s="66">
        <v>91.7</v>
      </c>
      <c r="M301" s="66">
        <v>87.55</v>
      </c>
      <c r="N301" s="66">
        <v>78.099999999999994</v>
      </c>
      <c r="O301" s="66">
        <v>80.92</v>
      </c>
      <c r="P301" s="66">
        <v>82.28</v>
      </c>
      <c r="Q301" s="67">
        <v>78.540000000000006</v>
      </c>
      <c r="R301" s="15"/>
    </row>
    <row r="302" spans="1:18" x14ac:dyDescent="0.3">
      <c r="D302" s="14"/>
      <c r="R302" s="15"/>
    </row>
    <row r="303" spans="1:18" x14ac:dyDescent="0.3">
      <c r="C303" s="190"/>
      <c r="D303" s="202"/>
      <c r="E303" s="259" t="s">
        <v>1500</v>
      </c>
      <c r="F303" s="259"/>
      <c r="G303" s="259"/>
      <c r="H303" s="259"/>
      <c r="Q303" t="s">
        <v>1506</v>
      </c>
      <c r="R303" s="15"/>
    </row>
    <row r="304" spans="1:18" x14ac:dyDescent="0.3">
      <c r="C304" s="190"/>
      <c r="D304" s="202"/>
      <c r="E304" t="s">
        <v>1502</v>
      </c>
      <c r="G304" t="s">
        <v>1501</v>
      </c>
      <c r="P304" s="259" t="s">
        <v>1497</v>
      </c>
      <c r="Q304" s="259"/>
      <c r="R304" s="15"/>
    </row>
    <row r="305" spans="4:18" x14ac:dyDescent="0.3">
      <c r="D305" s="14"/>
      <c r="R305" s="15"/>
    </row>
    <row r="306" spans="4:18" x14ac:dyDescent="0.3">
      <c r="D306" s="202"/>
      <c r="F306" s="253"/>
      <c r="G306" s="253"/>
      <c r="H306" s="253"/>
      <c r="I306" s="253"/>
      <c r="J306" s="253"/>
      <c r="K306" s="253"/>
      <c r="L306" s="253"/>
      <c r="M306" s="253"/>
      <c r="R306" s="15"/>
    </row>
    <row r="307" spans="4:18" x14ac:dyDescent="0.3">
      <c r="D307" s="202"/>
      <c r="F307" s="253"/>
      <c r="G307" s="253"/>
      <c r="H307" s="253"/>
      <c r="I307" s="253"/>
      <c r="J307" s="253"/>
      <c r="K307" s="253"/>
      <c r="L307" s="253"/>
      <c r="M307" s="253"/>
      <c r="R307" s="15"/>
    </row>
    <row r="308" spans="4:18" x14ac:dyDescent="0.3">
      <c r="D308" s="202"/>
      <c r="F308" s="253"/>
      <c r="G308" s="253"/>
      <c r="H308" s="253"/>
      <c r="I308" s="253"/>
      <c r="J308" s="253"/>
      <c r="K308" s="253"/>
      <c r="L308" s="253"/>
      <c r="M308" s="253"/>
      <c r="R308" s="15"/>
    </row>
    <row r="309" spans="4:18" x14ac:dyDescent="0.3">
      <c r="D309" s="202"/>
      <c r="F309" s="253"/>
      <c r="G309" s="253"/>
      <c r="H309" s="253"/>
      <c r="I309" s="253"/>
      <c r="J309" s="253"/>
      <c r="K309" s="253"/>
      <c r="L309" s="253"/>
      <c r="M309" s="253"/>
      <c r="R309" s="15"/>
    </row>
    <row r="310" spans="4:18" x14ac:dyDescent="0.3">
      <c r="D310" s="202"/>
      <c r="F310" s="253"/>
      <c r="G310" s="253"/>
      <c r="H310" s="253"/>
      <c r="I310" s="253"/>
      <c r="J310" s="253"/>
      <c r="K310" s="253"/>
      <c r="L310" s="253"/>
      <c r="M310" s="253"/>
      <c r="R310" s="15"/>
    </row>
    <row r="311" spans="4:18" x14ac:dyDescent="0.3">
      <c r="D311" s="202"/>
      <c r="F311" s="253"/>
      <c r="G311" s="253"/>
      <c r="H311" s="253"/>
      <c r="I311" s="253"/>
      <c r="J311" s="253"/>
      <c r="K311" s="253"/>
      <c r="L311" s="253"/>
      <c r="M311" s="253"/>
      <c r="R311" s="15"/>
    </row>
    <row r="312" spans="4:18" x14ac:dyDescent="0.3">
      <c r="D312" s="202"/>
      <c r="F312" s="253"/>
      <c r="G312" s="253"/>
      <c r="H312" s="253"/>
      <c r="I312" s="253"/>
      <c r="J312" s="253"/>
      <c r="K312" s="253"/>
      <c r="L312" s="253"/>
      <c r="M312" s="253"/>
      <c r="R312" s="15"/>
    </row>
    <row r="313" spans="4:18" x14ac:dyDescent="0.3">
      <c r="D313" s="202"/>
      <c r="F313" s="253"/>
      <c r="G313" s="253"/>
      <c r="H313" s="253"/>
      <c r="I313" s="253"/>
      <c r="J313" s="253"/>
      <c r="K313" s="253"/>
      <c r="L313" s="253"/>
      <c r="M313" s="253"/>
      <c r="R313" s="15"/>
    </row>
    <row r="314" spans="4:18" x14ac:dyDescent="0.3">
      <c r="D314" s="202"/>
      <c r="F314" s="253"/>
      <c r="G314" s="253"/>
      <c r="H314" s="253"/>
      <c r="I314" s="253"/>
      <c r="J314" s="253"/>
      <c r="K314" s="253"/>
      <c r="L314" s="253"/>
      <c r="M314" s="253"/>
      <c r="R314" s="15"/>
    </row>
    <row r="315" spans="4:18" x14ac:dyDescent="0.3">
      <c r="D315" s="202"/>
      <c r="F315" s="253"/>
      <c r="G315" s="253"/>
      <c r="H315" s="253"/>
      <c r="I315" s="253"/>
      <c r="J315" s="253"/>
      <c r="K315" s="253"/>
      <c r="L315" s="253"/>
      <c r="M315" s="253"/>
      <c r="R315" s="15"/>
    </row>
    <row r="316" spans="4:18" x14ac:dyDescent="0.3">
      <c r="D316" s="202"/>
      <c r="F316" s="253"/>
      <c r="G316" s="253"/>
      <c r="H316" s="253"/>
      <c r="I316" s="253"/>
      <c r="J316" s="253"/>
      <c r="K316" s="253"/>
      <c r="L316" s="253"/>
      <c r="M316" s="253"/>
      <c r="R316" s="15"/>
    </row>
    <row r="317" spans="4:18" x14ac:dyDescent="0.3">
      <c r="D317" s="202"/>
      <c r="F317" s="253"/>
      <c r="G317" s="253"/>
      <c r="H317" s="253"/>
      <c r="I317" s="253"/>
      <c r="J317" s="253"/>
      <c r="K317" s="253"/>
      <c r="L317" s="253"/>
      <c r="M317" s="253"/>
      <c r="R317" s="15"/>
    </row>
    <row r="318" spans="4:18" x14ac:dyDescent="0.3">
      <c r="D318" s="202"/>
      <c r="F318" s="253"/>
      <c r="G318" s="253"/>
      <c r="H318" s="253"/>
      <c r="I318" s="253"/>
      <c r="J318" s="253"/>
      <c r="K318" s="253"/>
      <c r="L318" s="253"/>
      <c r="M318" s="253"/>
      <c r="R318" s="15"/>
    </row>
    <row r="319" spans="4:18" x14ac:dyDescent="0.3">
      <c r="D319" s="202"/>
      <c r="F319" s="253"/>
      <c r="G319" s="253"/>
      <c r="H319" s="253"/>
      <c r="I319" s="253"/>
      <c r="J319" s="253"/>
      <c r="K319" s="253"/>
      <c r="L319" s="253"/>
      <c r="M319" s="253"/>
      <c r="R319" s="15"/>
    </row>
    <row r="320" spans="4:18" x14ac:dyDescent="0.3">
      <c r="D320" s="202"/>
      <c r="F320" s="253"/>
      <c r="G320" s="253"/>
      <c r="H320" s="253"/>
      <c r="I320" s="253"/>
      <c r="J320" s="253"/>
      <c r="K320" s="253"/>
      <c r="L320" s="253"/>
      <c r="M320" s="253"/>
      <c r="R320" s="15"/>
    </row>
    <row r="321" spans="2:18" x14ac:dyDescent="0.3">
      <c r="D321" s="202"/>
      <c r="F321" s="253"/>
      <c r="G321" s="253"/>
      <c r="H321" s="253"/>
      <c r="I321" s="253"/>
      <c r="J321" s="253"/>
      <c r="K321" s="253"/>
      <c r="L321" s="253"/>
      <c r="M321" s="253"/>
      <c r="R321" s="15"/>
    </row>
    <row r="322" spans="2:18" x14ac:dyDescent="0.3">
      <c r="D322" s="202"/>
      <c r="F322" s="253"/>
      <c r="G322" s="253"/>
      <c r="H322" s="253"/>
      <c r="I322" s="253"/>
      <c r="J322" s="253"/>
      <c r="K322" s="253"/>
      <c r="L322" s="253"/>
      <c r="M322" s="253"/>
      <c r="R322" s="15"/>
    </row>
    <row r="323" spans="2:18" x14ac:dyDescent="0.3">
      <c r="D323" s="202"/>
      <c r="F323" s="253"/>
      <c r="G323" s="253"/>
      <c r="H323" s="253"/>
      <c r="I323" s="253"/>
      <c r="J323" s="253"/>
      <c r="K323" s="253"/>
      <c r="L323" s="253"/>
      <c r="M323" s="253"/>
      <c r="R323" s="15"/>
    </row>
    <row r="324" spans="2:18" x14ac:dyDescent="0.3">
      <c r="D324" s="202"/>
      <c r="F324" s="253"/>
      <c r="G324" s="253"/>
      <c r="H324" s="253"/>
      <c r="I324" s="253"/>
      <c r="J324" s="253"/>
      <c r="K324" s="253"/>
      <c r="L324" s="253"/>
      <c r="M324" s="253"/>
      <c r="R324" s="15"/>
    </row>
    <row r="325" spans="2:18" x14ac:dyDescent="0.3">
      <c r="D325" s="202"/>
      <c r="F325" s="253"/>
      <c r="G325" s="253"/>
      <c r="H325" s="253"/>
      <c r="I325" s="253"/>
      <c r="J325" s="253"/>
      <c r="K325" s="253"/>
      <c r="L325" s="253"/>
      <c r="M325" s="253"/>
      <c r="R325" s="15"/>
    </row>
    <row r="326" spans="2:18" ht="15" thickBot="1" x14ac:dyDescent="0.35">
      <c r="D326" s="65"/>
      <c r="E326" s="66"/>
      <c r="F326" s="66"/>
      <c r="G326" s="66"/>
      <c r="H326" s="66"/>
      <c r="I326" s="66"/>
      <c r="J326" s="66"/>
      <c r="K326" s="66"/>
      <c r="L326" s="66"/>
      <c r="M326" s="66"/>
      <c r="N326" s="66"/>
      <c r="O326" s="66"/>
      <c r="P326" s="66"/>
      <c r="Q326" s="66"/>
      <c r="R326" s="67"/>
    </row>
    <row r="327" spans="2:18" ht="15" thickBot="1" x14ac:dyDescent="0.35"/>
    <row r="328" spans="2:18" ht="14.4" customHeight="1" x14ac:dyDescent="0.3">
      <c r="B328" s="190" t="s">
        <v>1438</v>
      </c>
      <c r="C328" s="191" t="s">
        <v>1414</v>
      </c>
      <c r="D328" s="291" t="s">
        <v>1511</v>
      </c>
      <c r="E328" s="292"/>
      <c r="F328" s="292"/>
      <c r="G328" s="292"/>
      <c r="H328" s="292"/>
      <c r="I328" s="292"/>
      <c r="J328" s="292"/>
      <c r="K328" s="292"/>
      <c r="L328" s="292"/>
      <c r="M328" s="292"/>
      <c r="N328" s="292"/>
      <c r="O328" s="292"/>
      <c r="P328" s="292"/>
      <c r="Q328" s="292"/>
      <c r="R328" s="293"/>
    </row>
    <row r="329" spans="2:18" x14ac:dyDescent="0.3">
      <c r="D329" s="14"/>
      <c r="R329" s="15"/>
    </row>
    <row r="330" spans="2:18" ht="57.6" x14ac:dyDescent="0.3">
      <c r="D330" s="14"/>
      <c r="E330" s="217" t="s">
        <v>1503</v>
      </c>
      <c r="F330" s="164" t="s">
        <v>51</v>
      </c>
      <c r="G330" s="164" t="s">
        <v>45</v>
      </c>
      <c r="H330" s="164" t="s">
        <v>46</v>
      </c>
      <c r="I330" s="164" t="s">
        <v>49</v>
      </c>
      <c r="J330" s="164" t="s">
        <v>50</v>
      </c>
      <c r="K330" s="165" t="s">
        <v>52</v>
      </c>
      <c r="L330" s="165" t="s">
        <v>53</v>
      </c>
      <c r="M330" s="165" t="s">
        <v>54</v>
      </c>
      <c r="N330" s="165" t="s">
        <v>55</v>
      </c>
      <c r="O330" s="165" t="s">
        <v>56</v>
      </c>
      <c r="P330" s="165" t="s">
        <v>57</v>
      </c>
      <c r="Q330" s="245" t="s">
        <v>59</v>
      </c>
      <c r="R330" s="15"/>
    </row>
    <row r="331" spans="2:18" ht="15" customHeight="1" x14ac:dyDescent="0.3">
      <c r="D331" s="334" t="s">
        <v>1505</v>
      </c>
      <c r="E331" s="335"/>
      <c r="F331">
        <v>-1.3957945965478861E-2</v>
      </c>
      <c r="G331">
        <v>0.32381378475265798</v>
      </c>
      <c r="H331">
        <v>8.1682995599289196E-2</v>
      </c>
      <c r="I331">
        <v>8.5132495206693165E-2</v>
      </c>
      <c r="J331">
        <v>1.8567881462765612E-2</v>
      </c>
      <c r="K331">
        <v>1.6184503425476005E-2</v>
      </c>
      <c r="L331">
        <v>1.347975033213457E-2</v>
      </c>
      <c r="M331">
        <v>-1.02862985157337E-2</v>
      </c>
      <c r="N331">
        <v>3.5624096696883809E-2</v>
      </c>
      <c r="O331">
        <v>-0.138445765140707</v>
      </c>
      <c r="P331">
        <v>0.17458162409656533</v>
      </c>
      <c r="Q331">
        <v>0.25228907991226279</v>
      </c>
      <c r="R331" s="15"/>
    </row>
    <row r="332" spans="2:18" x14ac:dyDescent="0.3">
      <c r="D332" s="334"/>
      <c r="E332" s="335"/>
      <c r="R332" s="15"/>
    </row>
    <row r="333" spans="2:18" ht="28.8" x14ac:dyDescent="0.3">
      <c r="D333" s="282" t="s">
        <v>1504</v>
      </c>
      <c r="E333" s="283"/>
      <c r="F333" s="125" t="s">
        <v>1507</v>
      </c>
      <c r="G333" s="221" t="s">
        <v>1508</v>
      </c>
      <c r="H333" s="125" t="s">
        <v>1509</v>
      </c>
      <c r="I333" s="125" t="s">
        <v>1509</v>
      </c>
      <c r="J333" s="125" t="s">
        <v>1510</v>
      </c>
      <c r="K333" s="125" t="s">
        <v>1510</v>
      </c>
      <c r="L333" s="125" t="s">
        <v>1510</v>
      </c>
      <c r="M333" s="125" t="s">
        <v>1507</v>
      </c>
      <c r="N333" s="125" t="s">
        <v>1510</v>
      </c>
      <c r="O333" s="125" t="s">
        <v>1507</v>
      </c>
      <c r="P333" s="125" t="s">
        <v>1509</v>
      </c>
      <c r="Q333" s="221" t="s">
        <v>1508</v>
      </c>
      <c r="R333" s="15"/>
    </row>
    <row r="334" spans="2:18" x14ac:dyDescent="0.3">
      <c r="D334" s="14"/>
      <c r="F334" t="s">
        <v>1433</v>
      </c>
      <c r="G334" s="4">
        <v>0.32381378475265798</v>
      </c>
      <c r="H334">
        <v>8.1682995599289196E-2</v>
      </c>
      <c r="I334">
        <v>8.5132495206693165E-2</v>
      </c>
      <c r="J334" s="4" t="s">
        <v>1433</v>
      </c>
      <c r="K334" s="4" t="s">
        <v>1433</v>
      </c>
      <c r="L334" s="4" t="s">
        <v>1433</v>
      </c>
      <c r="M334" s="4" t="s">
        <v>1433</v>
      </c>
      <c r="N334" s="4" t="s">
        <v>1433</v>
      </c>
      <c r="O334" s="4" t="s">
        <v>1433</v>
      </c>
      <c r="P334">
        <v>0.17458162409656533</v>
      </c>
      <c r="Q334" s="4">
        <v>0.25228907991226279</v>
      </c>
      <c r="R334" s="15"/>
    </row>
    <row r="335" spans="2:18" x14ac:dyDescent="0.3">
      <c r="D335" s="14"/>
      <c r="R335" s="15"/>
    </row>
    <row r="336" spans="2:18" x14ac:dyDescent="0.3">
      <c r="D336" s="14"/>
      <c r="F336" s="259"/>
      <c r="G336" s="259"/>
      <c r="H336" s="259"/>
      <c r="I336" s="259"/>
      <c r="J336" s="259"/>
      <c r="K336" s="259"/>
      <c r="L336" s="259"/>
      <c r="M336" s="259"/>
      <c r="N336" s="259"/>
      <c r="O336" s="259"/>
      <c r="R336" s="15"/>
    </row>
    <row r="337" spans="4:18" x14ac:dyDescent="0.3">
      <c r="D337" s="14"/>
      <c r="F337" s="259"/>
      <c r="G337" s="259"/>
      <c r="H337" s="259"/>
      <c r="I337" s="259"/>
      <c r="J337" s="259"/>
      <c r="K337" s="259"/>
      <c r="L337" s="259"/>
      <c r="M337" s="259"/>
      <c r="N337" s="259"/>
      <c r="O337" s="259"/>
      <c r="R337" s="15"/>
    </row>
    <row r="338" spans="4:18" x14ac:dyDescent="0.3">
      <c r="D338" s="14"/>
      <c r="F338" s="259"/>
      <c r="G338" s="259"/>
      <c r="H338" s="259"/>
      <c r="I338" s="259"/>
      <c r="J338" s="259"/>
      <c r="K338" s="259"/>
      <c r="L338" s="259"/>
      <c r="M338" s="259"/>
      <c r="N338" s="259"/>
      <c r="O338" s="259"/>
      <c r="R338" s="15"/>
    </row>
    <row r="339" spans="4:18" x14ac:dyDescent="0.3">
      <c r="D339" s="14"/>
      <c r="F339" s="259"/>
      <c r="G339" s="259"/>
      <c r="H339" s="259"/>
      <c r="I339" s="259"/>
      <c r="J339" s="259"/>
      <c r="K339" s="259"/>
      <c r="L339" s="259"/>
      <c r="M339" s="259"/>
      <c r="N339" s="259"/>
      <c r="O339" s="259"/>
      <c r="R339" s="15"/>
    </row>
    <row r="340" spans="4:18" x14ac:dyDescent="0.3">
      <c r="D340" s="14"/>
      <c r="F340" s="259"/>
      <c r="G340" s="259"/>
      <c r="H340" s="259"/>
      <c r="I340" s="259"/>
      <c r="J340" s="259"/>
      <c r="K340" s="259"/>
      <c r="L340" s="259"/>
      <c r="M340" s="259"/>
      <c r="N340" s="259"/>
      <c r="O340" s="259"/>
      <c r="R340" s="15"/>
    </row>
    <row r="341" spans="4:18" x14ac:dyDescent="0.3">
      <c r="D341" s="14"/>
      <c r="F341" s="259"/>
      <c r="G341" s="259"/>
      <c r="H341" s="259"/>
      <c r="I341" s="259"/>
      <c r="J341" s="259"/>
      <c r="K341" s="259"/>
      <c r="L341" s="259"/>
      <c r="M341" s="259"/>
      <c r="N341" s="259"/>
      <c r="O341" s="259"/>
      <c r="R341" s="15"/>
    </row>
    <row r="342" spans="4:18" x14ac:dyDescent="0.3">
      <c r="D342" s="14"/>
      <c r="F342" s="259"/>
      <c r="G342" s="259"/>
      <c r="H342" s="259"/>
      <c r="I342" s="259"/>
      <c r="J342" s="259"/>
      <c r="K342" s="259"/>
      <c r="L342" s="259"/>
      <c r="M342" s="259"/>
      <c r="N342" s="259"/>
      <c r="O342" s="259"/>
      <c r="R342" s="15"/>
    </row>
    <row r="343" spans="4:18" x14ac:dyDescent="0.3">
      <c r="D343" s="14"/>
      <c r="F343" s="259"/>
      <c r="G343" s="259"/>
      <c r="H343" s="259"/>
      <c r="I343" s="259"/>
      <c r="J343" s="259"/>
      <c r="K343" s="259"/>
      <c r="L343" s="259"/>
      <c r="M343" s="259"/>
      <c r="N343" s="259"/>
      <c r="O343" s="259"/>
      <c r="R343" s="15"/>
    </row>
    <row r="344" spans="4:18" x14ac:dyDescent="0.3">
      <c r="D344" s="14"/>
      <c r="F344" s="259"/>
      <c r="G344" s="259"/>
      <c r="H344" s="259"/>
      <c r="I344" s="259"/>
      <c r="J344" s="259"/>
      <c r="K344" s="259"/>
      <c r="L344" s="259"/>
      <c r="M344" s="259"/>
      <c r="N344" s="259"/>
      <c r="O344" s="259"/>
      <c r="R344" s="15"/>
    </row>
    <row r="345" spans="4:18" x14ac:dyDescent="0.3">
      <c r="D345" s="14"/>
      <c r="F345" s="259"/>
      <c r="G345" s="259"/>
      <c r="H345" s="259"/>
      <c r="I345" s="259"/>
      <c r="J345" s="259"/>
      <c r="K345" s="259"/>
      <c r="L345" s="259"/>
      <c r="M345" s="259"/>
      <c r="N345" s="259"/>
      <c r="O345" s="259"/>
      <c r="R345" s="15"/>
    </row>
    <row r="346" spans="4:18" x14ac:dyDescent="0.3">
      <c r="D346" s="14"/>
      <c r="F346" s="259"/>
      <c r="G346" s="259"/>
      <c r="H346" s="259"/>
      <c r="I346" s="259"/>
      <c r="J346" s="259"/>
      <c r="K346" s="259"/>
      <c r="L346" s="259"/>
      <c r="M346" s="259"/>
      <c r="N346" s="259"/>
      <c r="O346" s="259"/>
      <c r="R346" s="15"/>
    </row>
    <row r="347" spans="4:18" x14ac:dyDescent="0.3">
      <c r="D347" s="14"/>
      <c r="F347" s="259"/>
      <c r="G347" s="259"/>
      <c r="H347" s="259"/>
      <c r="I347" s="259"/>
      <c r="J347" s="259"/>
      <c r="K347" s="259"/>
      <c r="L347" s="259"/>
      <c r="M347" s="259"/>
      <c r="N347" s="259"/>
      <c r="O347" s="259"/>
      <c r="R347" s="15"/>
    </row>
    <row r="348" spans="4:18" x14ac:dyDescent="0.3">
      <c r="D348" s="14"/>
      <c r="F348" s="259"/>
      <c r="G348" s="259"/>
      <c r="H348" s="259"/>
      <c r="I348" s="259"/>
      <c r="J348" s="259"/>
      <c r="K348" s="259"/>
      <c r="L348" s="259"/>
      <c r="M348" s="259"/>
      <c r="N348" s="259"/>
      <c r="O348" s="259"/>
      <c r="R348" s="15"/>
    </row>
    <row r="349" spans="4:18" x14ac:dyDescent="0.3">
      <c r="D349" s="14"/>
      <c r="F349" s="259"/>
      <c r="G349" s="259"/>
      <c r="H349" s="259"/>
      <c r="I349" s="259"/>
      <c r="J349" s="259"/>
      <c r="K349" s="259"/>
      <c r="L349" s="259"/>
      <c r="M349" s="259"/>
      <c r="N349" s="259"/>
      <c r="O349" s="259"/>
      <c r="R349" s="15"/>
    </row>
    <row r="350" spans="4:18" x14ac:dyDescent="0.3">
      <c r="D350" s="14"/>
      <c r="F350" s="259"/>
      <c r="G350" s="259"/>
      <c r="H350" s="259"/>
      <c r="I350" s="259"/>
      <c r="J350" s="259"/>
      <c r="K350" s="259"/>
      <c r="L350" s="259"/>
      <c r="M350" s="259"/>
      <c r="N350" s="259"/>
      <c r="O350" s="259"/>
      <c r="R350" s="15"/>
    </row>
    <row r="351" spans="4:18" x14ac:dyDescent="0.3">
      <c r="D351" s="14"/>
      <c r="F351" s="259"/>
      <c r="G351" s="259"/>
      <c r="H351" s="259"/>
      <c r="I351" s="259"/>
      <c r="J351" s="259"/>
      <c r="K351" s="259"/>
      <c r="L351" s="259"/>
      <c r="M351" s="259"/>
      <c r="N351" s="259"/>
      <c r="O351" s="259"/>
      <c r="R351" s="15"/>
    </row>
    <row r="352" spans="4:18" x14ac:dyDescent="0.3">
      <c r="D352" s="14"/>
      <c r="F352" s="259"/>
      <c r="G352" s="259"/>
      <c r="H352" s="259"/>
      <c r="I352" s="259"/>
      <c r="J352" s="259"/>
      <c r="K352" s="259"/>
      <c r="L352" s="259"/>
      <c r="M352" s="259"/>
      <c r="N352" s="259"/>
      <c r="O352" s="259"/>
      <c r="R352" s="15"/>
    </row>
    <row r="353" spans="4:18" x14ac:dyDescent="0.3">
      <c r="D353" s="14"/>
      <c r="F353" s="259"/>
      <c r="G353" s="259"/>
      <c r="H353" s="259"/>
      <c r="I353" s="259"/>
      <c r="J353" s="259"/>
      <c r="K353" s="259"/>
      <c r="L353" s="259"/>
      <c r="M353" s="259"/>
      <c r="N353" s="259"/>
      <c r="O353" s="259"/>
      <c r="R353" s="15"/>
    </row>
    <row r="354" spans="4:18" x14ac:dyDescent="0.3">
      <c r="D354" s="14"/>
      <c r="F354" s="259"/>
      <c r="G354" s="259"/>
      <c r="H354" s="259"/>
      <c r="I354" s="259"/>
      <c r="J354" s="259"/>
      <c r="K354" s="259"/>
      <c r="L354" s="259"/>
      <c r="M354" s="259"/>
      <c r="N354" s="259"/>
      <c r="O354" s="259"/>
      <c r="R354" s="15"/>
    </row>
    <row r="355" spans="4:18" x14ac:dyDescent="0.3">
      <c r="D355" s="14"/>
      <c r="F355" s="259"/>
      <c r="G355" s="259"/>
      <c r="H355" s="259"/>
      <c r="I355" s="259"/>
      <c r="J355" s="259"/>
      <c r="K355" s="259"/>
      <c r="L355" s="259"/>
      <c r="M355" s="259"/>
      <c r="N355" s="259"/>
      <c r="O355" s="259"/>
      <c r="R355" s="15"/>
    </row>
    <row r="356" spans="4:18" x14ac:dyDescent="0.3">
      <c r="D356" s="14"/>
      <c r="F356" s="259"/>
      <c r="G356" s="259"/>
      <c r="H356" s="259"/>
      <c r="I356" s="259"/>
      <c r="J356" s="259"/>
      <c r="K356" s="259"/>
      <c r="L356" s="259"/>
      <c r="M356" s="259"/>
      <c r="N356" s="259"/>
      <c r="O356" s="259"/>
      <c r="R356" s="15"/>
    </row>
    <row r="357" spans="4:18" x14ac:dyDescent="0.3">
      <c r="D357" s="14"/>
      <c r="F357" s="259"/>
      <c r="G357" s="259"/>
      <c r="H357" s="259"/>
      <c r="I357" s="259"/>
      <c r="J357" s="259"/>
      <c r="K357" s="259"/>
      <c r="L357" s="259"/>
      <c r="M357" s="259"/>
      <c r="N357" s="259"/>
      <c r="O357" s="259"/>
      <c r="R357" s="15"/>
    </row>
    <row r="358" spans="4:18" x14ac:dyDescent="0.3">
      <c r="D358" s="14"/>
      <c r="F358" s="259"/>
      <c r="G358" s="259"/>
      <c r="H358" s="259"/>
      <c r="I358" s="259"/>
      <c r="J358" s="259"/>
      <c r="K358" s="259"/>
      <c r="L358" s="259"/>
      <c r="M358" s="259"/>
      <c r="N358" s="259"/>
      <c r="O358" s="259"/>
      <c r="R358" s="15"/>
    </row>
    <row r="359" spans="4:18" x14ac:dyDescent="0.3">
      <c r="D359" s="14"/>
      <c r="F359" s="259"/>
      <c r="G359" s="259"/>
      <c r="H359" s="259"/>
      <c r="I359" s="259"/>
      <c r="J359" s="259"/>
      <c r="K359" s="259"/>
      <c r="L359" s="259"/>
      <c r="M359" s="259"/>
      <c r="N359" s="259"/>
      <c r="O359" s="259"/>
      <c r="R359" s="15"/>
    </row>
    <row r="360" spans="4:18" x14ac:dyDescent="0.3">
      <c r="D360" s="14"/>
      <c r="R360" s="15"/>
    </row>
    <row r="361" spans="4:18" x14ac:dyDescent="0.3">
      <c r="D361" s="14"/>
      <c r="R361" s="15"/>
    </row>
    <row r="362" spans="4:18" x14ac:dyDescent="0.3">
      <c r="D362" s="14"/>
      <c r="F362" s="259"/>
      <c r="G362" s="259"/>
      <c r="H362" s="259"/>
      <c r="I362" s="259"/>
      <c r="J362" s="259"/>
      <c r="K362" s="259"/>
      <c r="L362" s="259"/>
      <c r="M362" s="259"/>
      <c r="N362" s="259"/>
      <c r="O362" s="259"/>
      <c r="R362" s="15"/>
    </row>
    <row r="363" spans="4:18" x14ac:dyDescent="0.3">
      <c r="D363" s="14"/>
      <c r="F363" s="259"/>
      <c r="G363" s="259"/>
      <c r="H363" s="259"/>
      <c r="I363" s="259"/>
      <c r="J363" s="259"/>
      <c r="K363" s="259"/>
      <c r="L363" s="259"/>
      <c r="M363" s="259"/>
      <c r="N363" s="259"/>
      <c r="O363" s="259"/>
      <c r="R363" s="15"/>
    </row>
    <row r="364" spans="4:18" x14ac:dyDescent="0.3">
      <c r="D364" s="14"/>
      <c r="F364" s="259"/>
      <c r="G364" s="259"/>
      <c r="H364" s="259"/>
      <c r="I364" s="259"/>
      <c r="J364" s="259"/>
      <c r="K364" s="259"/>
      <c r="L364" s="259"/>
      <c r="M364" s="259"/>
      <c r="N364" s="259"/>
      <c r="O364" s="259"/>
      <c r="R364" s="15"/>
    </row>
    <row r="365" spans="4:18" x14ac:dyDescent="0.3">
      <c r="D365" s="14"/>
      <c r="F365" s="259"/>
      <c r="G365" s="259"/>
      <c r="H365" s="259"/>
      <c r="I365" s="259"/>
      <c r="J365" s="259"/>
      <c r="K365" s="259"/>
      <c r="L365" s="259"/>
      <c r="M365" s="259"/>
      <c r="N365" s="259"/>
      <c r="O365" s="259"/>
      <c r="R365" s="15"/>
    </row>
    <row r="366" spans="4:18" x14ac:dyDescent="0.3">
      <c r="D366" s="14"/>
      <c r="F366" s="259"/>
      <c r="G366" s="259"/>
      <c r="H366" s="259"/>
      <c r="I366" s="259"/>
      <c r="J366" s="259"/>
      <c r="K366" s="259"/>
      <c r="L366" s="259"/>
      <c r="M366" s="259"/>
      <c r="N366" s="259"/>
      <c r="O366" s="259"/>
      <c r="R366" s="15"/>
    </row>
    <row r="367" spans="4:18" x14ac:dyDescent="0.3">
      <c r="D367" s="14"/>
      <c r="F367" s="259"/>
      <c r="G367" s="259"/>
      <c r="H367" s="259"/>
      <c r="I367" s="259"/>
      <c r="J367" s="259"/>
      <c r="K367" s="259"/>
      <c r="L367" s="259"/>
      <c r="M367" s="259"/>
      <c r="N367" s="259"/>
      <c r="O367" s="259"/>
      <c r="R367" s="15"/>
    </row>
    <row r="368" spans="4:18" x14ac:dyDescent="0.3">
      <c r="D368" s="14"/>
      <c r="F368" s="259"/>
      <c r="G368" s="259"/>
      <c r="H368" s="259"/>
      <c r="I368" s="259"/>
      <c r="J368" s="259"/>
      <c r="K368" s="259"/>
      <c r="L368" s="259"/>
      <c r="M368" s="259"/>
      <c r="N368" s="259"/>
      <c r="O368" s="259"/>
      <c r="R368" s="15"/>
    </row>
    <row r="369" spans="4:18" x14ac:dyDescent="0.3">
      <c r="D369" s="14"/>
      <c r="F369" s="259"/>
      <c r="G369" s="259"/>
      <c r="H369" s="259"/>
      <c r="I369" s="259"/>
      <c r="J369" s="259"/>
      <c r="K369" s="259"/>
      <c r="L369" s="259"/>
      <c r="M369" s="259"/>
      <c r="N369" s="259"/>
      <c r="O369" s="259"/>
      <c r="R369" s="15"/>
    </row>
    <row r="370" spans="4:18" x14ac:dyDescent="0.3">
      <c r="D370" s="14"/>
      <c r="F370" s="259"/>
      <c r="G370" s="259"/>
      <c r="H370" s="259"/>
      <c r="I370" s="259"/>
      <c r="J370" s="259"/>
      <c r="K370" s="259"/>
      <c r="L370" s="259"/>
      <c r="M370" s="259"/>
      <c r="N370" s="259"/>
      <c r="O370" s="259"/>
      <c r="R370" s="15"/>
    </row>
    <row r="371" spans="4:18" x14ac:dyDescent="0.3">
      <c r="D371" s="14"/>
      <c r="F371" s="259"/>
      <c r="G371" s="259"/>
      <c r="H371" s="259"/>
      <c r="I371" s="259"/>
      <c r="J371" s="259"/>
      <c r="K371" s="259"/>
      <c r="L371" s="259"/>
      <c r="M371" s="259"/>
      <c r="N371" s="259"/>
      <c r="O371" s="259"/>
      <c r="R371" s="15"/>
    </row>
    <row r="372" spans="4:18" x14ac:dyDescent="0.3">
      <c r="D372" s="14"/>
      <c r="F372" s="259"/>
      <c r="G372" s="259"/>
      <c r="H372" s="259"/>
      <c r="I372" s="259"/>
      <c r="J372" s="259"/>
      <c r="K372" s="259"/>
      <c r="L372" s="259"/>
      <c r="M372" s="259"/>
      <c r="N372" s="259"/>
      <c r="O372" s="259"/>
      <c r="R372" s="15"/>
    </row>
    <row r="373" spans="4:18" x14ac:dyDescent="0.3">
      <c r="D373" s="14"/>
      <c r="F373" s="259"/>
      <c r="G373" s="259"/>
      <c r="H373" s="259"/>
      <c r="I373" s="259"/>
      <c r="J373" s="259"/>
      <c r="K373" s="259"/>
      <c r="L373" s="259"/>
      <c r="M373" s="259"/>
      <c r="N373" s="259"/>
      <c r="O373" s="259"/>
      <c r="R373" s="15"/>
    </row>
    <row r="374" spans="4:18" x14ac:dyDescent="0.3">
      <c r="D374" s="14"/>
      <c r="F374" s="259"/>
      <c r="G374" s="259"/>
      <c r="H374" s="259"/>
      <c r="I374" s="259"/>
      <c r="J374" s="259"/>
      <c r="K374" s="259"/>
      <c r="L374" s="259"/>
      <c r="M374" s="259"/>
      <c r="N374" s="259"/>
      <c r="O374" s="259"/>
      <c r="R374" s="15"/>
    </row>
    <row r="375" spans="4:18" x14ac:dyDescent="0.3">
      <c r="D375" s="14"/>
      <c r="F375" s="259"/>
      <c r="G375" s="259"/>
      <c r="H375" s="259"/>
      <c r="I375" s="259"/>
      <c r="J375" s="259"/>
      <c r="K375" s="259"/>
      <c r="L375" s="259"/>
      <c r="M375" s="259"/>
      <c r="N375" s="259"/>
      <c r="O375" s="259"/>
      <c r="R375" s="15"/>
    </row>
    <row r="376" spans="4:18" x14ac:dyDescent="0.3">
      <c r="D376" s="14"/>
      <c r="F376" s="259"/>
      <c r="G376" s="259"/>
      <c r="H376" s="259"/>
      <c r="I376" s="259"/>
      <c r="J376" s="259"/>
      <c r="K376" s="259"/>
      <c r="L376" s="259"/>
      <c r="M376" s="259"/>
      <c r="N376" s="259"/>
      <c r="O376" s="259"/>
      <c r="R376" s="15"/>
    </row>
    <row r="377" spans="4:18" x14ac:dyDescent="0.3">
      <c r="D377" s="14"/>
      <c r="F377" s="259"/>
      <c r="G377" s="259"/>
      <c r="H377" s="259"/>
      <c r="I377" s="259"/>
      <c r="J377" s="259"/>
      <c r="K377" s="259"/>
      <c r="L377" s="259"/>
      <c r="M377" s="259"/>
      <c r="N377" s="259"/>
      <c r="O377" s="259"/>
      <c r="R377" s="15"/>
    </row>
    <row r="378" spans="4:18" x14ac:dyDescent="0.3">
      <c r="D378" s="14"/>
      <c r="F378" s="259"/>
      <c r="G378" s="259"/>
      <c r="H378" s="259"/>
      <c r="I378" s="259"/>
      <c r="J378" s="259"/>
      <c r="K378" s="259"/>
      <c r="L378" s="259"/>
      <c r="M378" s="259"/>
      <c r="N378" s="259"/>
      <c r="O378" s="259"/>
      <c r="R378" s="15"/>
    </row>
    <row r="379" spans="4:18" x14ac:dyDescent="0.3">
      <c r="D379" s="14"/>
      <c r="F379" s="259"/>
      <c r="G379" s="259"/>
      <c r="H379" s="259"/>
      <c r="I379" s="259"/>
      <c r="J379" s="259"/>
      <c r="K379" s="259"/>
      <c r="L379" s="259"/>
      <c r="M379" s="259"/>
      <c r="N379" s="259"/>
      <c r="O379" s="259"/>
      <c r="R379" s="15"/>
    </row>
    <row r="380" spans="4:18" x14ac:dyDescent="0.3">
      <c r="D380" s="14"/>
      <c r="F380" s="259"/>
      <c r="G380" s="259"/>
      <c r="H380" s="259"/>
      <c r="I380" s="259"/>
      <c r="J380" s="259"/>
      <c r="K380" s="259"/>
      <c r="L380" s="259"/>
      <c r="M380" s="259"/>
      <c r="N380" s="259"/>
      <c r="O380" s="259"/>
      <c r="R380" s="15"/>
    </row>
    <row r="381" spans="4:18" x14ac:dyDescent="0.3">
      <c r="D381" s="14"/>
      <c r="F381" s="259"/>
      <c r="G381" s="259"/>
      <c r="H381" s="259"/>
      <c r="I381" s="259"/>
      <c r="J381" s="259"/>
      <c r="K381" s="259"/>
      <c r="L381" s="259"/>
      <c r="M381" s="259"/>
      <c r="N381" s="259"/>
      <c r="O381" s="259"/>
      <c r="R381" s="15"/>
    </row>
    <row r="382" spans="4:18" x14ac:dyDescent="0.3">
      <c r="D382" s="14"/>
      <c r="F382" s="259"/>
      <c r="G382" s="259"/>
      <c r="H382" s="259"/>
      <c r="I382" s="259"/>
      <c r="J382" s="259"/>
      <c r="K382" s="259"/>
      <c r="L382" s="259"/>
      <c r="M382" s="259"/>
      <c r="N382" s="259"/>
      <c r="O382" s="259"/>
      <c r="R382" s="15"/>
    </row>
    <row r="383" spans="4:18" x14ac:dyDescent="0.3">
      <c r="D383" s="14"/>
      <c r="F383" s="259"/>
      <c r="G383" s="259"/>
      <c r="H383" s="259"/>
      <c r="I383" s="259"/>
      <c r="J383" s="259"/>
      <c r="K383" s="259"/>
      <c r="L383" s="259"/>
      <c r="M383" s="259"/>
      <c r="N383" s="259"/>
      <c r="O383" s="259"/>
      <c r="R383" s="15"/>
    </row>
    <row r="384" spans="4:18" x14ac:dyDescent="0.3">
      <c r="D384" s="14"/>
      <c r="F384" s="259"/>
      <c r="G384" s="259"/>
      <c r="H384" s="259"/>
      <c r="I384" s="259"/>
      <c r="J384" s="259"/>
      <c r="K384" s="259"/>
      <c r="L384" s="259"/>
      <c r="M384" s="259"/>
      <c r="N384" s="259"/>
      <c r="O384" s="259"/>
      <c r="R384" s="15"/>
    </row>
    <row r="385" spans="4:18" x14ac:dyDescent="0.3">
      <c r="D385" s="14"/>
      <c r="F385" s="259"/>
      <c r="G385" s="259"/>
      <c r="H385" s="259"/>
      <c r="I385" s="259"/>
      <c r="J385" s="259"/>
      <c r="K385" s="259"/>
      <c r="L385" s="259"/>
      <c r="M385" s="259"/>
      <c r="N385" s="259"/>
      <c r="O385" s="259"/>
      <c r="R385" s="15"/>
    </row>
    <row r="386" spans="4:18" x14ac:dyDescent="0.3">
      <c r="D386" s="14"/>
      <c r="F386" s="259"/>
      <c r="G386" s="259"/>
      <c r="H386" s="259"/>
      <c r="I386" s="259"/>
      <c r="J386" s="259"/>
      <c r="K386" s="259"/>
      <c r="L386" s="259"/>
      <c r="M386" s="259"/>
      <c r="N386" s="259"/>
      <c r="O386" s="259"/>
      <c r="R386" s="15"/>
    </row>
    <row r="387" spans="4:18" x14ac:dyDescent="0.3">
      <c r="D387" s="14"/>
      <c r="F387" s="259"/>
      <c r="G387" s="259"/>
      <c r="H387" s="259"/>
      <c r="I387" s="259"/>
      <c r="J387" s="259"/>
      <c r="K387" s="259"/>
      <c r="L387" s="259"/>
      <c r="M387" s="259"/>
      <c r="N387" s="259"/>
      <c r="O387" s="259"/>
      <c r="R387" s="15"/>
    </row>
    <row r="388" spans="4:18" x14ac:dyDescent="0.3">
      <c r="D388" s="14"/>
      <c r="R388" s="15"/>
    </row>
    <row r="389" spans="4:18" x14ac:dyDescent="0.3">
      <c r="D389" s="249" t="s">
        <v>1434</v>
      </c>
      <c r="R389" s="15"/>
    </row>
    <row r="390" spans="4:18" x14ac:dyDescent="0.3">
      <c r="D390" s="242">
        <v>1</v>
      </c>
      <c r="E390" s="259" t="s">
        <v>1553</v>
      </c>
      <c r="F390" s="259"/>
      <c r="G390" s="259"/>
      <c r="H390" s="259"/>
      <c r="I390" s="259"/>
      <c r="J390" s="259"/>
      <c r="K390" s="259"/>
      <c r="L390" s="259"/>
      <c r="M390" s="259"/>
      <c r="N390" s="259"/>
      <c r="R390" s="15"/>
    </row>
    <row r="391" spans="4:18" x14ac:dyDescent="0.3">
      <c r="D391" s="242">
        <v>2</v>
      </c>
      <c r="E391" s="259" t="s">
        <v>1554</v>
      </c>
      <c r="F391" s="259"/>
      <c r="G391" s="259"/>
      <c r="H391" s="259"/>
      <c r="I391" s="259"/>
      <c r="J391" s="259"/>
      <c r="K391" s="259"/>
      <c r="L391" s="259"/>
      <c r="M391" s="259"/>
      <c r="R391" s="15"/>
    </row>
    <row r="392" spans="4:18" x14ac:dyDescent="0.3">
      <c r="D392" s="14"/>
      <c r="R392" s="15"/>
    </row>
    <row r="393" spans="4:18" ht="15" thickBot="1" x14ac:dyDescent="0.35">
      <c r="D393" s="14"/>
      <c r="R393" s="15"/>
    </row>
    <row r="394" spans="4:18" ht="58.2" thickBot="1" x14ac:dyDescent="0.35">
      <c r="D394" s="14"/>
      <c r="E394" s="246" t="s">
        <v>1503</v>
      </c>
      <c r="F394" s="225" t="s">
        <v>33</v>
      </c>
      <c r="G394" s="225" t="s">
        <v>34</v>
      </c>
      <c r="H394" s="225" t="s">
        <v>35</v>
      </c>
      <c r="I394" s="225" t="s">
        <v>36</v>
      </c>
      <c r="J394" s="225" t="s">
        <v>37</v>
      </c>
      <c r="K394" s="225" t="s">
        <v>38</v>
      </c>
      <c r="L394" s="225" t="s">
        <v>39</v>
      </c>
      <c r="M394" s="225" t="s">
        <v>40</v>
      </c>
      <c r="N394" s="225" t="s">
        <v>41</v>
      </c>
      <c r="O394" s="225" t="s">
        <v>42</v>
      </c>
      <c r="P394" s="225" t="s">
        <v>43</v>
      </c>
      <c r="Q394" s="225" t="s">
        <v>44</v>
      </c>
      <c r="R394" s="247" t="s">
        <v>45</v>
      </c>
    </row>
    <row r="395" spans="4:18" x14ac:dyDescent="0.3">
      <c r="D395" s="279" t="s">
        <v>1505</v>
      </c>
      <c r="E395" s="280"/>
      <c r="F395" s="248">
        <v>-0.20301423821569026</v>
      </c>
      <c r="G395" s="248">
        <v>0.57384955157871587</v>
      </c>
      <c r="H395" s="248">
        <v>-0.14481536763349509</v>
      </c>
      <c r="I395" s="248">
        <v>-0.22740102525053871</v>
      </c>
      <c r="J395" s="248">
        <v>0.30566104490894397</v>
      </c>
      <c r="K395" s="248">
        <v>-2.2560471473756852E-2</v>
      </c>
      <c r="L395" s="248">
        <v>0.26556777103087514</v>
      </c>
      <c r="M395" s="248">
        <v>-0.13164915562016652</v>
      </c>
      <c r="N395" s="248">
        <v>-0.10414704355411368</v>
      </c>
      <c r="O395" s="248">
        <v>-2.9369739492906791E-2</v>
      </c>
      <c r="P395" s="248">
        <v>-8.8761201063919395E-2</v>
      </c>
      <c r="Q395" s="248">
        <v>2.1070662515799546E-2</v>
      </c>
      <c r="R395" s="250">
        <v>0.32381378475265798</v>
      </c>
    </row>
    <row r="396" spans="4:18" x14ac:dyDescent="0.3">
      <c r="D396" s="279"/>
      <c r="E396" s="281"/>
      <c r="F396" s="56" t="s">
        <v>1433</v>
      </c>
      <c r="G396" s="56">
        <v>0.57384955157871587</v>
      </c>
      <c r="H396" s="56" t="s">
        <v>1433</v>
      </c>
      <c r="I396" s="56" t="s">
        <v>1433</v>
      </c>
      <c r="J396" s="56">
        <v>0.30566104490894397</v>
      </c>
      <c r="K396" s="56" t="s">
        <v>1433</v>
      </c>
      <c r="L396" s="56">
        <v>0.26556777103087514</v>
      </c>
      <c r="M396" s="56" t="s">
        <v>1433</v>
      </c>
      <c r="N396" s="56" t="s">
        <v>1433</v>
      </c>
      <c r="O396" s="56" t="s">
        <v>1433</v>
      </c>
      <c r="P396" s="56" t="s">
        <v>1433</v>
      </c>
      <c r="Q396" s="56" t="s">
        <v>1433</v>
      </c>
      <c r="R396" s="251">
        <v>0.32381378475265798</v>
      </c>
    </row>
    <row r="397" spans="4:18" x14ac:dyDescent="0.3">
      <c r="D397" s="282"/>
      <c r="E397" s="283"/>
      <c r="R397" s="15"/>
    </row>
    <row r="398" spans="4:18" x14ac:dyDescent="0.3">
      <c r="D398" s="14"/>
      <c r="R398" s="15"/>
    </row>
    <row r="399" spans="4:18" x14ac:dyDescent="0.3">
      <c r="D399" s="14"/>
      <c r="R399" s="15"/>
    </row>
    <row r="400" spans="4:18" x14ac:dyDescent="0.3">
      <c r="D400" s="14"/>
      <c r="R400" s="15"/>
    </row>
    <row r="401" spans="4:18" x14ac:dyDescent="0.3">
      <c r="D401" s="14"/>
      <c r="R401" s="15"/>
    </row>
    <row r="402" spans="4:18" x14ac:dyDescent="0.3">
      <c r="D402" s="14"/>
      <c r="R402" s="15"/>
    </row>
    <row r="403" spans="4:18" x14ac:dyDescent="0.3">
      <c r="D403" s="14"/>
      <c r="R403" s="15"/>
    </row>
    <row r="404" spans="4:18" x14ac:dyDescent="0.3">
      <c r="D404" s="14"/>
      <c r="R404" s="15"/>
    </row>
    <row r="405" spans="4:18" x14ac:dyDescent="0.3">
      <c r="D405" s="14"/>
      <c r="R405" s="15"/>
    </row>
    <row r="406" spans="4:18" x14ac:dyDescent="0.3">
      <c r="D406" s="14"/>
      <c r="R406" s="15"/>
    </row>
    <row r="407" spans="4:18" x14ac:dyDescent="0.3">
      <c r="D407" s="14"/>
      <c r="R407" s="15"/>
    </row>
    <row r="408" spans="4:18" x14ac:dyDescent="0.3">
      <c r="D408" s="14"/>
      <c r="R408" s="15"/>
    </row>
    <row r="409" spans="4:18" x14ac:dyDescent="0.3">
      <c r="D409" s="14"/>
      <c r="R409" s="15"/>
    </row>
    <row r="410" spans="4:18" x14ac:dyDescent="0.3">
      <c r="D410" s="14"/>
      <c r="R410" s="15"/>
    </row>
    <row r="411" spans="4:18" x14ac:dyDescent="0.3">
      <c r="D411" s="14"/>
      <c r="R411" s="15"/>
    </row>
    <row r="412" spans="4:18" x14ac:dyDescent="0.3">
      <c r="D412" s="14"/>
      <c r="R412" s="15"/>
    </row>
    <row r="413" spans="4:18" x14ac:dyDescent="0.3">
      <c r="D413" s="14"/>
      <c r="R413" s="15"/>
    </row>
    <row r="414" spans="4:18" x14ac:dyDescent="0.3">
      <c r="D414" s="14"/>
      <c r="R414" s="15"/>
    </row>
    <row r="415" spans="4:18" x14ac:dyDescent="0.3">
      <c r="D415" s="14"/>
      <c r="R415" s="15"/>
    </row>
    <row r="416" spans="4:18" x14ac:dyDescent="0.3">
      <c r="D416" s="14"/>
      <c r="R416" s="15"/>
    </row>
    <row r="417" spans="4:18" x14ac:dyDescent="0.3">
      <c r="D417" s="14"/>
      <c r="R417" s="15"/>
    </row>
    <row r="418" spans="4:18" x14ac:dyDescent="0.3">
      <c r="D418" s="14"/>
      <c r="R418" s="15"/>
    </row>
    <row r="419" spans="4:18" x14ac:dyDescent="0.3">
      <c r="D419" s="14"/>
      <c r="R419" s="15"/>
    </row>
    <row r="420" spans="4:18" x14ac:dyDescent="0.3">
      <c r="D420" s="14"/>
      <c r="R420" s="15"/>
    </row>
    <row r="421" spans="4:18" x14ac:dyDescent="0.3">
      <c r="D421" s="14"/>
      <c r="R421" s="15"/>
    </row>
    <row r="422" spans="4:18" x14ac:dyDescent="0.3">
      <c r="D422" s="14"/>
      <c r="R422" s="15"/>
    </row>
    <row r="423" spans="4:18" x14ac:dyDescent="0.3">
      <c r="D423" s="14"/>
      <c r="R423" s="15"/>
    </row>
    <row r="424" spans="4:18" x14ac:dyDescent="0.3">
      <c r="D424" s="14"/>
      <c r="R424" s="15"/>
    </row>
    <row r="425" spans="4:18" x14ac:dyDescent="0.3">
      <c r="D425" s="14"/>
      <c r="R425" s="15"/>
    </row>
    <row r="426" spans="4:18" x14ac:dyDescent="0.3">
      <c r="D426" s="14"/>
      <c r="R426" s="15"/>
    </row>
    <row r="427" spans="4:18" x14ac:dyDescent="0.3">
      <c r="D427" s="14"/>
      <c r="R427" s="15"/>
    </row>
    <row r="428" spans="4:18" x14ac:dyDescent="0.3">
      <c r="D428" s="14"/>
      <c r="R428" s="15"/>
    </row>
    <row r="429" spans="4:18" x14ac:dyDescent="0.3">
      <c r="D429" s="14"/>
      <c r="R429" s="15"/>
    </row>
    <row r="430" spans="4:18" x14ac:dyDescent="0.3">
      <c r="D430" s="14"/>
      <c r="R430" s="15"/>
    </row>
    <row r="431" spans="4:18" x14ac:dyDescent="0.3">
      <c r="D431" s="14"/>
      <c r="R431" s="15"/>
    </row>
    <row r="432" spans="4:18" x14ac:dyDescent="0.3">
      <c r="D432" s="249" t="s">
        <v>1434</v>
      </c>
      <c r="R432" s="15"/>
    </row>
    <row r="433" spans="4:18" x14ac:dyDescent="0.3">
      <c r="D433" s="242">
        <v>1</v>
      </c>
      <c r="E433" s="259" t="s">
        <v>1548</v>
      </c>
      <c r="F433" s="259"/>
      <c r="G433" s="259"/>
      <c r="H433" s="259"/>
      <c r="I433" s="259"/>
      <c r="J433" s="259"/>
      <c r="K433" s="259"/>
      <c r="L433" s="259"/>
      <c r="R433" s="15"/>
    </row>
    <row r="434" spans="4:18" ht="14.4" customHeight="1" x14ac:dyDescent="0.3">
      <c r="D434" s="242">
        <v>2</v>
      </c>
      <c r="E434" s="260" t="s">
        <v>1555</v>
      </c>
      <c r="F434" s="260"/>
      <c r="G434" s="260"/>
      <c r="H434" s="260"/>
      <c r="I434" s="260"/>
      <c r="J434" s="260"/>
      <c r="K434" s="260"/>
      <c r="L434" s="125"/>
      <c r="M434" s="125"/>
      <c r="N434" s="125"/>
      <c r="O434" s="125"/>
      <c r="R434" s="15"/>
    </row>
    <row r="435" spans="4:18" x14ac:dyDescent="0.3">
      <c r="D435" s="14"/>
      <c r="E435" s="252" t="s">
        <v>1549</v>
      </c>
      <c r="F435" s="259" t="s">
        <v>1551</v>
      </c>
      <c r="G435" s="259"/>
      <c r="H435" s="259"/>
      <c r="I435" s="259"/>
      <c r="J435" s="259"/>
      <c r="K435" s="259"/>
      <c r="L435" s="125"/>
      <c r="M435" s="125"/>
      <c r="N435" s="125"/>
      <c r="O435" s="125"/>
      <c r="R435" s="15"/>
    </row>
    <row r="436" spans="4:18" x14ac:dyDescent="0.3">
      <c r="D436" s="14"/>
      <c r="E436" s="252" t="s">
        <v>1550</v>
      </c>
      <c r="F436" s="259" t="s">
        <v>1552</v>
      </c>
      <c r="G436" s="259"/>
      <c r="H436" s="259"/>
      <c r="I436" s="259"/>
      <c r="J436" s="259"/>
      <c r="K436" s="259"/>
      <c r="L436" s="259"/>
      <c r="M436" s="259"/>
      <c r="N436" s="259"/>
      <c r="O436" s="259"/>
      <c r="R436" s="15"/>
    </row>
    <row r="437" spans="4:18" ht="15" thickBot="1" x14ac:dyDescent="0.35">
      <c r="D437" s="65"/>
      <c r="E437" s="66"/>
      <c r="F437" s="66"/>
      <c r="G437" s="66"/>
      <c r="H437" s="66"/>
      <c r="I437" s="66"/>
      <c r="J437" s="66"/>
      <c r="K437" s="66"/>
      <c r="L437" s="66"/>
      <c r="M437" s="66"/>
      <c r="N437" s="66"/>
      <c r="O437" s="66"/>
      <c r="P437" s="66"/>
      <c r="Q437" s="66"/>
      <c r="R437" s="67"/>
    </row>
    <row r="440" spans="4:18" ht="15" thickBot="1" x14ac:dyDescent="0.35">
      <c r="D440" s="261" t="s">
        <v>1558</v>
      </c>
      <c r="E440" s="262"/>
      <c r="F440" s="262"/>
      <c r="G440" s="262"/>
      <c r="H440" s="262"/>
      <c r="I440" s="262"/>
      <c r="J440" s="262"/>
      <c r="K440" s="262"/>
      <c r="L440" s="262"/>
      <c r="M440" s="262"/>
      <c r="N440" s="262"/>
      <c r="O440" s="262"/>
      <c r="P440" s="262"/>
      <c r="Q440" s="262"/>
      <c r="R440" s="263"/>
    </row>
    <row r="441" spans="4:18" ht="15" thickTop="1" x14ac:dyDescent="0.3"/>
  </sheetData>
  <mergeCells count="88">
    <mergeCell ref="D14:O15"/>
    <mergeCell ref="I2:K2"/>
    <mergeCell ref="D331:E332"/>
    <mergeCell ref="D333:E333"/>
    <mergeCell ref="F336:O359"/>
    <mergeCell ref="D296:R296"/>
    <mergeCell ref="D328:R328"/>
    <mergeCell ref="E303:H303"/>
    <mergeCell ref="P304:Q304"/>
    <mergeCell ref="F306:M325"/>
    <mergeCell ref="M223:T245"/>
    <mergeCell ref="E119:N147"/>
    <mergeCell ref="D219:O220"/>
    <mergeCell ref="D149:O150"/>
    <mergeCell ref="D106:O106"/>
    <mergeCell ref="D4:O7"/>
    <mergeCell ref="D8:O9"/>
    <mergeCell ref="D12:O13"/>
    <mergeCell ref="E26:K26"/>
    <mergeCell ref="D1:O1"/>
    <mergeCell ref="E83:L103"/>
    <mergeCell ref="E60:N62"/>
    <mergeCell ref="D65:O66"/>
    <mergeCell ref="D10:O11"/>
    <mergeCell ref="D28:H28"/>
    <mergeCell ref="E59:N59"/>
    <mergeCell ref="D23:E23"/>
    <mergeCell ref="D22:E22"/>
    <mergeCell ref="F17:H17"/>
    <mergeCell ref="I17:L17"/>
    <mergeCell ref="M17:O17"/>
    <mergeCell ref="D79:O79"/>
    <mergeCell ref="P19:R19"/>
    <mergeCell ref="D20:E20"/>
    <mergeCell ref="P20:R20"/>
    <mergeCell ref="D21:E21"/>
    <mergeCell ref="P21:R21"/>
    <mergeCell ref="P23:R23"/>
    <mergeCell ref="D24:E24"/>
    <mergeCell ref="P24:R24"/>
    <mergeCell ref="D25:E25"/>
    <mergeCell ref="P25:R25"/>
    <mergeCell ref="D3:O3"/>
    <mergeCell ref="B10:B11"/>
    <mergeCell ref="E222:J222"/>
    <mergeCell ref="D197:T197"/>
    <mergeCell ref="K156:Q174"/>
    <mergeCell ref="D171:I173"/>
    <mergeCell ref="D193:S194"/>
    <mergeCell ref="D179:D191"/>
    <mergeCell ref="E179:E186"/>
    <mergeCell ref="E187:E191"/>
    <mergeCell ref="D176:T176"/>
    <mergeCell ref="D200:E202"/>
    <mergeCell ref="D204:E206"/>
    <mergeCell ref="D208:E210"/>
    <mergeCell ref="D18:E18"/>
    <mergeCell ref="D19:E19"/>
    <mergeCell ref="E30:L52"/>
    <mergeCell ref="E54:N56"/>
    <mergeCell ref="E213:T214"/>
    <mergeCell ref="E249:P278"/>
    <mergeCell ref="E282:P282"/>
    <mergeCell ref="E240:K241"/>
    <mergeCell ref="E242:K243"/>
    <mergeCell ref="E244:K246"/>
    <mergeCell ref="E215:T215"/>
    <mergeCell ref="E216:T216"/>
    <mergeCell ref="D153:O154"/>
    <mergeCell ref="F68:F69"/>
    <mergeCell ref="G68:G69"/>
    <mergeCell ref="F108:K108"/>
    <mergeCell ref="E68:E69"/>
    <mergeCell ref="E81:N81"/>
    <mergeCell ref="D395:E396"/>
    <mergeCell ref="D397:E397"/>
    <mergeCell ref="E433:L433"/>
    <mergeCell ref="E289:P291"/>
    <mergeCell ref="F362:O387"/>
    <mergeCell ref="E283:P284"/>
    <mergeCell ref="E285:P286"/>
    <mergeCell ref="D293:O294"/>
    <mergeCell ref="D440:R440"/>
    <mergeCell ref="F436:O436"/>
    <mergeCell ref="E391:M391"/>
    <mergeCell ref="E390:N390"/>
    <mergeCell ref="E434:K434"/>
    <mergeCell ref="F435:K435"/>
  </mergeCells>
  <conditionalFormatting sqref="E232:K237">
    <cfRule type="colorScale" priority="4">
      <colorScale>
        <cfvo type="min"/>
        <cfvo type="percentile" val="50"/>
        <cfvo type="max"/>
        <color rgb="FF63BE7B"/>
        <color rgb="FFFFEB84"/>
        <color rgb="FFF8696B"/>
      </colorScale>
    </cfRule>
  </conditionalFormatting>
  <conditionalFormatting sqref="F157:J168">
    <cfRule type="colorScale" priority="27">
      <colorScale>
        <cfvo type="min"/>
        <cfvo type="percentile" val="50"/>
        <cfvo type="max"/>
        <color rgb="FF63BE7B"/>
        <color rgb="FFFFEB84"/>
        <color rgb="FFF8696B"/>
      </colorScale>
    </cfRule>
  </conditionalFormatting>
  <conditionalFormatting sqref="F110:K116">
    <cfRule type="colorScale" priority="13">
      <colorScale>
        <cfvo type="min"/>
        <cfvo type="max"/>
        <color rgb="FF63BE7B"/>
        <color rgb="FFFFEF9C"/>
      </colorScale>
    </cfRule>
    <cfRule type="colorScale" priority="14">
      <colorScale>
        <cfvo type="min"/>
        <cfvo type="max"/>
        <color rgb="FFFCFCFF"/>
        <color rgb="FFF8696B"/>
      </colorScale>
    </cfRule>
    <cfRule type="colorScale" priority="15">
      <colorScale>
        <cfvo type="min"/>
        <cfvo type="percentile" val="50"/>
        <cfvo type="max"/>
        <color rgb="FF63BE7B"/>
        <color rgb="FFFFEB84"/>
        <color rgb="FFF8696B"/>
      </colorScale>
    </cfRule>
  </conditionalFormatting>
  <conditionalFormatting sqref="F113:K113">
    <cfRule type="colorScale" priority="16">
      <colorScale>
        <cfvo type="min"/>
        <cfvo type="percentile" val="50"/>
        <cfvo type="max"/>
        <color rgb="FF63BE7B"/>
        <color rgb="FFFFEB84"/>
        <color rgb="FFF8696B"/>
      </colorScale>
    </cfRule>
  </conditionalFormatting>
  <conditionalFormatting sqref="F115:K115">
    <cfRule type="colorScale" priority="17">
      <colorScale>
        <cfvo type="min"/>
        <cfvo type="percentile" val="50"/>
        <cfvo type="max"/>
        <color rgb="FF63BE7B"/>
        <color rgb="FFFFEB84"/>
        <color rgb="FFF8696B"/>
      </colorScale>
    </cfRule>
  </conditionalFormatting>
  <conditionalFormatting sqref="F110:L116">
    <cfRule type="colorScale" priority="12">
      <colorScale>
        <cfvo type="min"/>
        <cfvo type="max"/>
        <color rgb="FF63BE7B"/>
        <color rgb="FFFFEF9C"/>
      </colorScale>
    </cfRule>
  </conditionalFormatting>
  <conditionalFormatting sqref="F331:Q331">
    <cfRule type="colorScale" priority="2">
      <colorScale>
        <cfvo type="min"/>
        <cfvo type="percentile" val="50"/>
        <cfvo type="max"/>
        <color rgb="FF63BE7B"/>
        <color rgb="FFFFEB84"/>
        <color rgb="FFF8696B"/>
      </colorScale>
    </cfRule>
  </conditionalFormatting>
  <conditionalFormatting sqref="F395:R395">
    <cfRule type="colorScale" priority="1">
      <colorScale>
        <cfvo type="min"/>
        <cfvo type="percentile" val="50"/>
        <cfvo type="max"/>
        <color rgb="FF63BE7B"/>
        <color rgb="FFFFEB84"/>
        <color rgb="FFF8696B"/>
      </colorScale>
    </cfRule>
  </conditionalFormatting>
  <conditionalFormatting sqref="G204:R206">
    <cfRule type="colorScale" priority="7">
      <colorScale>
        <cfvo type="min"/>
        <cfvo type="max"/>
        <color rgb="FFFCFCFF"/>
        <color rgb="FFF8696B"/>
      </colorScale>
    </cfRule>
    <cfRule type="colorScale" priority="8">
      <colorScale>
        <cfvo type="min"/>
        <cfvo type="percentile" val="50"/>
        <cfvo type="max"/>
        <color rgb="FF63BE7B"/>
        <color rgb="FFFFEB84"/>
        <color rgb="FFF8696B"/>
      </colorScale>
    </cfRule>
  </conditionalFormatting>
  <conditionalFormatting sqref="G208:R212">
    <cfRule type="colorScale" priority="5">
      <colorScale>
        <cfvo type="min"/>
        <cfvo type="max"/>
        <color rgb="FF63BE7B"/>
        <color rgb="FFFCFCFF"/>
      </colorScale>
    </cfRule>
    <cfRule type="colorScale" priority="6">
      <colorScale>
        <cfvo type="min"/>
        <cfvo type="percentile" val="50"/>
        <cfvo type="max"/>
        <color rgb="FF63BE7B"/>
        <color rgb="FFFFEB84"/>
        <color rgb="FFF8696B"/>
      </colorScale>
    </cfRule>
  </conditionalFormatting>
  <conditionalFormatting sqref="G180:S192">
    <cfRule type="colorScale" priority="11">
      <colorScale>
        <cfvo type="min"/>
        <cfvo type="percentile" val="50"/>
        <cfvo type="max"/>
        <color rgb="FF63BE7B"/>
        <color rgb="FFFFEB84"/>
        <color rgb="FFF8696B"/>
      </colorScale>
    </cfRule>
  </conditionalFormatting>
  <conditionalFormatting sqref="G200:S202">
    <cfRule type="colorScale" priority="9">
      <colorScale>
        <cfvo type="min"/>
        <cfvo type="percentile" val="50"/>
        <cfvo type="max"/>
        <color rgb="FF63BE7B"/>
        <color rgb="FFFFEB84"/>
        <color rgb="FFF8696B"/>
      </colorScale>
    </cfRule>
  </conditionalFormatting>
  <conditionalFormatting sqref="L19:L24">
    <cfRule type="colorScale" priority="18">
      <colorScale>
        <cfvo type="min"/>
        <cfvo type="max"/>
        <color rgb="FFFCFCFF"/>
        <color rgb="FFF8696B"/>
      </colorScale>
    </cfRule>
  </conditionalFormatting>
  <conditionalFormatting sqref="M19:O24">
    <cfRule type="colorScale" priority="19">
      <colorScale>
        <cfvo type="min"/>
        <cfvo type="percentile" val="50"/>
        <cfvo type="max"/>
        <color rgb="FF63BE7B"/>
        <color rgb="FFFFEB84"/>
        <color rgb="FFF8696B"/>
      </colorScale>
    </cfRule>
  </conditionalFormatting>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08B94-8ABB-40F5-81A8-5839B2EDD27E}">
  <dimension ref="A1:AM389"/>
  <sheetViews>
    <sheetView zoomScale="99" zoomScaleNormal="99" workbookViewId="0">
      <pane xSplit="3" ySplit="1" topLeftCell="D25" activePane="bottomRight" state="frozen"/>
      <selection pane="topRight" activeCell="D1" sqref="D1"/>
      <selection pane="bottomLeft" activeCell="A2" sqref="A2"/>
      <selection pane="bottomRight" activeCell="AF374" sqref="AF374"/>
    </sheetView>
  </sheetViews>
  <sheetFormatPr defaultRowHeight="14.4" x14ac:dyDescent="0.3"/>
  <cols>
    <col min="1" max="1" width="11.77734375" customWidth="1"/>
    <col min="2" max="30" width="10.77734375" customWidth="1"/>
    <col min="31" max="38" width="11.77734375" customWidth="1"/>
  </cols>
  <sheetData>
    <row r="1" spans="1:38" ht="57.6" x14ac:dyDescent="0.3">
      <c r="A1" s="165" t="s">
        <v>30</v>
      </c>
      <c r="B1" s="165" t="s">
        <v>31</v>
      </c>
      <c r="C1" s="165" t="s">
        <v>32</v>
      </c>
      <c r="D1" s="165" t="s">
        <v>33</v>
      </c>
      <c r="E1" s="165" t="s">
        <v>34</v>
      </c>
      <c r="F1" s="165" t="s">
        <v>35</v>
      </c>
      <c r="G1" s="165" t="s">
        <v>36</v>
      </c>
      <c r="H1" s="165" t="s">
        <v>37</v>
      </c>
      <c r="I1" s="165" t="s">
        <v>38</v>
      </c>
      <c r="J1" s="165" t="s">
        <v>39</v>
      </c>
      <c r="K1" s="165" t="s">
        <v>40</v>
      </c>
      <c r="L1" s="165" t="s">
        <v>41</v>
      </c>
      <c r="M1" s="165" t="s">
        <v>42</v>
      </c>
      <c r="N1" s="165" t="s">
        <v>43</v>
      </c>
      <c r="O1" s="165" t="s">
        <v>44</v>
      </c>
      <c r="P1" s="164" t="s">
        <v>45</v>
      </c>
      <c r="Q1" s="164" t="s">
        <v>46</v>
      </c>
      <c r="R1" s="165" t="s">
        <v>47</v>
      </c>
      <c r="S1" s="165" t="s">
        <v>48</v>
      </c>
      <c r="T1" s="164" t="s">
        <v>49</v>
      </c>
      <c r="U1" s="164" t="s">
        <v>50</v>
      </c>
      <c r="V1" s="164" t="s">
        <v>51</v>
      </c>
      <c r="W1" s="165" t="s">
        <v>52</v>
      </c>
      <c r="X1" s="165" t="s">
        <v>53</v>
      </c>
      <c r="Y1" s="165" t="s">
        <v>54</v>
      </c>
      <c r="Z1" s="165" t="s">
        <v>55</v>
      </c>
      <c r="AA1" s="165" t="s">
        <v>56</v>
      </c>
      <c r="AB1" s="165" t="s">
        <v>57</v>
      </c>
      <c r="AC1" s="164" t="s">
        <v>58</v>
      </c>
      <c r="AD1" s="166" t="s">
        <v>59</v>
      </c>
      <c r="AE1" s="167" t="s">
        <v>1243</v>
      </c>
      <c r="AF1" s="167" t="s">
        <v>1244</v>
      </c>
      <c r="AG1" s="167" t="s">
        <v>1241</v>
      </c>
      <c r="AH1" s="167" t="s">
        <v>1242</v>
      </c>
      <c r="AI1" s="168" t="s">
        <v>1239</v>
      </c>
      <c r="AJ1" s="168" t="s">
        <v>1240</v>
      </c>
      <c r="AK1" s="168" t="s">
        <v>1247</v>
      </c>
      <c r="AL1" s="168" t="s">
        <v>1248</v>
      </c>
    </row>
    <row r="2" spans="1:38" x14ac:dyDescent="0.3">
      <c r="A2" t="s">
        <v>60</v>
      </c>
      <c r="B2" s="1">
        <v>2013</v>
      </c>
      <c r="C2" t="s">
        <v>62</v>
      </c>
      <c r="D2">
        <v>107.5</v>
      </c>
      <c r="E2">
        <v>106.3</v>
      </c>
      <c r="F2">
        <v>108.1</v>
      </c>
      <c r="G2">
        <v>104.9</v>
      </c>
      <c r="H2">
        <v>106.1</v>
      </c>
      <c r="I2">
        <v>103.9</v>
      </c>
      <c r="J2">
        <v>101.9</v>
      </c>
      <c r="K2">
        <v>106.1</v>
      </c>
      <c r="L2">
        <v>106.8</v>
      </c>
      <c r="M2">
        <v>103.1</v>
      </c>
      <c r="N2">
        <v>104.8</v>
      </c>
      <c r="O2">
        <v>106.7</v>
      </c>
      <c r="P2">
        <v>105.5</v>
      </c>
      <c r="Q2">
        <v>105.1</v>
      </c>
      <c r="R2">
        <v>106.5</v>
      </c>
      <c r="S2">
        <v>105.8</v>
      </c>
      <c r="T2">
        <v>106.4</v>
      </c>
      <c r="U2" s="3" t="s">
        <v>79</v>
      </c>
      <c r="V2">
        <v>105.5</v>
      </c>
      <c r="W2">
        <v>104.8</v>
      </c>
      <c r="X2">
        <v>104</v>
      </c>
      <c r="Y2">
        <v>103.3</v>
      </c>
      <c r="Z2">
        <v>103.4</v>
      </c>
      <c r="AA2">
        <v>103.8</v>
      </c>
      <c r="AB2">
        <v>104.7</v>
      </c>
      <c r="AC2">
        <v>104</v>
      </c>
      <c r="AD2">
        <v>105.1</v>
      </c>
      <c r="AE2" s="24">
        <f>SUM(D2:O2)/12</f>
        <v>105.51666666666665</v>
      </c>
      <c r="AF2" s="52">
        <f>(P2-AE2)/P2</f>
        <v>-1.5797788309622284E-4</v>
      </c>
      <c r="AG2" s="24">
        <f>SUM(R2:S2)/2</f>
        <v>106.15</v>
      </c>
      <c r="AH2" s="52">
        <f>(T2-AG2)/T2</f>
        <v>2.3496240601503758E-3</v>
      </c>
      <c r="AI2" s="24">
        <f>(SUM(W2:AB2)/6)</f>
        <v>104</v>
      </c>
      <c r="AJ2" s="52">
        <f>(AC2-AI2)/AC2</f>
        <v>0</v>
      </c>
      <c r="AK2" s="60">
        <f>SUM(AE2,AG2,AI2)/3</f>
        <v>105.22222222222221</v>
      </c>
      <c r="AL2" s="52">
        <f>(AD2-AK2)/AD2</f>
        <v>-1.1629136272333018E-3</v>
      </c>
    </row>
    <row r="3" spans="1:38" x14ac:dyDescent="0.3">
      <c r="A3" t="s">
        <v>85</v>
      </c>
      <c r="B3" s="1">
        <v>2013</v>
      </c>
      <c r="C3" t="s">
        <v>62</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c r="AE3" s="24">
        <f t="shared" ref="AE3:AE66" si="0">SUM(D3:O3)/12</f>
        <v>105.875</v>
      </c>
      <c r="AF3" s="52">
        <f t="shared" ref="AF3:AF66" si="1">(P3-AE3)/P3</f>
        <v>2.3607176581686196E-4</v>
      </c>
      <c r="AG3" s="24">
        <f t="shared" ref="AG3:AG66" si="2">SUM(R3:S3)/2</f>
        <v>105.45</v>
      </c>
      <c r="AH3" s="52">
        <f t="shared" ref="AH3:AH66" si="3">(T3-AG3)/T3</f>
        <v>3.3081285444233866E-3</v>
      </c>
      <c r="AI3" s="24">
        <f t="shared" ref="AI3:AI66" si="4">(SUM(W3:AB3)/6)</f>
        <v>103.8</v>
      </c>
      <c r="AJ3" s="52">
        <f t="shared" ref="AJ3:AJ66" si="5">(AC3-AI3)/AC3</f>
        <v>-9.6432015429116986E-4</v>
      </c>
      <c r="AK3" s="60">
        <f t="shared" ref="AK3:AK66" si="6">SUM(AE3,AG3,AI3)/3</f>
        <v>105.04166666666667</v>
      </c>
      <c r="AL3" s="52">
        <f t="shared" ref="AL3:AL66" si="7">(AD3-AK3)/AD3</f>
        <v>-1.0016025641025687E-2</v>
      </c>
    </row>
    <row r="4" spans="1:38" x14ac:dyDescent="0.3">
      <c r="A4" t="s">
        <v>104</v>
      </c>
      <c r="B4" s="1">
        <v>2013</v>
      </c>
      <c r="C4" t="s">
        <v>62</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c r="AE4" s="24">
        <f t="shared" si="0"/>
        <v>105.64166666666669</v>
      </c>
      <c r="AF4" s="52">
        <f t="shared" si="1"/>
        <v>-3.945707070710211E-4</v>
      </c>
      <c r="AG4" s="24">
        <f t="shared" si="2"/>
        <v>105.9</v>
      </c>
      <c r="AH4" s="52">
        <f t="shared" si="3"/>
        <v>2.82485875706212E-3</v>
      </c>
      <c r="AI4" s="24">
        <f t="shared" si="4"/>
        <v>103.86666666666667</v>
      </c>
      <c r="AJ4" s="52">
        <f t="shared" si="5"/>
        <v>3.2082130253447002E-4</v>
      </c>
      <c r="AK4" s="60">
        <f t="shared" si="6"/>
        <v>105.13611111111112</v>
      </c>
      <c r="AL4" s="52">
        <f t="shared" si="7"/>
        <v>-5.1253452305078939E-3</v>
      </c>
    </row>
    <row r="5" spans="1:38" x14ac:dyDescent="0.3">
      <c r="A5" t="s">
        <v>60</v>
      </c>
      <c r="B5" s="1">
        <v>2013</v>
      </c>
      <c r="C5" t="s">
        <v>116</v>
      </c>
      <c r="D5">
        <v>109.2</v>
      </c>
      <c r="E5">
        <v>108.7</v>
      </c>
      <c r="F5">
        <v>110.2</v>
      </c>
      <c r="G5">
        <v>105.4</v>
      </c>
      <c r="H5">
        <v>106.7</v>
      </c>
      <c r="I5">
        <v>104</v>
      </c>
      <c r="J5">
        <v>102.4</v>
      </c>
      <c r="K5">
        <v>105.9</v>
      </c>
      <c r="L5">
        <v>105.7</v>
      </c>
      <c r="M5">
        <v>103.1</v>
      </c>
      <c r="N5">
        <v>105.1</v>
      </c>
      <c r="O5">
        <v>107.7</v>
      </c>
      <c r="P5">
        <v>106.3</v>
      </c>
      <c r="Q5">
        <v>105.6</v>
      </c>
      <c r="R5">
        <v>107.1</v>
      </c>
      <c r="S5">
        <v>106.3</v>
      </c>
      <c r="T5">
        <v>107</v>
      </c>
      <c r="U5" s="3" t="s">
        <v>79</v>
      </c>
      <c r="V5">
        <v>106.2</v>
      </c>
      <c r="W5">
        <v>105.2</v>
      </c>
      <c r="X5">
        <v>104.4</v>
      </c>
      <c r="Y5">
        <v>103.9</v>
      </c>
      <c r="Z5">
        <v>104</v>
      </c>
      <c r="AA5">
        <v>104.1</v>
      </c>
      <c r="AB5">
        <v>104.6</v>
      </c>
      <c r="AC5">
        <v>104.4</v>
      </c>
      <c r="AD5">
        <v>105.8</v>
      </c>
      <c r="AE5" s="24">
        <f t="shared" si="0"/>
        <v>106.175</v>
      </c>
      <c r="AF5" s="52">
        <f t="shared" si="1"/>
        <v>1.175917215428034E-3</v>
      </c>
      <c r="AG5" s="24">
        <f t="shared" si="2"/>
        <v>106.69999999999999</v>
      </c>
      <c r="AH5" s="52">
        <f t="shared" si="3"/>
        <v>2.8037383177571154E-3</v>
      </c>
      <c r="AI5" s="24">
        <f t="shared" si="4"/>
        <v>104.36666666666667</v>
      </c>
      <c r="AJ5" s="52">
        <f t="shared" si="5"/>
        <v>3.1928480204340459E-4</v>
      </c>
      <c r="AK5" s="60">
        <f t="shared" si="6"/>
        <v>105.74722222222222</v>
      </c>
      <c r="AL5" s="52">
        <f t="shared" si="7"/>
        <v>4.9884478050829062E-4</v>
      </c>
    </row>
    <row r="6" spans="1:38" x14ac:dyDescent="0.3">
      <c r="A6" t="s">
        <v>85</v>
      </c>
      <c r="B6" s="1">
        <v>2013</v>
      </c>
      <c r="C6" t="s">
        <v>116</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c r="AE6" s="24">
        <f t="shared" si="0"/>
        <v>106.95</v>
      </c>
      <c r="AF6" s="52">
        <f t="shared" si="1"/>
        <v>2.3320895522388058E-3</v>
      </c>
      <c r="AG6" s="24">
        <f t="shared" si="2"/>
        <v>106.05</v>
      </c>
      <c r="AH6" s="52">
        <f t="shared" si="3"/>
        <v>3.2894736842106064E-3</v>
      </c>
      <c r="AI6" s="24">
        <f t="shared" si="4"/>
        <v>104.26666666666667</v>
      </c>
      <c r="AJ6" s="52">
        <f t="shared" si="5"/>
        <v>3.195909236177511E-4</v>
      </c>
      <c r="AK6" s="60">
        <f t="shared" si="6"/>
        <v>105.75555555555555</v>
      </c>
      <c r="AL6" s="52">
        <f t="shared" si="7"/>
        <v>-1.0081714952775003E-2</v>
      </c>
    </row>
    <row r="7" spans="1:38" x14ac:dyDescent="0.3">
      <c r="A7" t="s">
        <v>104</v>
      </c>
      <c r="B7" s="1">
        <v>2013</v>
      </c>
      <c r="C7" t="s">
        <v>116</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c r="AE7" s="24">
        <f t="shared" si="0"/>
        <v>106.46666666666668</v>
      </c>
      <c r="AF7" s="52">
        <f t="shared" si="1"/>
        <v>1.2507817385864124E-3</v>
      </c>
      <c r="AG7" s="24">
        <f t="shared" si="2"/>
        <v>106.45</v>
      </c>
      <c r="AH7" s="52">
        <f t="shared" si="3"/>
        <v>3.2771535580523813E-3</v>
      </c>
      <c r="AI7" s="24">
        <f t="shared" si="4"/>
        <v>104.31666666666666</v>
      </c>
      <c r="AJ7" s="52">
        <f t="shared" si="5"/>
        <v>7.9821200510864752E-4</v>
      </c>
      <c r="AK7" s="60">
        <f t="shared" si="6"/>
        <v>105.74444444444445</v>
      </c>
      <c r="AL7" s="52">
        <f t="shared" si="7"/>
        <v>-4.2207449614858226E-3</v>
      </c>
    </row>
    <row r="8" spans="1:38" x14ac:dyDescent="0.3">
      <c r="A8" t="s">
        <v>60</v>
      </c>
      <c r="B8" s="1">
        <v>2013</v>
      </c>
      <c r="C8" t="s">
        <v>138</v>
      </c>
      <c r="D8">
        <v>110.2</v>
      </c>
      <c r="E8">
        <v>108.8</v>
      </c>
      <c r="F8">
        <v>109.9</v>
      </c>
      <c r="G8">
        <v>105.6</v>
      </c>
      <c r="H8">
        <v>106.2</v>
      </c>
      <c r="I8">
        <v>105.7</v>
      </c>
      <c r="J8">
        <v>101.4</v>
      </c>
      <c r="K8">
        <v>105.7</v>
      </c>
      <c r="L8">
        <v>105</v>
      </c>
      <c r="M8">
        <v>103.3</v>
      </c>
      <c r="N8">
        <v>105.6</v>
      </c>
      <c r="O8">
        <v>108.2</v>
      </c>
      <c r="P8">
        <v>106.6</v>
      </c>
      <c r="Q8">
        <v>106.5</v>
      </c>
      <c r="R8">
        <v>107.6</v>
      </c>
      <c r="S8">
        <v>106.8</v>
      </c>
      <c r="T8">
        <v>107.5</v>
      </c>
      <c r="U8" s="3" t="s">
        <v>79</v>
      </c>
      <c r="V8">
        <v>106.1</v>
      </c>
      <c r="W8">
        <v>105.6</v>
      </c>
      <c r="X8">
        <v>104.7</v>
      </c>
      <c r="Y8">
        <v>104.6</v>
      </c>
      <c r="Z8">
        <v>104</v>
      </c>
      <c r="AA8">
        <v>104.3</v>
      </c>
      <c r="AB8">
        <v>104.3</v>
      </c>
      <c r="AC8">
        <v>104.6</v>
      </c>
      <c r="AD8">
        <v>106</v>
      </c>
      <c r="AE8" s="24">
        <f t="shared" si="0"/>
        <v>106.30000000000001</v>
      </c>
      <c r="AF8" s="52">
        <f t="shared" si="1"/>
        <v>2.8142589118197274E-3</v>
      </c>
      <c r="AG8" s="24">
        <f t="shared" si="2"/>
        <v>107.19999999999999</v>
      </c>
      <c r="AH8" s="52">
        <f t="shared" si="3"/>
        <v>2.7906976744187105E-3</v>
      </c>
      <c r="AI8" s="24">
        <f t="shared" si="4"/>
        <v>104.58333333333331</v>
      </c>
      <c r="AJ8" s="52">
        <f t="shared" si="5"/>
        <v>1.5933715742523835E-4</v>
      </c>
      <c r="AK8" s="60">
        <f t="shared" si="6"/>
        <v>106.02777777777777</v>
      </c>
      <c r="AL8" s="52">
        <f t="shared" si="7"/>
        <v>-2.6205450733746664E-4</v>
      </c>
    </row>
    <row r="9" spans="1:38" x14ac:dyDescent="0.3">
      <c r="A9" t="s">
        <v>85</v>
      </c>
      <c r="B9" s="1">
        <v>2013</v>
      </c>
      <c r="C9" t="s">
        <v>138</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c r="AE9" s="24">
        <f t="shared" si="0"/>
        <v>106.625</v>
      </c>
      <c r="AF9" s="52">
        <f t="shared" si="1"/>
        <v>6.2907735321528161E-3</v>
      </c>
      <c r="AG9" s="24">
        <f t="shared" si="2"/>
        <v>106.6</v>
      </c>
      <c r="AH9" s="52">
        <f t="shared" si="3"/>
        <v>3.7383177570093989E-3</v>
      </c>
      <c r="AI9" s="24">
        <f t="shared" si="4"/>
        <v>104.64999999999999</v>
      </c>
      <c r="AJ9" s="52">
        <f t="shared" si="5"/>
        <v>2.3832221163013747E-3</v>
      </c>
      <c r="AK9" s="60">
        <f t="shared" si="6"/>
        <v>105.95833333333333</v>
      </c>
      <c r="AL9" s="52">
        <f t="shared" si="7"/>
        <v>-9.1269841269840824E-3</v>
      </c>
    </row>
    <row r="10" spans="1:38" x14ac:dyDescent="0.3">
      <c r="A10" t="s">
        <v>104</v>
      </c>
      <c r="B10" s="1">
        <v>2013</v>
      </c>
      <c r="C10" t="s">
        <v>138</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c r="AE10" s="24">
        <f t="shared" si="0"/>
        <v>106.42500000000001</v>
      </c>
      <c r="AF10" s="52">
        <f t="shared" si="1"/>
        <v>4.4434050514499E-3</v>
      </c>
      <c r="AG10" s="24">
        <f t="shared" si="2"/>
        <v>106.95</v>
      </c>
      <c r="AH10" s="52">
        <f t="shared" si="3"/>
        <v>3.2618825722273469E-3</v>
      </c>
      <c r="AI10" s="24">
        <f t="shared" si="4"/>
        <v>104.59999999999998</v>
      </c>
      <c r="AJ10" s="52">
        <f t="shared" si="5"/>
        <v>9.5510983763154474E-4</v>
      </c>
      <c r="AK10" s="60">
        <f t="shared" si="6"/>
        <v>105.99166666666666</v>
      </c>
      <c r="AL10" s="52">
        <f t="shared" si="7"/>
        <v>-4.6603475513427488E-3</v>
      </c>
    </row>
    <row r="11" spans="1:38" x14ac:dyDescent="0.3">
      <c r="A11" t="s">
        <v>60</v>
      </c>
      <c r="B11" s="2">
        <v>2013</v>
      </c>
      <c r="C11" t="s">
        <v>154</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s="3" t="s">
        <v>79</v>
      </c>
      <c r="V11">
        <v>106.5</v>
      </c>
      <c r="W11">
        <v>106.1</v>
      </c>
      <c r="X11">
        <v>105.1</v>
      </c>
      <c r="Y11">
        <v>104.4</v>
      </c>
      <c r="Z11">
        <v>104.5</v>
      </c>
      <c r="AA11">
        <v>104.8</v>
      </c>
      <c r="AB11">
        <v>102.7</v>
      </c>
      <c r="AC11">
        <v>104.6</v>
      </c>
      <c r="AD11">
        <v>106.4</v>
      </c>
      <c r="AE11" s="24">
        <f t="shared" si="0"/>
        <v>106.55833333333334</v>
      </c>
      <c r="AF11" s="52">
        <f t="shared" si="1"/>
        <v>5.0575785869902638E-3</v>
      </c>
      <c r="AG11" s="24">
        <f t="shared" si="2"/>
        <v>107.75</v>
      </c>
      <c r="AH11" s="52">
        <f t="shared" si="3"/>
        <v>2.3148148148148147E-3</v>
      </c>
      <c r="AI11" s="24">
        <f t="shared" si="4"/>
        <v>104.60000000000001</v>
      </c>
      <c r="AJ11" s="52">
        <f t="shared" si="5"/>
        <v>-1.3585903169409182E-16</v>
      </c>
      <c r="AK11" s="60">
        <f t="shared" si="6"/>
        <v>106.30277777777779</v>
      </c>
      <c r="AL11" s="52">
        <f t="shared" si="7"/>
        <v>9.1374269005840532E-4</v>
      </c>
    </row>
    <row r="12" spans="1:38" x14ac:dyDescent="0.3">
      <c r="A12" t="s">
        <v>85</v>
      </c>
      <c r="B12" s="2">
        <v>2013</v>
      </c>
      <c r="C12" t="s">
        <v>154</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c r="AE12" s="24">
        <f t="shared" si="0"/>
        <v>107.40833333333332</v>
      </c>
      <c r="AF12" s="52">
        <f t="shared" si="1"/>
        <v>1.279105392156875E-2</v>
      </c>
      <c r="AG12" s="24">
        <f t="shared" si="2"/>
        <v>107.15</v>
      </c>
      <c r="AH12" s="52">
        <f t="shared" si="3"/>
        <v>5.1067780872794538E-3</v>
      </c>
      <c r="AI12" s="24">
        <f t="shared" si="4"/>
        <v>104.93333333333334</v>
      </c>
      <c r="AJ12" s="52">
        <f t="shared" si="5"/>
        <v>1.585791309863532E-3</v>
      </c>
      <c r="AK12" s="60">
        <f t="shared" si="6"/>
        <v>106.49722222222222</v>
      </c>
      <c r="AL12" s="52">
        <f t="shared" si="7"/>
        <v>-7.5423105224429248E-3</v>
      </c>
    </row>
    <row r="13" spans="1:38" x14ac:dyDescent="0.3">
      <c r="A13" t="s">
        <v>104</v>
      </c>
      <c r="B13" s="2">
        <v>2013</v>
      </c>
      <c r="C13" t="s">
        <v>154</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c r="AE13" s="24">
        <f t="shared" si="0"/>
        <v>106.875</v>
      </c>
      <c r="AF13" s="52">
        <f t="shared" si="1"/>
        <v>7.6601671309192466E-3</v>
      </c>
      <c r="AG13" s="24">
        <f t="shared" si="2"/>
        <v>107.5</v>
      </c>
      <c r="AH13" s="52">
        <f t="shared" si="3"/>
        <v>3.7071362372567717E-3</v>
      </c>
      <c r="AI13" s="24">
        <f t="shared" si="4"/>
        <v>104.73333333333333</v>
      </c>
      <c r="AJ13" s="52">
        <f t="shared" si="5"/>
        <v>6.3613231552159233E-4</v>
      </c>
      <c r="AK13" s="60">
        <f t="shared" si="6"/>
        <v>106.36944444444445</v>
      </c>
      <c r="AL13" s="52">
        <f t="shared" si="7"/>
        <v>-2.5395329353860505E-3</v>
      </c>
    </row>
    <row r="14" spans="1:38" x14ac:dyDescent="0.3">
      <c r="A14" t="s">
        <v>60</v>
      </c>
      <c r="B14" s="2">
        <v>2013</v>
      </c>
      <c r="C14" t="s">
        <v>167</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s="3" t="s">
        <v>79</v>
      </c>
      <c r="V14">
        <v>107.5</v>
      </c>
      <c r="W14">
        <v>106.8</v>
      </c>
      <c r="X14">
        <v>105.7</v>
      </c>
      <c r="Y14">
        <v>104.1</v>
      </c>
      <c r="Z14">
        <v>105</v>
      </c>
      <c r="AA14">
        <v>105.5</v>
      </c>
      <c r="AB14">
        <v>102.1</v>
      </c>
      <c r="AC14">
        <v>104.8</v>
      </c>
      <c r="AD14">
        <v>107.2</v>
      </c>
      <c r="AE14" s="24">
        <f t="shared" si="0"/>
        <v>107.15833333333335</v>
      </c>
      <c r="AF14" s="52">
        <f t="shared" si="1"/>
        <v>8.7110699969162701E-3</v>
      </c>
      <c r="AG14" s="24">
        <f t="shared" si="2"/>
        <v>108.35</v>
      </c>
      <c r="AH14" s="52">
        <f t="shared" si="3"/>
        <v>2.3020257826887663E-3</v>
      </c>
      <c r="AI14" s="24">
        <f t="shared" si="4"/>
        <v>104.86666666666667</v>
      </c>
      <c r="AJ14" s="52">
        <f t="shared" si="5"/>
        <v>-6.3613231552172797E-4</v>
      </c>
      <c r="AK14" s="60">
        <f t="shared" si="6"/>
        <v>106.79166666666667</v>
      </c>
      <c r="AL14" s="52">
        <f t="shared" si="7"/>
        <v>3.809079601990032E-3</v>
      </c>
    </row>
    <row r="15" spans="1:38" x14ac:dyDescent="0.3">
      <c r="A15" t="s">
        <v>85</v>
      </c>
      <c r="B15" s="2">
        <v>2013</v>
      </c>
      <c r="C15" t="s">
        <v>167</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c r="AE15" s="24">
        <f t="shared" si="0"/>
        <v>108.84166666666665</v>
      </c>
      <c r="AF15" s="52">
        <f t="shared" si="1"/>
        <v>2.0327032703270388E-2</v>
      </c>
      <c r="AG15" s="24">
        <f t="shared" si="2"/>
        <v>107.6</v>
      </c>
      <c r="AH15" s="52">
        <f t="shared" si="3"/>
        <v>6.4635272391505346E-3</v>
      </c>
      <c r="AI15" s="24">
        <f t="shared" si="4"/>
        <v>105.01666666666669</v>
      </c>
      <c r="AJ15" s="52">
        <f t="shared" si="5"/>
        <v>-1.1121703209407859E-3</v>
      </c>
      <c r="AK15" s="60">
        <f t="shared" si="6"/>
        <v>107.15277777777779</v>
      </c>
      <c r="AL15" s="52">
        <f t="shared" si="7"/>
        <v>-5.1855326245571426E-3</v>
      </c>
    </row>
    <row r="16" spans="1:38" x14ac:dyDescent="0.3">
      <c r="A16" t="s">
        <v>104</v>
      </c>
      <c r="B16" s="2">
        <v>2013</v>
      </c>
      <c r="C16" t="s">
        <v>167</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c r="AE16" s="24">
        <f t="shared" si="0"/>
        <v>107.74999999999999</v>
      </c>
      <c r="AF16" s="52">
        <f t="shared" si="1"/>
        <v>1.3278388278388434E-2</v>
      </c>
      <c r="AG16" s="24">
        <f t="shared" si="2"/>
        <v>108.05000000000001</v>
      </c>
      <c r="AH16" s="52">
        <f t="shared" si="3"/>
        <v>4.1474654377879139E-3</v>
      </c>
      <c r="AI16" s="24">
        <f t="shared" si="4"/>
        <v>104.91666666666667</v>
      </c>
      <c r="AJ16" s="52">
        <f t="shared" si="5"/>
        <v>-1.1132315521629223E-3</v>
      </c>
      <c r="AK16" s="60">
        <f t="shared" si="6"/>
        <v>106.90555555555557</v>
      </c>
      <c r="AL16" s="52">
        <f t="shared" si="7"/>
        <v>-5.1969649724602214E-5</v>
      </c>
    </row>
    <row r="17" spans="1:38" x14ac:dyDescent="0.3">
      <c r="A17" t="s">
        <v>60</v>
      </c>
      <c r="B17" s="2">
        <v>2013</v>
      </c>
      <c r="C17" t="s">
        <v>177</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s="3" t="s">
        <v>79</v>
      </c>
      <c r="V17">
        <v>108.5</v>
      </c>
      <c r="W17">
        <v>107.5</v>
      </c>
      <c r="X17">
        <v>106.3</v>
      </c>
      <c r="Y17">
        <v>105</v>
      </c>
      <c r="Z17">
        <v>105.6</v>
      </c>
      <c r="AA17">
        <v>106.5</v>
      </c>
      <c r="AB17">
        <v>102.5</v>
      </c>
      <c r="AC17">
        <v>105.5</v>
      </c>
      <c r="AD17">
        <v>108.9</v>
      </c>
      <c r="AE17" s="24">
        <f t="shared" si="0"/>
        <v>109.11666666666667</v>
      </c>
      <c r="AF17" s="52">
        <f t="shared" si="1"/>
        <v>1.3411693791440507E-2</v>
      </c>
      <c r="AG17" s="24">
        <f t="shared" si="2"/>
        <v>109.25</v>
      </c>
      <c r="AH17" s="52">
        <f t="shared" si="3"/>
        <v>2.2831050228310501E-3</v>
      </c>
      <c r="AI17" s="24">
        <f t="shared" si="4"/>
        <v>105.56666666666666</v>
      </c>
      <c r="AJ17" s="52">
        <f t="shared" si="5"/>
        <v>-6.3191153238543009E-4</v>
      </c>
      <c r="AK17" s="60">
        <f t="shared" si="6"/>
        <v>107.97777777777777</v>
      </c>
      <c r="AL17" s="52">
        <f t="shared" si="7"/>
        <v>8.4685236200388557E-3</v>
      </c>
    </row>
    <row r="18" spans="1:38" x14ac:dyDescent="0.3">
      <c r="A18" t="s">
        <v>85</v>
      </c>
      <c r="B18" s="2">
        <v>2013</v>
      </c>
      <c r="C18" t="s">
        <v>177</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c r="AE18" s="24">
        <f t="shared" si="0"/>
        <v>112.46666666666668</v>
      </c>
      <c r="AF18" s="52">
        <f t="shared" si="1"/>
        <v>2.2028985507246236E-2</v>
      </c>
      <c r="AG18" s="24">
        <f t="shared" si="2"/>
        <v>108.2</v>
      </c>
      <c r="AH18" s="52">
        <f t="shared" si="3"/>
        <v>6.4279155188246354E-3</v>
      </c>
      <c r="AI18" s="24">
        <f t="shared" si="4"/>
        <v>105.99999999999999</v>
      </c>
      <c r="AJ18" s="52">
        <f t="shared" si="5"/>
        <v>9.4250706880309645E-4</v>
      </c>
      <c r="AK18" s="60">
        <f t="shared" si="6"/>
        <v>108.8888888888889</v>
      </c>
      <c r="AL18" s="52">
        <f t="shared" si="7"/>
        <v>7.3939025625442377E-3</v>
      </c>
    </row>
    <row r="19" spans="1:38" x14ac:dyDescent="0.3">
      <c r="A19" t="s">
        <v>104</v>
      </c>
      <c r="B19" s="2">
        <v>2013</v>
      </c>
      <c r="C19" t="s">
        <v>177</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c r="AE19" s="24">
        <f t="shared" si="0"/>
        <v>110.31666666666666</v>
      </c>
      <c r="AF19" s="52">
        <f t="shared" si="1"/>
        <v>1.6785502079619784E-2</v>
      </c>
      <c r="AG19" s="24">
        <f t="shared" si="2"/>
        <v>108.8</v>
      </c>
      <c r="AH19" s="52">
        <f t="shared" si="3"/>
        <v>4.5745654162854532E-3</v>
      </c>
      <c r="AI19" s="24">
        <f t="shared" si="4"/>
        <v>105.78333333333332</v>
      </c>
      <c r="AJ19" s="52">
        <f t="shared" si="5"/>
        <v>1.5752993068695586E-4</v>
      </c>
      <c r="AK19" s="60">
        <f t="shared" si="6"/>
        <v>108.3</v>
      </c>
      <c r="AL19" s="52">
        <f t="shared" si="7"/>
        <v>9.1491308325709064E-3</v>
      </c>
    </row>
    <row r="20" spans="1:38" x14ac:dyDescent="0.3">
      <c r="A20" t="s">
        <v>60</v>
      </c>
      <c r="B20" s="2">
        <v>2013</v>
      </c>
      <c r="C20" t="s">
        <v>194</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s="3" t="s">
        <v>79</v>
      </c>
      <c r="V20">
        <v>109.5</v>
      </c>
      <c r="W20">
        <v>108.3</v>
      </c>
      <c r="X20">
        <v>106.9</v>
      </c>
      <c r="Y20">
        <v>106.8</v>
      </c>
      <c r="Z20">
        <v>106.4</v>
      </c>
      <c r="AA20">
        <v>107.8</v>
      </c>
      <c r="AB20">
        <v>102.5</v>
      </c>
      <c r="AC20">
        <v>106.5</v>
      </c>
      <c r="AD20">
        <v>110.7</v>
      </c>
      <c r="AE20" s="24">
        <f t="shared" si="0"/>
        <v>111.06666666666665</v>
      </c>
      <c r="AF20" s="52">
        <f t="shared" si="1"/>
        <v>1.7978190391983607E-2</v>
      </c>
      <c r="AG20" s="24">
        <f t="shared" si="2"/>
        <v>110</v>
      </c>
      <c r="AH20" s="52">
        <f t="shared" si="3"/>
        <v>2.719854941069784E-3</v>
      </c>
      <c r="AI20" s="24">
        <f t="shared" si="4"/>
        <v>106.44999999999999</v>
      </c>
      <c r="AJ20" s="52">
        <f t="shared" si="5"/>
        <v>4.694835680752241E-4</v>
      </c>
      <c r="AK20" s="60">
        <f t="shared" si="6"/>
        <v>109.17222222222222</v>
      </c>
      <c r="AL20" s="52">
        <f t="shared" si="7"/>
        <v>1.3801063936565362E-2</v>
      </c>
    </row>
    <row r="21" spans="1:38" x14ac:dyDescent="0.3">
      <c r="A21" t="s">
        <v>85</v>
      </c>
      <c r="B21" s="2">
        <v>2013</v>
      </c>
      <c r="C21" t="s">
        <v>194</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c r="AE21" s="24">
        <f t="shared" si="0"/>
        <v>114.325</v>
      </c>
      <c r="AF21" s="52">
        <f t="shared" si="1"/>
        <v>2.7021276595744655E-2</v>
      </c>
      <c r="AG21" s="24">
        <f t="shared" si="2"/>
        <v>108.8</v>
      </c>
      <c r="AH21" s="52">
        <f t="shared" si="3"/>
        <v>6.392694063926967E-3</v>
      </c>
      <c r="AI21" s="24">
        <f t="shared" si="4"/>
        <v>106.95</v>
      </c>
      <c r="AJ21" s="52">
        <f t="shared" si="5"/>
        <v>3.2618825722273469E-3</v>
      </c>
      <c r="AK21" s="60">
        <f t="shared" si="6"/>
        <v>110.02499999999999</v>
      </c>
      <c r="AL21" s="52">
        <f t="shared" si="7"/>
        <v>1.2342908438061169E-2</v>
      </c>
    </row>
    <row r="22" spans="1:38" x14ac:dyDescent="0.3">
      <c r="A22" t="s">
        <v>104</v>
      </c>
      <c r="B22" s="2">
        <v>2013</v>
      </c>
      <c r="C22" t="s">
        <v>194</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c r="AE22" s="24">
        <f t="shared" si="0"/>
        <v>112.22499999999998</v>
      </c>
      <c r="AF22" s="52">
        <f t="shared" si="1"/>
        <v>2.157802964254597E-2</v>
      </c>
      <c r="AG22" s="24">
        <f t="shared" si="2"/>
        <v>109.5</v>
      </c>
      <c r="AH22" s="52">
        <f t="shared" si="3"/>
        <v>4.5454545454545452E-3</v>
      </c>
      <c r="AI22" s="24">
        <f t="shared" si="4"/>
        <v>106.71666666666665</v>
      </c>
      <c r="AJ22" s="52">
        <f t="shared" si="5"/>
        <v>1.7149984409106766E-3</v>
      </c>
      <c r="AK22" s="60">
        <f t="shared" si="6"/>
        <v>109.48055555555554</v>
      </c>
      <c r="AL22" s="52">
        <f t="shared" si="7"/>
        <v>1.3688688688688827E-2</v>
      </c>
    </row>
    <row r="23" spans="1:38" x14ac:dyDescent="0.3">
      <c r="A23" t="s">
        <v>60</v>
      </c>
      <c r="B23" s="2">
        <v>2013</v>
      </c>
      <c r="C23" t="s">
        <v>213</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s="3" t="s">
        <v>79</v>
      </c>
      <c r="V23">
        <v>109.9</v>
      </c>
      <c r="W23">
        <v>108.7</v>
      </c>
      <c r="X23">
        <v>107.5</v>
      </c>
      <c r="Y23">
        <v>107.8</v>
      </c>
      <c r="Z23">
        <v>106.8</v>
      </c>
      <c r="AA23">
        <v>108.7</v>
      </c>
      <c r="AB23">
        <v>105</v>
      </c>
      <c r="AC23">
        <v>107.5</v>
      </c>
      <c r="AD23">
        <v>112.1</v>
      </c>
      <c r="AE23" s="24">
        <f t="shared" si="0"/>
        <v>112.3</v>
      </c>
      <c r="AF23" s="52">
        <f t="shared" si="1"/>
        <v>2.2628372497824269E-2</v>
      </c>
      <c r="AG23" s="24">
        <f t="shared" si="2"/>
        <v>110.75</v>
      </c>
      <c r="AH23" s="52">
        <f t="shared" si="3"/>
        <v>3.1503150315030995E-3</v>
      </c>
      <c r="AI23" s="24">
        <f t="shared" si="4"/>
        <v>107.41666666666667</v>
      </c>
      <c r="AJ23" s="52">
        <f t="shared" si="5"/>
        <v>7.7519379844956837E-4</v>
      </c>
      <c r="AK23" s="60">
        <f t="shared" si="6"/>
        <v>110.15555555555557</v>
      </c>
      <c r="AL23" s="52">
        <f t="shared" si="7"/>
        <v>1.7345623946872692E-2</v>
      </c>
    </row>
    <row r="24" spans="1:38" x14ac:dyDescent="0.3">
      <c r="A24" t="s">
        <v>85</v>
      </c>
      <c r="B24" s="2">
        <v>2013</v>
      </c>
      <c r="C24" t="s">
        <v>213</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c r="AE24" s="24">
        <f t="shared" si="0"/>
        <v>115.54166666666669</v>
      </c>
      <c r="AF24" s="52">
        <f t="shared" si="1"/>
        <v>3.3932552954291879E-2</v>
      </c>
      <c r="AG24" s="24">
        <f t="shared" si="2"/>
        <v>109.44999999999999</v>
      </c>
      <c r="AH24" s="52">
        <f t="shared" si="3"/>
        <v>6.8058076225046664E-3</v>
      </c>
      <c r="AI24" s="24">
        <f t="shared" si="4"/>
        <v>107.94999999999999</v>
      </c>
      <c r="AJ24" s="52">
        <f t="shared" si="5"/>
        <v>3.2317636195753328E-3</v>
      </c>
      <c r="AK24" s="60">
        <f t="shared" si="6"/>
        <v>110.98055555555555</v>
      </c>
      <c r="AL24" s="52">
        <f t="shared" si="7"/>
        <v>1.5256827368628647E-2</v>
      </c>
    </row>
    <row r="25" spans="1:38" x14ac:dyDescent="0.3">
      <c r="A25" t="s">
        <v>104</v>
      </c>
      <c r="B25" s="2">
        <v>2013</v>
      </c>
      <c r="C25" t="s">
        <v>213</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c r="AE25" s="24">
        <f t="shared" si="0"/>
        <v>113.40000000000002</v>
      </c>
      <c r="AF25" s="52">
        <f t="shared" si="1"/>
        <v>2.744425385934798E-2</v>
      </c>
      <c r="AG25" s="24">
        <f t="shared" si="2"/>
        <v>110.2</v>
      </c>
      <c r="AH25" s="52">
        <f t="shared" si="3"/>
        <v>4.5167118337850042E-3</v>
      </c>
      <c r="AI25" s="24">
        <f t="shared" si="4"/>
        <v>107.68333333333332</v>
      </c>
      <c r="AJ25" s="52">
        <f t="shared" si="5"/>
        <v>2.0080321285142052E-3</v>
      </c>
      <c r="AK25" s="60">
        <f t="shared" si="6"/>
        <v>110.42777777777779</v>
      </c>
      <c r="AL25" s="52">
        <f t="shared" si="7"/>
        <v>1.7546461051799057E-2</v>
      </c>
    </row>
    <row r="26" spans="1:38" x14ac:dyDescent="0.3">
      <c r="A26" t="s">
        <v>60</v>
      </c>
      <c r="B26" s="2">
        <v>2013</v>
      </c>
      <c r="C26" t="s">
        <v>228</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s="3" t="s">
        <v>79</v>
      </c>
      <c r="V26">
        <v>111.1</v>
      </c>
      <c r="W26">
        <v>109.6</v>
      </c>
      <c r="X26">
        <v>108.3</v>
      </c>
      <c r="Y26">
        <v>109.3</v>
      </c>
      <c r="Z26">
        <v>107.7</v>
      </c>
      <c r="AA26">
        <v>109.8</v>
      </c>
      <c r="AB26">
        <v>106.7</v>
      </c>
      <c r="AC26">
        <v>108.7</v>
      </c>
      <c r="AD26">
        <v>114.2</v>
      </c>
      <c r="AE26" s="24">
        <f t="shared" si="0"/>
        <v>114.22500000000002</v>
      </c>
      <c r="AF26" s="52">
        <f t="shared" si="1"/>
        <v>3.0348047538200123E-2</v>
      </c>
      <c r="AG26" s="24">
        <f t="shared" si="2"/>
        <v>112.05000000000001</v>
      </c>
      <c r="AH26" s="52">
        <f t="shared" si="3"/>
        <v>3.9999999999998986E-3</v>
      </c>
      <c r="AI26" s="24">
        <f t="shared" si="4"/>
        <v>108.56666666666666</v>
      </c>
      <c r="AJ26" s="52">
        <f t="shared" si="5"/>
        <v>1.2266176019626492E-3</v>
      </c>
      <c r="AK26" s="60">
        <f t="shared" si="6"/>
        <v>111.61388888888889</v>
      </c>
      <c r="AL26" s="52">
        <f t="shared" si="7"/>
        <v>2.2645456314458044E-2</v>
      </c>
    </row>
    <row r="27" spans="1:38" x14ac:dyDescent="0.3">
      <c r="A27" t="s">
        <v>85</v>
      </c>
      <c r="B27" s="2">
        <v>2013</v>
      </c>
      <c r="C27" t="s">
        <v>228</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c r="AE27" s="24">
        <f t="shared" si="0"/>
        <v>115.10000000000001</v>
      </c>
      <c r="AF27" s="52">
        <f t="shared" si="1"/>
        <v>3.4395973154362366E-2</v>
      </c>
      <c r="AG27" s="24">
        <f t="shared" si="2"/>
        <v>110.2</v>
      </c>
      <c r="AH27" s="52">
        <f t="shared" si="3"/>
        <v>8.1008100810080249E-3</v>
      </c>
      <c r="AI27" s="24">
        <f t="shared" si="4"/>
        <v>108.89999999999999</v>
      </c>
      <c r="AJ27" s="52">
        <f t="shared" si="5"/>
        <v>4.5703839122487582E-3</v>
      </c>
      <c r="AK27" s="60">
        <f t="shared" si="6"/>
        <v>111.39999999999999</v>
      </c>
      <c r="AL27" s="52">
        <f t="shared" si="7"/>
        <v>1.5901060070671477E-2</v>
      </c>
    </row>
    <row r="28" spans="1:38" x14ac:dyDescent="0.3">
      <c r="A28" t="s">
        <v>104</v>
      </c>
      <c r="B28" s="2">
        <v>2013</v>
      </c>
      <c r="C28" t="s">
        <v>228</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c r="AE28" s="24">
        <f t="shared" si="0"/>
        <v>114.44999999999999</v>
      </c>
      <c r="AF28" s="52">
        <f t="shared" si="1"/>
        <v>3.2544378698224928E-2</v>
      </c>
      <c r="AG28" s="24">
        <f t="shared" si="2"/>
        <v>111.30000000000001</v>
      </c>
      <c r="AH28" s="52">
        <f t="shared" si="3"/>
        <v>5.3619302949061151E-3</v>
      </c>
      <c r="AI28" s="24">
        <f t="shared" si="4"/>
        <v>108.75</v>
      </c>
      <c r="AJ28" s="52">
        <f t="shared" si="5"/>
        <v>2.2935779816513763E-3</v>
      </c>
      <c r="AK28" s="60">
        <f t="shared" si="6"/>
        <v>111.5</v>
      </c>
      <c r="AL28" s="52">
        <f t="shared" si="7"/>
        <v>1.9349164467898E-2</v>
      </c>
    </row>
    <row r="29" spans="1:38" x14ac:dyDescent="0.3">
      <c r="A29" t="s">
        <v>60</v>
      </c>
      <c r="B29" s="2">
        <v>2013</v>
      </c>
      <c r="C29" t="s">
        <v>238</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s="3" t="s">
        <v>79</v>
      </c>
      <c r="V29">
        <v>111.6</v>
      </c>
      <c r="W29">
        <v>110.4</v>
      </c>
      <c r="X29">
        <v>108.9</v>
      </c>
      <c r="Y29">
        <v>109.3</v>
      </c>
      <c r="Z29">
        <v>108.3</v>
      </c>
      <c r="AA29">
        <v>110.2</v>
      </c>
      <c r="AB29">
        <v>107.5</v>
      </c>
      <c r="AC29">
        <v>109.1</v>
      </c>
      <c r="AD29">
        <v>115.5</v>
      </c>
      <c r="AE29" s="24">
        <f t="shared" si="0"/>
        <v>115.68333333333334</v>
      </c>
      <c r="AF29" s="52">
        <f t="shared" si="1"/>
        <v>3.4362826933778463E-2</v>
      </c>
      <c r="AG29" s="24">
        <f t="shared" si="2"/>
        <v>112.94999999999999</v>
      </c>
      <c r="AH29" s="52">
        <f t="shared" si="3"/>
        <v>3.9682539682541181E-3</v>
      </c>
      <c r="AI29" s="24">
        <f t="shared" si="4"/>
        <v>109.10000000000001</v>
      </c>
      <c r="AJ29" s="52">
        <f t="shared" si="5"/>
        <v>-1.3025531361321726E-16</v>
      </c>
      <c r="AK29" s="60">
        <f t="shared" si="6"/>
        <v>112.57777777777778</v>
      </c>
      <c r="AL29" s="52">
        <f t="shared" si="7"/>
        <v>2.5300625300625258E-2</v>
      </c>
    </row>
    <row r="30" spans="1:38" x14ac:dyDescent="0.3">
      <c r="A30" t="s">
        <v>85</v>
      </c>
      <c r="B30" s="2">
        <v>2013</v>
      </c>
      <c r="C30" t="s">
        <v>238</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c r="AE30" s="24">
        <f t="shared" si="0"/>
        <v>116.36666666666666</v>
      </c>
      <c r="AF30" s="52">
        <f t="shared" si="1"/>
        <v>3.6699779249448158E-2</v>
      </c>
      <c r="AG30" s="24">
        <f t="shared" si="2"/>
        <v>111.1</v>
      </c>
      <c r="AH30" s="52">
        <f t="shared" si="3"/>
        <v>8.035714285714337E-3</v>
      </c>
      <c r="AI30" s="24">
        <f t="shared" si="4"/>
        <v>109.11666666666666</v>
      </c>
      <c r="AJ30" s="52">
        <f t="shared" si="5"/>
        <v>2.5898842169410023E-3</v>
      </c>
      <c r="AK30" s="60">
        <f t="shared" si="6"/>
        <v>112.19444444444444</v>
      </c>
      <c r="AL30" s="52">
        <f t="shared" si="7"/>
        <v>1.5838206627680325E-2</v>
      </c>
    </row>
    <row r="31" spans="1:38" x14ac:dyDescent="0.3">
      <c r="A31" t="s">
        <v>104</v>
      </c>
      <c r="B31" s="2">
        <v>2013</v>
      </c>
      <c r="C31" t="s">
        <v>238</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c r="AE31" s="24">
        <f t="shared" si="0"/>
        <v>115.83333333333336</v>
      </c>
      <c r="AF31" s="52">
        <f t="shared" si="1"/>
        <v>3.6328341652800716E-2</v>
      </c>
      <c r="AG31" s="24">
        <f t="shared" si="2"/>
        <v>112.2</v>
      </c>
      <c r="AH31" s="52">
        <f t="shared" si="3"/>
        <v>5.3191489361701623E-3</v>
      </c>
      <c r="AI31" s="24">
        <f t="shared" si="4"/>
        <v>109.11666666666666</v>
      </c>
      <c r="AJ31" s="52">
        <f t="shared" si="5"/>
        <v>7.6312576312584986E-4</v>
      </c>
      <c r="AK31" s="60">
        <f t="shared" si="6"/>
        <v>112.38333333333334</v>
      </c>
      <c r="AL31" s="52">
        <f t="shared" si="7"/>
        <v>2.1051103368176456E-2</v>
      </c>
    </row>
    <row r="32" spans="1:38" x14ac:dyDescent="0.3">
      <c r="A32" t="s">
        <v>60</v>
      </c>
      <c r="B32" s="2">
        <v>2013</v>
      </c>
      <c r="C32" t="s">
        <v>256</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s="3" t="s">
        <v>79</v>
      </c>
      <c r="V32">
        <v>112.6</v>
      </c>
      <c r="W32">
        <v>111.3</v>
      </c>
      <c r="X32">
        <v>109.7</v>
      </c>
      <c r="Y32">
        <v>109.6</v>
      </c>
      <c r="Z32">
        <v>108.7</v>
      </c>
      <c r="AA32">
        <v>111</v>
      </c>
      <c r="AB32">
        <v>108.2</v>
      </c>
      <c r="AC32">
        <v>109.8</v>
      </c>
      <c r="AD32">
        <v>117.4</v>
      </c>
      <c r="AE32" s="24">
        <f t="shared" si="0"/>
        <v>117.85833333333333</v>
      </c>
      <c r="AF32" s="52">
        <f t="shared" si="1"/>
        <v>3.7891156462585028E-2</v>
      </c>
      <c r="AG32" s="24">
        <f t="shared" si="2"/>
        <v>113.85</v>
      </c>
      <c r="AH32" s="52">
        <f t="shared" si="3"/>
        <v>4.8076923076924068E-3</v>
      </c>
      <c r="AI32" s="24">
        <f t="shared" si="4"/>
        <v>109.75</v>
      </c>
      <c r="AJ32" s="52">
        <f t="shared" si="5"/>
        <v>4.5537340619305247E-4</v>
      </c>
      <c r="AK32" s="60">
        <f t="shared" si="6"/>
        <v>113.81944444444444</v>
      </c>
      <c r="AL32" s="52">
        <f t="shared" si="7"/>
        <v>3.0498769638463055E-2</v>
      </c>
    </row>
    <row r="33" spans="1:38" x14ac:dyDescent="0.3">
      <c r="A33" t="s">
        <v>85</v>
      </c>
      <c r="B33" s="2">
        <v>2013</v>
      </c>
      <c r="C33" t="s">
        <v>264</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c r="AE33" s="24">
        <f t="shared" si="0"/>
        <v>118.47499999999998</v>
      </c>
      <c r="AF33" s="52">
        <f t="shared" si="1"/>
        <v>3.600488201790094E-2</v>
      </c>
      <c r="AG33" s="24">
        <f t="shared" si="2"/>
        <v>111.9</v>
      </c>
      <c r="AH33" s="52">
        <f t="shared" si="3"/>
        <v>9.7345132743362327E-3</v>
      </c>
      <c r="AI33" s="24">
        <f t="shared" si="4"/>
        <v>109.44999999999999</v>
      </c>
      <c r="AJ33" s="52">
        <f t="shared" si="5"/>
        <v>1.3686131386861833E-3</v>
      </c>
      <c r="AK33" s="60">
        <f t="shared" si="6"/>
        <v>113.27499999999999</v>
      </c>
      <c r="AL33" s="52">
        <f t="shared" si="7"/>
        <v>1.5000000000000074E-2</v>
      </c>
    </row>
    <row r="34" spans="1:38" x14ac:dyDescent="0.3">
      <c r="A34" t="s">
        <v>104</v>
      </c>
      <c r="B34" s="2">
        <v>2013</v>
      </c>
      <c r="C34" t="s">
        <v>264</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c r="AE34" s="24">
        <f t="shared" si="0"/>
        <v>118.01666666666667</v>
      </c>
      <c r="AF34" s="52">
        <f t="shared" si="1"/>
        <v>3.7384448069603012E-2</v>
      </c>
      <c r="AG34" s="24">
        <f t="shared" si="2"/>
        <v>113.05000000000001</v>
      </c>
      <c r="AH34" s="52">
        <f t="shared" si="3"/>
        <v>6.5905096660807188E-3</v>
      </c>
      <c r="AI34" s="24">
        <f t="shared" si="4"/>
        <v>109.63333333333334</v>
      </c>
      <c r="AJ34" s="52">
        <f t="shared" si="5"/>
        <v>6.0771801883922406E-4</v>
      </c>
      <c r="AK34" s="60">
        <f t="shared" si="6"/>
        <v>113.56666666666666</v>
      </c>
      <c r="AL34" s="52">
        <f t="shared" si="7"/>
        <v>2.3502436228145608E-2</v>
      </c>
    </row>
    <row r="35" spans="1:38" x14ac:dyDescent="0.3">
      <c r="A35" t="s">
        <v>60</v>
      </c>
      <c r="B35" s="2">
        <v>2013</v>
      </c>
      <c r="C35" t="s">
        <v>273</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s="3" t="s">
        <v>79</v>
      </c>
      <c r="V35">
        <v>112.8</v>
      </c>
      <c r="W35">
        <v>112.1</v>
      </c>
      <c r="X35">
        <v>110.1</v>
      </c>
      <c r="Y35">
        <v>109.9</v>
      </c>
      <c r="Z35">
        <v>109.2</v>
      </c>
      <c r="AA35">
        <v>111.6</v>
      </c>
      <c r="AB35">
        <v>108.1</v>
      </c>
      <c r="AC35">
        <v>110.1</v>
      </c>
      <c r="AD35">
        <v>115.5</v>
      </c>
      <c r="AE35" s="24">
        <f t="shared" si="0"/>
        <v>115.85833333333333</v>
      </c>
      <c r="AF35" s="52">
        <f t="shared" si="1"/>
        <v>2.3939904521201923E-2</v>
      </c>
      <c r="AG35" s="24">
        <f t="shared" si="2"/>
        <v>114.9</v>
      </c>
      <c r="AH35" s="52">
        <f t="shared" si="3"/>
        <v>5.1948051948051454E-3</v>
      </c>
      <c r="AI35" s="24">
        <f t="shared" si="4"/>
        <v>110.16666666666667</v>
      </c>
      <c r="AJ35" s="52">
        <f t="shared" si="5"/>
        <v>-6.0551014229497818E-4</v>
      </c>
      <c r="AK35" s="60">
        <f t="shared" si="6"/>
        <v>113.64166666666667</v>
      </c>
      <c r="AL35" s="52">
        <f t="shared" si="7"/>
        <v>1.6089466089466098E-2</v>
      </c>
    </row>
    <row r="36" spans="1:38" x14ac:dyDescent="0.3">
      <c r="A36" t="s">
        <v>85</v>
      </c>
      <c r="B36" s="2">
        <v>2013</v>
      </c>
      <c r="C36" t="s">
        <v>273</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c r="AE36" s="24">
        <f t="shared" si="0"/>
        <v>115.55000000000001</v>
      </c>
      <c r="AF36" s="52">
        <f t="shared" si="1"/>
        <v>1.9100169779286805E-2</v>
      </c>
      <c r="AG36" s="24">
        <f t="shared" si="2"/>
        <v>112.55000000000001</v>
      </c>
      <c r="AH36" s="52">
        <f t="shared" si="3"/>
        <v>1.0114335971855685E-2</v>
      </c>
      <c r="AI36" s="24">
        <f t="shared" si="4"/>
        <v>109.66666666666667</v>
      </c>
      <c r="AJ36" s="52">
        <f t="shared" si="5"/>
        <v>1.2143290831814731E-3</v>
      </c>
      <c r="AK36" s="60">
        <f t="shared" si="6"/>
        <v>112.5888888888889</v>
      </c>
      <c r="AL36" s="52">
        <f t="shared" si="7"/>
        <v>6.2763557909187497E-3</v>
      </c>
    </row>
    <row r="37" spans="1:38" x14ac:dyDescent="0.3">
      <c r="A37" t="s">
        <v>104</v>
      </c>
      <c r="B37" s="2">
        <v>2013</v>
      </c>
      <c r="C37" t="s">
        <v>273</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c r="AE37" s="24">
        <f t="shared" si="0"/>
        <v>115.74166666666667</v>
      </c>
      <c r="AF37" s="52">
        <f t="shared" si="1"/>
        <v>2.2452139639639622E-2</v>
      </c>
      <c r="AG37" s="24">
        <f t="shared" si="2"/>
        <v>113.95</v>
      </c>
      <c r="AH37" s="52">
        <f t="shared" si="3"/>
        <v>7.40418118466894E-3</v>
      </c>
      <c r="AI37" s="24">
        <f t="shared" si="4"/>
        <v>109.93333333333334</v>
      </c>
      <c r="AJ37" s="52">
        <f t="shared" si="5"/>
        <v>6.0606060606057158E-4</v>
      </c>
      <c r="AK37" s="60">
        <f t="shared" si="6"/>
        <v>113.20833333333333</v>
      </c>
      <c r="AL37" s="52">
        <f t="shared" si="7"/>
        <v>1.1280931586608483E-2</v>
      </c>
    </row>
    <row r="38" spans="1:38" x14ac:dyDescent="0.3">
      <c r="A38" t="s">
        <v>60</v>
      </c>
      <c r="B38" s="2">
        <v>2014</v>
      </c>
      <c r="C38" t="s">
        <v>62</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s="3" t="s">
        <v>79</v>
      </c>
      <c r="V38">
        <v>113</v>
      </c>
      <c r="W38">
        <v>112.6</v>
      </c>
      <c r="X38">
        <v>110.6</v>
      </c>
      <c r="Y38">
        <v>110.5</v>
      </c>
      <c r="Z38">
        <v>109.6</v>
      </c>
      <c r="AA38">
        <v>111.8</v>
      </c>
      <c r="AB38">
        <v>108.3</v>
      </c>
      <c r="AC38">
        <v>110.6</v>
      </c>
      <c r="AD38">
        <v>114.2</v>
      </c>
      <c r="AE38" s="24">
        <f t="shared" si="0"/>
        <v>114.21666666666668</v>
      </c>
      <c r="AF38" s="52">
        <f t="shared" si="1"/>
        <v>1.5373563218390666E-2</v>
      </c>
      <c r="AG38" s="24">
        <f t="shared" si="2"/>
        <v>115.5</v>
      </c>
      <c r="AH38" s="52">
        <f t="shared" si="3"/>
        <v>6.0240963855421933E-3</v>
      </c>
      <c r="AI38" s="24">
        <f t="shared" si="4"/>
        <v>110.56666666666665</v>
      </c>
      <c r="AJ38" s="52">
        <f t="shared" si="5"/>
        <v>3.0138637733585582E-4</v>
      </c>
      <c r="AK38" s="60">
        <f t="shared" si="6"/>
        <v>113.42777777777779</v>
      </c>
      <c r="AL38" s="52">
        <f t="shared" si="7"/>
        <v>6.7620159564116588E-3</v>
      </c>
    </row>
    <row r="39" spans="1:38" x14ac:dyDescent="0.3">
      <c r="A39" t="s">
        <v>85</v>
      </c>
      <c r="B39" s="2">
        <v>2014</v>
      </c>
      <c r="C39" t="s">
        <v>62</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c r="AE39" s="24">
        <f t="shared" si="0"/>
        <v>114.06666666666666</v>
      </c>
      <c r="AF39" s="52">
        <f t="shared" si="1"/>
        <v>1.2409812409812442E-2</v>
      </c>
      <c r="AG39" s="24">
        <f t="shared" si="2"/>
        <v>113.05</v>
      </c>
      <c r="AH39" s="52">
        <f t="shared" si="3"/>
        <v>1.0936132983377079E-2</v>
      </c>
      <c r="AI39" s="24">
        <f t="shared" si="4"/>
        <v>110.28333333333335</v>
      </c>
      <c r="AJ39" s="52">
        <f t="shared" si="5"/>
        <v>1.9607843137253787E-3</v>
      </c>
      <c r="AK39" s="60">
        <f t="shared" si="6"/>
        <v>112.46666666666668</v>
      </c>
      <c r="AL39" s="52">
        <f t="shared" si="7"/>
        <v>3.8382049010923197E-3</v>
      </c>
    </row>
    <row r="40" spans="1:38" x14ac:dyDescent="0.3">
      <c r="A40" t="s">
        <v>104</v>
      </c>
      <c r="B40" s="2">
        <v>2014</v>
      </c>
      <c r="C40" t="s">
        <v>62</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c r="AE40" s="24">
        <f t="shared" si="0"/>
        <v>114.16666666666664</v>
      </c>
      <c r="AF40" s="52">
        <f t="shared" si="1"/>
        <v>1.4104778353483198E-2</v>
      </c>
      <c r="AG40" s="24">
        <f t="shared" si="2"/>
        <v>114.5</v>
      </c>
      <c r="AH40" s="52">
        <f t="shared" si="3"/>
        <v>7.7989601386482289E-3</v>
      </c>
      <c r="AI40" s="24">
        <f t="shared" si="4"/>
        <v>110.46666666666668</v>
      </c>
      <c r="AJ40" s="52">
        <f t="shared" si="5"/>
        <v>1.2055455093427808E-3</v>
      </c>
      <c r="AK40" s="60">
        <f t="shared" si="6"/>
        <v>113.04444444444444</v>
      </c>
      <c r="AL40" s="52">
        <f t="shared" si="7"/>
        <v>4.8904538341158202E-3</v>
      </c>
    </row>
    <row r="41" spans="1:38" x14ac:dyDescent="0.3">
      <c r="A41" t="s">
        <v>60</v>
      </c>
      <c r="B41" s="2">
        <v>2014</v>
      </c>
      <c r="C41" t="s">
        <v>116</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s="3" t="s">
        <v>79</v>
      </c>
      <c r="V41">
        <v>113.2</v>
      </c>
      <c r="W41">
        <v>112.9</v>
      </c>
      <c r="X41">
        <v>110.9</v>
      </c>
      <c r="Y41">
        <v>110.8</v>
      </c>
      <c r="Z41">
        <v>109.9</v>
      </c>
      <c r="AA41">
        <v>112</v>
      </c>
      <c r="AB41">
        <v>108.7</v>
      </c>
      <c r="AC41">
        <v>110.9</v>
      </c>
      <c r="AD41">
        <v>114</v>
      </c>
      <c r="AE41" s="24">
        <f t="shared" si="0"/>
        <v>113.90833333333335</v>
      </c>
      <c r="AF41" s="52">
        <f t="shared" si="1"/>
        <v>1.2069962416883361E-2</v>
      </c>
      <c r="AG41" s="24">
        <f t="shared" si="2"/>
        <v>115.8</v>
      </c>
      <c r="AH41" s="52">
        <f t="shared" si="3"/>
        <v>7.7120822622108454E-3</v>
      </c>
      <c r="AI41" s="24">
        <f t="shared" si="4"/>
        <v>110.86666666666667</v>
      </c>
      <c r="AJ41" s="52">
        <f t="shared" si="5"/>
        <v>3.0057108506159998E-4</v>
      </c>
      <c r="AK41" s="60">
        <f t="shared" si="6"/>
        <v>113.52500000000002</v>
      </c>
      <c r="AL41" s="52">
        <f t="shared" si="7"/>
        <v>4.1666666666664923E-3</v>
      </c>
    </row>
    <row r="42" spans="1:38" x14ac:dyDescent="0.3">
      <c r="A42" t="s">
        <v>85</v>
      </c>
      <c r="B42" s="2">
        <v>2014</v>
      </c>
      <c r="C42" t="s">
        <v>116</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c r="AE42" s="24">
        <f t="shared" si="0"/>
        <v>113.39999999999999</v>
      </c>
      <c r="AF42" s="52">
        <f t="shared" si="1"/>
        <v>1.5625000000000097E-2</v>
      </c>
      <c r="AG42" s="24">
        <f t="shared" si="2"/>
        <v>113.5</v>
      </c>
      <c r="AH42" s="52">
        <f t="shared" si="3"/>
        <v>1.0462074978204035E-2</v>
      </c>
      <c r="AI42" s="24">
        <f t="shared" si="4"/>
        <v>110.81666666666668</v>
      </c>
      <c r="AJ42" s="52">
        <f t="shared" si="5"/>
        <v>1.6516516516515577E-3</v>
      </c>
      <c r="AK42" s="60">
        <f t="shared" si="6"/>
        <v>112.57222222222221</v>
      </c>
      <c r="AL42" s="52">
        <f t="shared" si="7"/>
        <v>4.6664701837116334E-3</v>
      </c>
    </row>
    <row r="43" spans="1:38" x14ac:dyDescent="0.3">
      <c r="A43" t="s">
        <v>104</v>
      </c>
      <c r="B43" s="2">
        <v>2014</v>
      </c>
      <c r="C43" t="s">
        <v>116</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c r="AE43" s="24">
        <f t="shared" si="0"/>
        <v>113.73333333333333</v>
      </c>
      <c r="AF43" s="52">
        <f t="shared" si="1"/>
        <v>1.3587742122000545E-2</v>
      </c>
      <c r="AG43" s="24">
        <f t="shared" si="2"/>
        <v>114.85</v>
      </c>
      <c r="AH43" s="52">
        <f t="shared" si="3"/>
        <v>9.0595340811044974E-3</v>
      </c>
      <c r="AI43" s="24">
        <f t="shared" si="4"/>
        <v>110.86666666666667</v>
      </c>
      <c r="AJ43" s="52">
        <f t="shared" si="5"/>
        <v>3.0057108506159998E-4</v>
      </c>
      <c r="AK43" s="60">
        <f t="shared" si="6"/>
        <v>113.14999999999999</v>
      </c>
      <c r="AL43" s="52">
        <f t="shared" si="7"/>
        <v>3.9612676056338279E-3</v>
      </c>
    </row>
    <row r="44" spans="1:38" x14ac:dyDescent="0.3">
      <c r="A44" t="s">
        <v>60</v>
      </c>
      <c r="B44" s="2">
        <v>2014</v>
      </c>
      <c r="C44" t="s">
        <v>138</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s="3" t="s">
        <v>79</v>
      </c>
      <c r="V44">
        <v>113.4</v>
      </c>
      <c r="W44">
        <v>113.4</v>
      </c>
      <c r="X44">
        <v>111.4</v>
      </c>
      <c r="Y44">
        <v>111.2</v>
      </c>
      <c r="Z44">
        <v>110.2</v>
      </c>
      <c r="AA44">
        <v>112.4</v>
      </c>
      <c r="AB44">
        <v>108.9</v>
      </c>
      <c r="AC44">
        <v>111.3</v>
      </c>
      <c r="AD44">
        <v>114.6</v>
      </c>
      <c r="AE44" s="24">
        <f t="shared" si="0"/>
        <v>114.60000000000001</v>
      </c>
      <c r="AF44" s="52">
        <f t="shared" si="1"/>
        <v>1.3769363166953479E-2</v>
      </c>
      <c r="AG44" s="24">
        <f t="shared" si="2"/>
        <v>116.2</v>
      </c>
      <c r="AH44" s="52">
        <f t="shared" si="3"/>
        <v>8.5324232081911266E-3</v>
      </c>
      <c r="AI44" s="24">
        <f t="shared" si="4"/>
        <v>111.25</v>
      </c>
      <c r="AJ44" s="52">
        <f t="shared" si="5"/>
        <v>4.4923629829287656E-4</v>
      </c>
      <c r="AK44" s="60">
        <f t="shared" si="6"/>
        <v>114.01666666666667</v>
      </c>
      <c r="AL44" s="52">
        <f t="shared" si="7"/>
        <v>5.090168702734107E-3</v>
      </c>
    </row>
    <row r="45" spans="1:38" x14ac:dyDescent="0.3">
      <c r="A45" t="s">
        <v>85</v>
      </c>
      <c r="B45" s="2">
        <v>2014</v>
      </c>
      <c r="C45" t="s">
        <v>138</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c r="AE45" s="24">
        <f t="shared" si="0"/>
        <v>113.91666666666667</v>
      </c>
      <c r="AF45" s="52">
        <f t="shared" si="1"/>
        <v>1.7959770114942489E-2</v>
      </c>
      <c r="AG45" s="24">
        <f t="shared" si="2"/>
        <v>113.94999999999999</v>
      </c>
      <c r="AH45" s="52">
        <f t="shared" si="3"/>
        <v>1.0850694444444567E-2</v>
      </c>
      <c r="AI45" s="24">
        <f t="shared" si="4"/>
        <v>111.21666666666665</v>
      </c>
      <c r="AJ45" s="52">
        <f t="shared" si="5"/>
        <v>1.645721125074967E-3</v>
      </c>
      <c r="AK45" s="60">
        <f t="shared" si="6"/>
        <v>113.02777777777777</v>
      </c>
      <c r="AL45" s="52">
        <f t="shared" si="7"/>
        <v>5.9122446985244619E-3</v>
      </c>
    </row>
    <row r="46" spans="1:38" x14ac:dyDescent="0.3">
      <c r="A46" t="s">
        <v>104</v>
      </c>
      <c r="B46" s="2">
        <v>2014</v>
      </c>
      <c r="C46" t="s">
        <v>138</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c r="AE46" s="24">
        <f t="shared" si="0"/>
        <v>114.34999999999998</v>
      </c>
      <c r="AF46" s="52">
        <f t="shared" si="1"/>
        <v>1.5073212747631475E-2</v>
      </c>
      <c r="AG46" s="24">
        <f t="shared" si="2"/>
        <v>115.25</v>
      </c>
      <c r="AH46" s="52">
        <f t="shared" si="3"/>
        <v>9.8797250859107011E-3</v>
      </c>
      <c r="AI46" s="24">
        <f t="shared" si="4"/>
        <v>111.23333333333333</v>
      </c>
      <c r="AJ46" s="52">
        <f t="shared" si="5"/>
        <v>5.9898173105716874E-4</v>
      </c>
      <c r="AK46" s="60">
        <f t="shared" si="6"/>
        <v>113.6111111111111</v>
      </c>
      <c r="AL46" s="52">
        <f t="shared" si="7"/>
        <v>5.1566452617241923E-3</v>
      </c>
    </row>
    <row r="47" spans="1:38" x14ac:dyDescent="0.3">
      <c r="A47" t="s">
        <v>60</v>
      </c>
      <c r="B47" s="1">
        <v>2014</v>
      </c>
      <c r="C47" t="s">
        <v>154</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s="3" t="s">
        <v>79</v>
      </c>
      <c r="V47">
        <v>113.4</v>
      </c>
      <c r="W47">
        <v>113.7</v>
      </c>
      <c r="X47">
        <v>111.8</v>
      </c>
      <c r="Y47">
        <v>111.2</v>
      </c>
      <c r="Z47">
        <v>110.5</v>
      </c>
      <c r="AA47">
        <v>113</v>
      </c>
      <c r="AB47">
        <v>108.9</v>
      </c>
      <c r="AC47">
        <v>111.5</v>
      </c>
      <c r="AD47">
        <v>115.4</v>
      </c>
      <c r="AE47" s="24">
        <f t="shared" si="0"/>
        <v>115.575</v>
      </c>
      <c r="AF47" s="52">
        <f t="shared" si="1"/>
        <v>1.386518771331058E-2</v>
      </c>
      <c r="AG47" s="24">
        <f t="shared" si="2"/>
        <v>117.1</v>
      </c>
      <c r="AH47" s="52">
        <f t="shared" si="3"/>
        <v>5.9422750424448457E-3</v>
      </c>
      <c r="AI47" s="24">
        <f t="shared" si="4"/>
        <v>111.51666666666667</v>
      </c>
      <c r="AJ47" s="52">
        <f t="shared" si="5"/>
        <v>-1.4947683109117237E-4</v>
      </c>
      <c r="AK47" s="60">
        <f t="shared" si="6"/>
        <v>114.73055555555555</v>
      </c>
      <c r="AL47" s="52">
        <f t="shared" si="7"/>
        <v>5.8010783747352804E-3</v>
      </c>
    </row>
    <row r="48" spans="1:38" x14ac:dyDescent="0.3">
      <c r="A48" t="s">
        <v>85</v>
      </c>
      <c r="B48" s="1">
        <v>2014</v>
      </c>
      <c r="C48" t="s">
        <v>154</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c r="AE48" s="24">
        <f t="shared" si="0"/>
        <v>115.48333333333335</v>
      </c>
      <c r="AF48" s="52">
        <f t="shared" si="1"/>
        <v>2.2983643542019074E-2</v>
      </c>
      <c r="AG48" s="24">
        <f t="shared" si="2"/>
        <v>114.4</v>
      </c>
      <c r="AH48" s="52">
        <f t="shared" si="3"/>
        <v>1.1235955056179751E-2</v>
      </c>
      <c r="AI48" s="24">
        <f t="shared" si="4"/>
        <v>111.39999999999999</v>
      </c>
      <c r="AJ48" s="52">
        <f t="shared" si="5"/>
        <v>1.275660207827828E-16</v>
      </c>
      <c r="AK48" s="60">
        <f t="shared" si="6"/>
        <v>113.76111111111112</v>
      </c>
      <c r="AL48" s="52">
        <f t="shared" si="7"/>
        <v>8.1856049597984551E-3</v>
      </c>
    </row>
    <row r="49" spans="1:38" x14ac:dyDescent="0.3">
      <c r="A49" t="s">
        <v>104</v>
      </c>
      <c r="B49" s="1">
        <v>2014</v>
      </c>
      <c r="C49" t="s">
        <v>154</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c r="AE49" s="24">
        <f t="shared" si="0"/>
        <v>115.54166666666667</v>
      </c>
      <c r="AF49" s="52">
        <f t="shared" si="1"/>
        <v>1.7502834467120094E-2</v>
      </c>
      <c r="AG49" s="24">
        <f t="shared" si="2"/>
        <v>116</v>
      </c>
      <c r="AH49" s="52">
        <f t="shared" si="3"/>
        <v>8.5470085470085479E-3</v>
      </c>
      <c r="AI49" s="24">
        <f t="shared" si="4"/>
        <v>111.48333333333335</v>
      </c>
      <c r="AJ49" s="52">
        <f t="shared" si="5"/>
        <v>1.4947683109104492E-4</v>
      </c>
      <c r="AK49" s="60">
        <f t="shared" si="6"/>
        <v>114.34166666666668</v>
      </c>
      <c r="AL49" s="52">
        <f t="shared" si="7"/>
        <v>6.5884737909062694E-3</v>
      </c>
    </row>
    <row r="50" spans="1:38" x14ac:dyDescent="0.3">
      <c r="A50" t="s">
        <v>60</v>
      </c>
      <c r="B50" s="1">
        <v>2014</v>
      </c>
      <c r="C50" t="s">
        <v>167</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s="3" t="s">
        <v>79</v>
      </c>
      <c r="V50">
        <v>113.4</v>
      </c>
      <c r="W50">
        <v>114.1</v>
      </c>
      <c r="X50">
        <v>112.1</v>
      </c>
      <c r="Y50">
        <v>111.4</v>
      </c>
      <c r="Z50">
        <v>110.9</v>
      </c>
      <c r="AA50">
        <v>113.1</v>
      </c>
      <c r="AB50">
        <v>108.9</v>
      </c>
      <c r="AC50">
        <v>111.8</v>
      </c>
      <c r="AD50">
        <v>116</v>
      </c>
      <c r="AE50" s="24">
        <f t="shared" si="0"/>
        <v>116.30833333333332</v>
      </c>
      <c r="AF50" s="52">
        <f t="shared" si="1"/>
        <v>1.6003948110547207E-2</v>
      </c>
      <c r="AG50" s="24">
        <f t="shared" si="2"/>
        <v>117.75</v>
      </c>
      <c r="AH50" s="52">
        <f t="shared" si="3"/>
        <v>6.3291139240506328E-3</v>
      </c>
      <c r="AI50" s="24">
        <f t="shared" si="4"/>
        <v>111.75</v>
      </c>
      <c r="AJ50" s="52">
        <f t="shared" si="5"/>
        <v>4.472271914132125E-4</v>
      </c>
      <c r="AK50" s="60">
        <f t="shared" si="6"/>
        <v>115.26944444444445</v>
      </c>
      <c r="AL50" s="52">
        <f t="shared" si="7"/>
        <v>6.2978927203065022E-3</v>
      </c>
    </row>
    <row r="51" spans="1:38" x14ac:dyDescent="0.3">
      <c r="A51" t="s">
        <v>85</v>
      </c>
      <c r="B51" s="1">
        <v>2014</v>
      </c>
      <c r="C51" t="s">
        <v>167</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c r="AE51" s="24">
        <f t="shared" si="0"/>
        <v>117.10833333333335</v>
      </c>
      <c r="AF51" s="52">
        <f t="shared" si="1"/>
        <v>2.4097222222222096E-2</v>
      </c>
      <c r="AG51" s="24">
        <f t="shared" si="2"/>
        <v>114.85</v>
      </c>
      <c r="AH51" s="52">
        <f t="shared" si="3"/>
        <v>1.1617900172117113E-2</v>
      </c>
      <c r="AI51" s="24">
        <f t="shared" si="4"/>
        <v>111.71666666666665</v>
      </c>
      <c r="AJ51" s="52">
        <f t="shared" si="5"/>
        <v>-1.4920919128604752E-4</v>
      </c>
      <c r="AK51" s="60">
        <f t="shared" si="6"/>
        <v>114.55833333333334</v>
      </c>
      <c r="AL51" s="52">
        <f t="shared" si="7"/>
        <v>9.0109573241060319E-3</v>
      </c>
    </row>
    <row r="52" spans="1:38" x14ac:dyDescent="0.3">
      <c r="A52" t="s">
        <v>104</v>
      </c>
      <c r="B52" s="1">
        <v>2014</v>
      </c>
      <c r="C52" t="s">
        <v>167</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c r="AE52" s="24">
        <f t="shared" si="0"/>
        <v>116.63333333333337</v>
      </c>
      <c r="AF52" s="52">
        <f t="shared" si="1"/>
        <v>1.9063638912250942E-2</v>
      </c>
      <c r="AG52" s="24">
        <f t="shared" si="2"/>
        <v>116.6</v>
      </c>
      <c r="AH52" s="52">
        <f t="shared" si="3"/>
        <v>8.5034013605442185E-3</v>
      </c>
      <c r="AI52" s="24">
        <f t="shared" si="4"/>
        <v>111.75</v>
      </c>
      <c r="AJ52" s="52">
        <f t="shared" si="5"/>
        <v>4.472271914132125E-4</v>
      </c>
      <c r="AK52" s="60">
        <f t="shared" si="6"/>
        <v>114.99444444444445</v>
      </c>
      <c r="AL52" s="52">
        <f t="shared" si="7"/>
        <v>6.9564383035884535E-3</v>
      </c>
    </row>
    <row r="53" spans="1:38" x14ac:dyDescent="0.3">
      <c r="A53" t="s">
        <v>60</v>
      </c>
      <c r="B53" s="1">
        <v>2014</v>
      </c>
      <c r="C53" t="s">
        <v>177</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s="3" t="s">
        <v>79</v>
      </c>
      <c r="V53">
        <v>114.4</v>
      </c>
      <c r="W53">
        <v>114.9</v>
      </c>
      <c r="X53">
        <v>112.8</v>
      </c>
      <c r="Y53">
        <v>112.2</v>
      </c>
      <c r="Z53">
        <v>111.4</v>
      </c>
      <c r="AA53">
        <v>114.3</v>
      </c>
      <c r="AB53">
        <v>108</v>
      </c>
      <c r="AC53">
        <v>112.3</v>
      </c>
      <c r="AD53">
        <v>117</v>
      </c>
      <c r="AE53" s="24">
        <f t="shared" si="0"/>
        <v>117.18333333333332</v>
      </c>
      <c r="AF53" s="52">
        <f t="shared" si="1"/>
        <v>1.9386331938633282E-2</v>
      </c>
      <c r="AG53" s="24">
        <f t="shared" si="2"/>
        <v>118.5</v>
      </c>
      <c r="AH53" s="52">
        <f t="shared" si="3"/>
        <v>6.7057837384744108E-3</v>
      </c>
      <c r="AI53" s="24">
        <f t="shared" si="4"/>
        <v>112.26666666666665</v>
      </c>
      <c r="AJ53" s="52">
        <f t="shared" si="5"/>
        <v>2.9682398337796661E-4</v>
      </c>
      <c r="AK53" s="60">
        <f t="shared" si="6"/>
        <v>115.98333333333333</v>
      </c>
      <c r="AL53" s="52">
        <f t="shared" si="7"/>
        <v>8.6894586894586817E-3</v>
      </c>
    </row>
    <row r="54" spans="1:38" x14ac:dyDescent="0.3">
      <c r="A54" t="s">
        <v>85</v>
      </c>
      <c r="B54" s="1">
        <v>2014</v>
      </c>
      <c r="C54" t="s">
        <v>177</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c r="AE54" s="24">
        <f t="shared" si="0"/>
        <v>118.75</v>
      </c>
      <c r="AF54" s="52">
        <f t="shared" si="1"/>
        <v>2.663934426229508E-2</v>
      </c>
      <c r="AG54" s="24">
        <f t="shared" si="2"/>
        <v>115.30000000000001</v>
      </c>
      <c r="AH54" s="52">
        <f t="shared" si="3"/>
        <v>1.1996572407883389E-2</v>
      </c>
      <c r="AI54" s="24">
        <f t="shared" si="4"/>
        <v>112.13333333333334</v>
      </c>
      <c r="AJ54" s="52">
        <f t="shared" si="5"/>
        <v>5.9417706476526627E-4</v>
      </c>
      <c r="AK54" s="60">
        <f t="shared" si="6"/>
        <v>115.39444444444445</v>
      </c>
      <c r="AL54" s="52">
        <f t="shared" si="7"/>
        <v>8.6387934326079031E-3</v>
      </c>
    </row>
    <row r="55" spans="1:38" x14ac:dyDescent="0.3">
      <c r="A55" t="s">
        <v>104</v>
      </c>
      <c r="B55" s="1">
        <v>2014</v>
      </c>
      <c r="C55" t="s">
        <v>177</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c r="AE55" s="24">
        <f t="shared" si="0"/>
        <v>117.77500000000002</v>
      </c>
      <c r="AF55" s="52">
        <f t="shared" si="1"/>
        <v>2.1802325581395231E-2</v>
      </c>
      <c r="AG55" s="24">
        <f t="shared" si="2"/>
        <v>117.19999999999999</v>
      </c>
      <c r="AH55" s="52">
        <f t="shared" si="3"/>
        <v>9.2983939137786017E-3</v>
      </c>
      <c r="AI55" s="24">
        <f t="shared" si="4"/>
        <v>112.23333333333331</v>
      </c>
      <c r="AJ55" s="52">
        <f t="shared" si="5"/>
        <v>5.9364796675593322E-4</v>
      </c>
      <c r="AK55" s="60">
        <f t="shared" si="6"/>
        <v>115.7361111111111</v>
      </c>
      <c r="AL55" s="52">
        <f t="shared" si="7"/>
        <v>8.2595448919357568E-3</v>
      </c>
    </row>
    <row r="56" spans="1:38" x14ac:dyDescent="0.3">
      <c r="A56" t="s">
        <v>60</v>
      </c>
      <c r="B56" s="1">
        <v>2014</v>
      </c>
      <c r="C56" t="s">
        <v>194</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s="3" t="s">
        <v>79</v>
      </c>
      <c r="V56">
        <v>115.3</v>
      </c>
      <c r="W56">
        <v>115.4</v>
      </c>
      <c r="X56">
        <v>113.4</v>
      </c>
      <c r="Y56">
        <v>113.2</v>
      </c>
      <c r="Z56">
        <v>111.8</v>
      </c>
      <c r="AA56">
        <v>115.5</v>
      </c>
      <c r="AB56">
        <v>108.8</v>
      </c>
      <c r="AC56">
        <v>113.1</v>
      </c>
      <c r="AD56">
        <v>119.5</v>
      </c>
      <c r="AE56" s="24">
        <f t="shared" si="0"/>
        <v>119.99166666666667</v>
      </c>
      <c r="AF56" s="52">
        <f t="shared" si="1"/>
        <v>2.6831576101649011E-2</v>
      </c>
      <c r="AG56" s="24">
        <f t="shared" si="2"/>
        <v>119.5</v>
      </c>
      <c r="AH56" s="52">
        <f t="shared" si="3"/>
        <v>6.650041562759744E-3</v>
      </c>
      <c r="AI56" s="24">
        <f t="shared" si="4"/>
        <v>113.01666666666665</v>
      </c>
      <c r="AJ56" s="52">
        <f t="shared" si="5"/>
        <v>7.3681108163875162E-4</v>
      </c>
      <c r="AK56" s="60">
        <f t="shared" si="6"/>
        <v>117.50277777777778</v>
      </c>
      <c r="AL56" s="52">
        <f t="shared" si="7"/>
        <v>1.6713156671315649E-2</v>
      </c>
    </row>
    <row r="57" spans="1:38" x14ac:dyDescent="0.3">
      <c r="A57" t="s">
        <v>85</v>
      </c>
      <c r="B57" s="1">
        <v>2014</v>
      </c>
      <c r="C57" t="s">
        <v>194</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c r="AE57" s="24">
        <f t="shared" si="0"/>
        <v>122.7</v>
      </c>
      <c r="AF57" s="52">
        <f t="shared" si="1"/>
        <v>3.4618410700235969E-2</v>
      </c>
      <c r="AG57" s="24">
        <f t="shared" si="2"/>
        <v>115.8</v>
      </c>
      <c r="AH57" s="52">
        <f t="shared" si="3"/>
        <v>1.3628620102214722E-2</v>
      </c>
      <c r="AI57" s="24">
        <f t="shared" si="4"/>
        <v>113.21666666666665</v>
      </c>
      <c r="AJ57" s="52">
        <f t="shared" si="5"/>
        <v>2.4963289280470983E-3</v>
      </c>
      <c r="AK57" s="60">
        <f t="shared" si="6"/>
        <v>117.23888888888888</v>
      </c>
      <c r="AL57" s="52">
        <f t="shared" si="7"/>
        <v>1.3970656947948912E-2</v>
      </c>
    </row>
    <row r="58" spans="1:38" x14ac:dyDescent="0.3">
      <c r="A58" t="s">
        <v>104</v>
      </c>
      <c r="B58" s="1">
        <v>2014</v>
      </c>
      <c r="C58" t="s">
        <v>194</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c r="AE58" s="24">
        <f t="shared" si="0"/>
        <v>120.96666666666665</v>
      </c>
      <c r="AF58" s="52">
        <f t="shared" si="1"/>
        <v>2.9938519112536876E-2</v>
      </c>
      <c r="AG58" s="24">
        <f t="shared" si="2"/>
        <v>117.94999999999999</v>
      </c>
      <c r="AH58" s="52">
        <f t="shared" si="3"/>
        <v>9.6557514693535323E-3</v>
      </c>
      <c r="AI58" s="24">
        <f t="shared" si="4"/>
        <v>113.18333333333334</v>
      </c>
      <c r="AJ58" s="52">
        <f t="shared" si="5"/>
        <v>1.0297146219475732E-3</v>
      </c>
      <c r="AK58" s="60">
        <f t="shared" si="6"/>
        <v>117.36666666666666</v>
      </c>
      <c r="AL58" s="52">
        <f t="shared" si="7"/>
        <v>1.5380313199105225E-2</v>
      </c>
    </row>
    <row r="59" spans="1:38" x14ac:dyDescent="0.3">
      <c r="A59" t="s">
        <v>60</v>
      </c>
      <c r="B59" s="1">
        <v>2014</v>
      </c>
      <c r="C59" t="s">
        <v>213</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s="3" t="s">
        <v>79</v>
      </c>
      <c r="V59">
        <v>115.4</v>
      </c>
      <c r="W59">
        <v>115.9</v>
      </c>
      <c r="X59">
        <v>114</v>
      </c>
      <c r="Y59">
        <v>113.2</v>
      </c>
      <c r="Z59">
        <v>112.2</v>
      </c>
      <c r="AA59">
        <v>116.2</v>
      </c>
      <c r="AB59">
        <v>109.4</v>
      </c>
      <c r="AC59">
        <v>113.5</v>
      </c>
      <c r="AD59">
        <v>120.7</v>
      </c>
      <c r="AE59" s="24">
        <f t="shared" si="0"/>
        <v>121.41666666666664</v>
      </c>
      <c r="AF59" s="52">
        <f t="shared" si="1"/>
        <v>3.0992285182229483E-2</v>
      </c>
      <c r="AG59" s="24">
        <f t="shared" si="2"/>
        <v>119.85</v>
      </c>
      <c r="AH59" s="52">
        <f t="shared" si="3"/>
        <v>7.042253521126831E-3</v>
      </c>
      <c r="AI59" s="24">
        <f t="shared" si="4"/>
        <v>113.48333333333333</v>
      </c>
      <c r="AJ59" s="52">
        <f t="shared" si="5"/>
        <v>1.4684287812040281E-4</v>
      </c>
      <c r="AK59" s="60">
        <f t="shared" si="6"/>
        <v>118.25</v>
      </c>
      <c r="AL59" s="52">
        <f t="shared" si="7"/>
        <v>2.0298260149130099E-2</v>
      </c>
    </row>
    <row r="60" spans="1:38" x14ac:dyDescent="0.3">
      <c r="A60" t="s">
        <v>85</v>
      </c>
      <c r="B60" s="1">
        <v>2014</v>
      </c>
      <c r="C60" t="s">
        <v>213</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c r="AE60" s="24">
        <f t="shared" si="0"/>
        <v>124.00833333333333</v>
      </c>
      <c r="AF60" s="52">
        <f t="shared" si="1"/>
        <v>3.7949314714248873E-2</v>
      </c>
      <c r="AG60" s="24">
        <f t="shared" si="2"/>
        <v>116.35</v>
      </c>
      <c r="AH60" s="52">
        <f t="shared" si="3"/>
        <v>1.3146734520780417E-2</v>
      </c>
      <c r="AI60" s="24">
        <f t="shared" si="4"/>
        <v>113.76666666666667</v>
      </c>
      <c r="AJ60" s="52">
        <f t="shared" si="5"/>
        <v>1.1706175007316941E-3</v>
      </c>
      <c r="AK60" s="60">
        <f t="shared" si="6"/>
        <v>118.04166666666667</v>
      </c>
      <c r="AL60" s="52">
        <f t="shared" si="7"/>
        <v>1.5499026966916882E-2</v>
      </c>
    </row>
    <row r="61" spans="1:38" x14ac:dyDescent="0.3">
      <c r="A61" t="s">
        <v>104</v>
      </c>
      <c r="B61" s="1">
        <v>2014</v>
      </c>
      <c r="C61" t="s">
        <v>213</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c r="AE61" s="24">
        <f t="shared" si="0"/>
        <v>122.32499999999999</v>
      </c>
      <c r="AF61" s="52">
        <f t="shared" si="1"/>
        <v>3.3767772511848385E-2</v>
      </c>
      <c r="AG61" s="24">
        <f t="shared" si="2"/>
        <v>118.4</v>
      </c>
      <c r="AH61" s="52">
        <f t="shared" si="3"/>
        <v>1.0033444816053417E-2</v>
      </c>
      <c r="AI61" s="24">
        <f t="shared" si="4"/>
        <v>113.69999999999999</v>
      </c>
      <c r="AJ61" s="52">
        <f t="shared" si="5"/>
        <v>1.2498552959720319E-16</v>
      </c>
      <c r="AK61" s="60">
        <f t="shared" si="6"/>
        <v>118.14166666666665</v>
      </c>
      <c r="AL61" s="52">
        <f t="shared" si="7"/>
        <v>1.7941257966195726E-2</v>
      </c>
    </row>
    <row r="62" spans="1:38" x14ac:dyDescent="0.3">
      <c r="A62" t="s">
        <v>60</v>
      </c>
      <c r="B62" s="1">
        <v>2014</v>
      </c>
      <c r="C62" t="s">
        <v>228</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s="3" t="s">
        <v>79</v>
      </c>
      <c r="V62">
        <v>115.8</v>
      </c>
      <c r="W62">
        <v>116.7</v>
      </c>
      <c r="X62">
        <v>114.5</v>
      </c>
      <c r="Y62">
        <v>112.8</v>
      </c>
      <c r="Z62">
        <v>112.6</v>
      </c>
      <c r="AA62">
        <v>116.6</v>
      </c>
      <c r="AB62">
        <v>109.1</v>
      </c>
      <c r="AC62">
        <v>113.7</v>
      </c>
      <c r="AD62">
        <v>120.9</v>
      </c>
      <c r="AE62" s="24">
        <f t="shared" si="0"/>
        <v>121.49166666666667</v>
      </c>
      <c r="AF62" s="52">
        <f t="shared" si="1"/>
        <v>3.0393721734503776E-2</v>
      </c>
      <c r="AG62" s="24">
        <f t="shared" si="2"/>
        <v>120.45</v>
      </c>
      <c r="AH62" s="52">
        <f t="shared" si="3"/>
        <v>7.0074196207748915E-3</v>
      </c>
      <c r="AI62" s="24">
        <f t="shared" si="4"/>
        <v>113.71666666666668</v>
      </c>
      <c r="AJ62" s="52">
        <f t="shared" si="5"/>
        <v>-1.4658457930237406E-4</v>
      </c>
      <c r="AK62" s="60">
        <f t="shared" si="6"/>
        <v>118.55277777777779</v>
      </c>
      <c r="AL62" s="52">
        <f t="shared" si="7"/>
        <v>1.9414575866188704E-2</v>
      </c>
    </row>
    <row r="63" spans="1:38" x14ac:dyDescent="0.3">
      <c r="A63" t="s">
        <v>85</v>
      </c>
      <c r="B63" s="1">
        <v>2014</v>
      </c>
      <c r="C63" t="s">
        <v>228</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c r="AE63" s="24">
        <f t="shared" si="0"/>
        <v>122.25000000000001</v>
      </c>
      <c r="AF63" s="52">
        <f t="shared" si="1"/>
        <v>3.5122336227308509E-2</v>
      </c>
      <c r="AG63" s="24">
        <f t="shared" si="2"/>
        <v>116.85</v>
      </c>
      <c r="AH63" s="52">
        <f t="shared" si="3"/>
        <v>1.3091216216216311E-2</v>
      </c>
      <c r="AI63" s="24">
        <f t="shared" si="4"/>
        <v>113.73333333333333</v>
      </c>
      <c r="AJ63" s="52">
        <f t="shared" si="5"/>
        <v>-1.1737089201878518E-3</v>
      </c>
      <c r="AK63" s="60">
        <f t="shared" si="6"/>
        <v>117.61111111111113</v>
      </c>
      <c r="AL63" s="52">
        <f t="shared" si="7"/>
        <v>1.3329604772557671E-2</v>
      </c>
    </row>
    <row r="64" spans="1:38" x14ac:dyDescent="0.3">
      <c r="A64" t="s">
        <v>104</v>
      </c>
      <c r="B64" s="1">
        <v>2014</v>
      </c>
      <c r="C64" t="s">
        <v>228</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c r="AE64" s="24">
        <f t="shared" si="0"/>
        <v>121.69166666666665</v>
      </c>
      <c r="AF64" s="52">
        <f t="shared" si="1"/>
        <v>3.2657657657657782E-2</v>
      </c>
      <c r="AG64" s="24">
        <f t="shared" si="2"/>
        <v>118.95</v>
      </c>
      <c r="AH64" s="52">
        <f t="shared" si="3"/>
        <v>9.575353871773452E-3</v>
      </c>
      <c r="AI64" s="24">
        <f t="shared" si="4"/>
        <v>113.83333333333333</v>
      </c>
      <c r="AJ64" s="52">
        <f t="shared" si="5"/>
        <v>-1.1726766344179926E-3</v>
      </c>
      <c r="AK64" s="60">
        <f t="shared" si="6"/>
        <v>118.15833333333332</v>
      </c>
      <c r="AL64" s="52">
        <f t="shared" si="7"/>
        <v>1.6167082986400308E-2</v>
      </c>
    </row>
    <row r="65" spans="1:38" x14ac:dyDescent="0.3">
      <c r="A65" t="s">
        <v>60</v>
      </c>
      <c r="B65" s="1">
        <v>2014</v>
      </c>
      <c r="C65" t="s">
        <v>238</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s="3" t="s">
        <v>79</v>
      </c>
      <c r="V65">
        <v>116.4</v>
      </c>
      <c r="W65">
        <v>117.5</v>
      </c>
      <c r="X65">
        <v>115.3</v>
      </c>
      <c r="Y65">
        <v>112.6</v>
      </c>
      <c r="Z65">
        <v>113</v>
      </c>
      <c r="AA65">
        <v>116.9</v>
      </c>
      <c r="AB65">
        <v>109.3</v>
      </c>
      <c r="AC65">
        <v>114</v>
      </c>
      <c r="AD65">
        <v>121</v>
      </c>
      <c r="AE65" s="24">
        <f t="shared" si="0"/>
        <v>121.34166666666665</v>
      </c>
      <c r="AF65" s="52">
        <f t="shared" si="1"/>
        <v>3.0042632560618225E-2</v>
      </c>
      <c r="AG65" s="24">
        <f t="shared" si="2"/>
        <v>121.5</v>
      </c>
      <c r="AH65" s="52">
        <f t="shared" si="3"/>
        <v>6.5412919051512442E-3</v>
      </c>
      <c r="AI65" s="24">
        <f t="shared" si="4"/>
        <v>114.09999999999998</v>
      </c>
      <c r="AJ65" s="52">
        <f t="shared" si="5"/>
        <v>-8.7719298245596581E-4</v>
      </c>
      <c r="AK65" s="60">
        <f t="shared" si="6"/>
        <v>118.98055555555554</v>
      </c>
      <c r="AL65" s="52">
        <f t="shared" si="7"/>
        <v>1.6689623507805455E-2</v>
      </c>
    </row>
    <row r="66" spans="1:38" x14ac:dyDescent="0.3">
      <c r="A66" t="s">
        <v>85</v>
      </c>
      <c r="B66" s="1">
        <v>2014</v>
      </c>
      <c r="C66" t="s">
        <v>238</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c r="AE66" s="24">
        <f t="shared" si="0"/>
        <v>121.80833333333334</v>
      </c>
      <c r="AF66" s="52">
        <f t="shared" si="1"/>
        <v>3.1730259671436091E-2</v>
      </c>
      <c r="AG66" s="24">
        <f t="shared" si="2"/>
        <v>117.25</v>
      </c>
      <c r="AH66" s="52">
        <f t="shared" si="3"/>
        <v>1.3877207737594665E-2</v>
      </c>
      <c r="AI66" s="24">
        <f t="shared" si="4"/>
        <v>113.88333333333334</v>
      </c>
      <c r="AJ66" s="52">
        <f t="shared" si="5"/>
        <v>-1.6124303723248647E-3</v>
      </c>
      <c r="AK66" s="60">
        <f t="shared" si="6"/>
        <v>117.64722222222223</v>
      </c>
      <c r="AL66" s="52">
        <f t="shared" si="7"/>
        <v>1.2197966228192853E-2</v>
      </c>
    </row>
    <row r="67" spans="1:38" x14ac:dyDescent="0.3">
      <c r="A67" t="s">
        <v>104</v>
      </c>
      <c r="B67" s="1">
        <v>2014</v>
      </c>
      <c r="C67" t="s">
        <v>238</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c r="AE67" s="24">
        <f t="shared" ref="AE67:AE130" si="8">SUM(D67:O67)/12</f>
        <v>121.44166666666666</v>
      </c>
      <c r="AF67" s="52">
        <f t="shared" ref="AF67:AF130" si="9">(P67-AE67)/P67</f>
        <v>3.1565656565656637E-2</v>
      </c>
      <c r="AG67" s="24">
        <f t="shared" ref="AG67:AG130" si="10">SUM(R67:S67)/2</f>
        <v>119.8</v>
      </c>
      <c r="AH67" s="52">
        <f t="shared" ref="AH67:AH130" si="11">(T67-AG67)/T67</f>
        <v>9.9173553719008496E-3</v>
      </c>
      <c r="AI67" s="24">
        <f t="shared" ref="AI67:AI130" si="12">(SUM(W67:AB67)/6)</f>
        <v>114.08333333333333</v>
      </c>
      <c r="AJ67" s="52">
        <f t="shared" ref="AJ67:AJ130" si="13">(AC67-AI67)/AC67</f>
        <v>-1.6095990635059077E-3</v>
      </c>
      <c r="AK67" s="60">
        <f t="shared" ref="AK67:AK130" si="14">SUM(AE67,AG67,AI67)/3</f>
        <v>118.44166666666666</v>
      </c>
      <c r="AL67" s="52">
        <f t="shared" ref="AL67:AL130" si="15">(AD67-AK67)/AD67</f>
        <v>1.3807937829586441E-2</v>
      </c>
    </row>
    <row r="68" spans="1:38" x14ac:dyDescent="0.3">
      <c r="A68" t="s">
        <v>60</v>
      </c>
      <c r="B68" s="1">
        <v>2014</v>
      </c>
      <c r="C68" t="s">
        <v>264</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s="3" t="s">
        <v>79</v>
      </c>
      <c r="V68">
        <v>117.3</v>
      </c>
      <c r="W68">
        <v>118.1</v>
      </c>
      <c r="X68">
        <v>115.9</v>
      </c>
      <c r="Y68">
        <v>112</v>
      </c>
      <c r="Z68">
        <v>113.3</v>
      </c>
      <c r="AA68">
        <v>117.2</v>
      </c>
      <c r="AB68">
        <v>108.8</v>
      </c>
      <c r="AC68">
        <v>114.1</v>
      </c>
      <c r="AD68">
        <v>121.1</v>
      </c>
      <c r="AE68" s="24">
        <f t="shared" si="8"/>
        <v>121.425</v>
      </c>
      <c r="AF68" s="52">
        <f t="shared" si="9"/>
        <v>2.7822257806245063E-2</v>
      </c>
      <c r="AG68" s="24">
        <f t="shared" si="10"/>
        <v>121.9</v>
      </c>
      <c r="AH68" s="52">
        <f t="shared" si="11"/>
        <v>8.1366965012205049E-3</v>
      </c>
      <c r="AI68" s="24">
        <f t="shared" si="12"/>
        <v>114.21666666666665</v>
      </c>
      <c r="AJ68" s="52">
        <f t="shared" si="13"/>
        <v>-1.0224948875255044E-3</v>
      </c>
      <c r="AK68" s="60">
        <f t="shared" si="14"/>
        <v>119.18055555555554</v>
      </c>
      <c r="AL68" s="52">
        <f t="shared" si="15"/>
        <v>1.5850077988806371E-2</v>
      </c>
    </row>
    <row r="69" spans="1:38" x14ac:dyDescent="0.3">
      <c r="A69" t="s">
        <v>85</v>
      </c>
      <c r="B69" s="1">
        <v>2014</v>
      </c>
      <c r="C69" t="s">
        <v>264</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c r="AE69" s="24">
        <f t="shared" si="8"/>
        <v>121.86666666666666</v>
      </c>
      <c r="AF69" s="52">
        <f t="shared" si="9"/>
        <v>2.8176501860712484E-2</v>
      </c>
      <c r="AG69" s="24">
        <f t="shared" si="10"/>
        <v>117.85</v>
      </c>
      <c r="AH69" s="52">
        <f t="shared" si="11"/>
        <v>1.3807531380753186E-2</v>
      </c>
      <c r="AI69" s="24">
        <f t="shared" si="12"/>
        <v>113.83333333333333</v>
      </c>
      <c r="AJ69" s="52">
        <f t="shared" si="13"/>
        <v>-3.8212815990592845E-3</v>
      </c>
      <c r="AK69" s="60">
        <f t="shared" si="14"/>
        <v>117.84999999999998</v>
      </c>
      <c r="AL69" s="52">
        <f t="shared" si="15"/>
        <v>9.6638655462186543E-3</v>
      </c>
    </row>
    <row r="70" spans="1:38" x14ac:dyDescent="0.3">
      <c r="A70" t="s">
        <v>104</v>
      </c>
      <c r="B70" s="1">
        <v>2014</v>
      </c>
      <c r="C70" t="s">
        <v>264</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c r="AE70" s="24">
        <f t="shared" si="8"/>
        <v>121.50833333333334</v>
      </c>
      <c r="AF70" s="52">
        <f t="shared" si="9"/>
        <v>2.8710365041300197E-2</v>
      </c>
      <c r="AG70" s="24">
        <f t="shared" si="10"/>
        <v>120.25</v>
      </c>
      <c r="AH70" s="52">
        <f t="shared" si="11"/>
        <v>1.1101973684210479E-2</v>
      </c>
      <c r="AI70" s="24">
        <f t="shared" si="12"/>
        <v>114.11666666666666</v>
      </c>
      <c r="AJ70" s="52">
        <f t="shared" si="13"/>
        <v>-2.7826596367896564E-3</v>
      </c>
      <c r="AK70" s="60">
        <f t="shared" si="14"/>
        <v>118.625</v>
      </c>
      <c r="AL70" s="52">
        <f t="shared" si="15"/>
        <v>1.2281432139883385E-2</v>
      </c>
    </row>
    <row r="71" spans="1:38" x14ac:dyDescent="0.3">
      <c r="A71" t="s">
        <v>60</v>
      </c>
      <c r="B71" s="1">
        <v>2014</v>
      </c>
      <c r="C71" t="s">
        <v>273</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s="3" t="s">
        <v>79</v>
      </c>
      <c r="V71">
        <v>117.4</v>
      </c>
      <c r="W71">
        <v>118.2</v>
      </c>
      <c r="X71">
        <v>116.2</v>
      </c>
      <c r="Y71">
        <v>111.5</v>
      </c>
      <c r="Z71">
        <v>113.3</v>
      </c>
      <c r="AA71">
        <v>117.7</v>
      </c>
      <c r="AB71">
        <v>109.4</v>
      </c>
      <c r="AC71">
        <v>114.2</v>
      </c>
      <c r="AD71">
        <v>120.3</v>
      </c>
      <c r="AE71" s="24">
        <f t="shared" si="8"/>
        <v>120.52499999999999</v>
      </c>
      <c r="AF71" s="52">
        <f t="shared" si="9"/>
        <v>2.2506082725060873E-2</v>
      </c>
      <c r="AG71" s="24">
        <f t="shared" si="10"/>
        <v>122.19999999999999</v>
      </c>
      <c r="AH71" s="52">
        <f t="shared" si="11"/>
        <v>8.921330089213371E-3</v>
      </c>
      <c r="AI71" s="24">
        <f t="shared" si="12"/>
        <v>114.38333333333333</v>
      </c>
      <c r="AJ71" s="52">
        <f t="shared" si="13"/>
        <v>-1.6053706946875911E-3</v>
      </c>
      <c r="AK71" s="60">
        <f t="shared" si="14"/>
        <v>119.0361111111111</v>
      </c>
      <c r="AL71" s="52">
        <f t="shared" si="15"/>
        <v>1.0506142052276807E-2</v>
      </c>
    </row>
    <row r="72" spans="1:38" x14ac:dyDescent="0.3">
      <c r="A72" t="s">
        <v>85</v>
      </c>
      <c r="B72" s="1">
        <v>2014</v>
      </c>
      <c r="C72" t="s">
        <v>273</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c r="AE72" s="24">
        <f t="shared" si="8"/>
        <v>121.09999999999998</v>
      </c>
      <c r="AF72" s="52">
        <f t="shared" si="9"/>
        <v>2.3387096774193709E-2</v>
      </c>
      <c r="AG72" s="24">
        <f t="shared" si="10"/>
        <v>118.25</v>
      </c>
      <c r="AH72" s="52">
        <f t="shared" si="11"/>
        <v>1.4583333333333334E-2</v>
      </c>
      <c r="AI72" s="24">
        <f t="shared" si="12"/>
        <v>114.03333333333335</v>
      </c>
      <c r="AJ72" s="52">
        <f t="shared" si="13"/>
        <v>-5.5849500293945319E-3</v>
      </c>
      <c r="AK72" s="60">
        <f t="shared" si="14"/>
        <v>117.79444444444444</v>
      </c>
      <c r="AL72" s="52">
        <f t="shared" si="15"/>
        <v>5.1144894894895989E-3</v>
      </c>
    </row>
    <row r="73" spans="1:38" x14ac:dyDescent="0.3">
      <c r="A73" t="s">
        <v>104</v>
      </c>
      <c r="B73" s="1">
        <v>2014</v>
      </c>
      <c r="C73" t="s">
        <v>273</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c r="AE73" s="24">
        <f t="shared" si="8"/>
        <v>120.675</v>
      </c>
      <c r="AF73" s="52">
        <f t="shared" si="9"/>
        <v>2.3665048543689299E-2</v>
      </c>
      <c r="AG73" s="24">
        <f t="shared" si="10"/>
        <v>120.6</v>
      </c>
      <c r="AH73" s="52">
        <f t="shared" si="11"/>
        <v>1.147540983606562E-2</v>
      </c>
      <c r="AI73" s="24">
        <f t="shared" si="12"/>
        <v>114.31666666666666</v>
      </c>
      <c r="AJ73" s="52">
        <f t="shared" si="13"/>
        <v>-4.540128881077906E-3</v>
      </c>
      <c r="AK73" s="60">
        <f t="shared" si="14"/>
        <v>118.53055555555555</v>
      </c>
      <c r="AL73" s="52">
        <f t="shared" si="15"/>
        <v>7.2817792667039718E-3</v>
      </c>
    </row>
    <row r="74" spans="1:38" x14ac:dyDescent="0.3">
      <c r="A74" t="s">
        <v>60</v>
      </c>
      <c r="B74" s="1">
        <v>2015</v>
      </c>
      <c r="C74" t="s">
        <v>62</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s="3" t="s">
        <v>79</v>
      </c>
      <c r="V74">
        <v>118.4</v>
      </c>
      <c r="W74">
        <v>118.9</v>
      </c>
      <c r="X74">
        <v>116.6</v>
      </c>
      <c r="Y74">
        <v>111</v>
      </c>
      <c r="Z74">
        <v>114</v>
      </c>
      <c r="AA74">
        <v>118.2</v>
      </c>
      <c r="AB74">
        <v>110.2</v>
      </c>
      <c r="AC74">
        <v>114.5</v>
      </c>
      <c r="AD74">
        <v>120.3</v>
      </c>
      <c r="AE74" s="24">
        <f t="shared" si="8"/>
        <v>120.44166666666666</v>
      </c>
      <c r="AF74" s="52">
        <f t="shared" si="9"/>
        <v>1.9204668838219335E-2</v>
      </c>
      <c r="AG74" s="24">
        <f t="shared" si="10"/>
        <v>123</v>
      </c>
      <c r="AH74" s="52">
        <f t="shared" si="11"/>
        <v>8.0645161290322578E-3</v>
      </c>
      <c r="AI74" s="24">
        <f t="shared" si="12"/>
        <v>114.81666666666668</v>
      </c>
      <c r="AJ74" s="52">
        <f t="shared" si="13"/>
        <v>-2.7656477438137736E-3</v>
      </c>
      <c r="AK74" s="60">
        <f t="shared" si="14"/>
        <v>119.41944444444444</v>
      </c>
      <c r="AL74" s="52">
        <f t="shared" si="15"/>
        <v>7.3196638034543644E-3</v>
      </c>
    </row>
    <row r="75" spans="1:38" x14ac:dyDescent="0.3">
      <c r="A75" t="s">
        <v>85</v>
      </c>
      <c r="B75" s="1">
        <v>2015</v>
      </c>
      <c r="C75" t="s">
        <v>62</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c r="AE75" s="24">
        <f t="shared" si="8"/>
        <v>120.94999999999999</v>
      </c>
      <c r="AF75" s="52">
        <f t="shared" si="9"/>
        <v>2.064777327935232E-2</v>
      </c>
      <c r="AG75" s="24">
        <f t="shared" si="10"/>
        <v>118.55</v>
      </c>
      <c r="AH75" s="52">
        <f t="shared" si="11"/>
        <v>1.3727121464226336E-2</v>
      </c>
      <c r="AI75" s="24">
        <f t="shared" si="12"/>
        <v>114.26666666666665</v>
      </c>
      <c r="AJ75" s="52">
        <f t="shared" si="13"/>
        <v>-7.6425631981185691E-3</v>
      </c>
      <c r="AK75" s="60">
        <f t="shared" si="14"/>
        <v>117.92222222222222</v>
      </c>
      <c r="AL75" s="52">
        <f t="shared" si="15"/>
        <v>4.8757618377871965E-3</v>
      </c>
    </row>
    <row r="76" spans="1:38" x14ac:dyDescent="0.3">
      <c r="A76" t="s">
        <v>104</v>
      </c>
      <c r="B76" s="1">
        <v>2015</v>
      </c>
      <c r="C76" t="s">
        <v>62</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c r="AE76" s="24">
        <f t="shared" si="8"/>
        <v>120.51666666666667</v>
      </c>
      <c r="AF76" s="52">
        <f t="shared" si="9"/>
        <v>2.0985648524235002E-2</v>
      </c>
      <c r="AG76" s="24">
        <f t="shared" si="10"/>
        <v>121.19999999999999</v>
      </c>
      <c r="AH76" s="52">
        <f t="shared" si="11"/>
        <v>1.0612244897959276E-2</v>
      </c>
      <c r="AI76" s="24">
        <f t="shared" si="12"/>
        <v>114.61666666666667</v>
      </c>
      <c r="AJ76" s="52">
        <f t="shared" si="13"/>
        <v>-5.4093567251462657E-3</v>
      </c>
      <c r="AK76" s="60">
        <f t="shared" si="14"/>
        <v>118.77777777777777</v>
      </c>
      <c r="AL76" s="52">
        <f t="shared" si="15"/>
        <v>6.0437006043701129E-3</v>
      </c>
    </row>
    <row r="77" spans="1:38" x14ac:dyDescent="0.3">
      <c r="A77" t="s">
        <v>60</v>
      </c>
      <c r="B77" s="1">
        <v>2015</v>
      </c>
      <c r="C77" t="s">
        <v>116</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s="3" t="s">
        <v>79</v>
      </c>
      <c r="V77">
        <v>120</v>
      </c>
      <c r="W77">
        <v>119.6</v>
      </c>
      <c r="X77">
        <v>117.7</v>
      </c>
      <c r="Y77">
        <v>110.9</v>
      </c>
      <c r="Z77">
        <v>114.8</v>
      </c>
      <c r="AA77">
        <v>118.7</v>
      </c>
      <c r="AB77">
        <v>110.8</v>
      </c>
      <c r="AC77">
        <v>115</v>
      </c>
      <c r="AD77">
        <v>120.6</v>
      </c>
      <c r="AE77" s="24">
        <f t="shared" si="8"/>
        <v>120.64999999999998</v>
      </c>
      <c r="AF77" s="52">
        <f t="shared" si="9"/>
        <v>1.7508143322475734E-2</v>
      </c>
      <c r="AG77" s="24">
        <f t="shared" si="10"/>
        <v>124.05000000000001</v>
      </c>
      <c r="AH77" s="52">
        <f t="shared" si="11"/>
        <v>7.5999999999999089E-3</v>
      </c>
      <c r="AI77" s="24">
        <f t="shared" si="12"/>
        <v>115.41666666666667</v>
      </c>
      <c r="AJ77" s="52">
        <f t="shared" si="13"/>
        <v>-3.6231884057971427E-3</v>
      </c>
      <c r="AK77" s="60">
        <f t="shared" si="14"/>
        <v>120.03888888888889</v>
      </c>
      <c r="AL77" s="52">
        <f t="shared" si="15"/>
        <v>4.6526626128615498E-3</v>
      </c>
    </row>
    <row r="78" spans="1:38" x14ac:dyDescent="0.3">
      <c r="A78" t="s">
        <v>85</v>
      </c>
      <c r="B78" s="1">
        <v>2015</v>
      </c>
      <c r="C78" t="s">
        <v>116</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c r="AE78" s="24">
        <f t="shared" si="8"/>
        <v>120.61666666666667</v>
      </c>
      <c r="AF78" s="52">
        <f t="shared" si="9"/>
        <v>2.4925895984909689E-2</v>
      </c>
      <c r="AG78" s="24">
        <f t="shared" si="10"/>
        <v>118.9</v>
      </c>
      <c r="AH78" s="52">
        <f t="shared" si="11"/>
        <v>1.4096185737976689E-2</v>
      </c>
      <c r="AI78" s="24">
        <f t="shared" si="12"/>
        <v>114.26666666666667</v>
      </c>
      <c r="AJ78" s="52">
        <f t="shared" si="13"/>
        <v>-9.4228504122496719E-3</v>
      </c>
      <c r="AK78" s="60">
        <f t="shared" si="14"/>
        <v>117.92777777777779</v>
      </c>
      <c r="AL78" s="52">
        <f t="shared" si="15"/>
        <v>6.5056632032199782E-3</v>
      </c>
    </row>
    <row r="79" spans="1:38" x14ac:dyDescent="0.3">
      <c r="A79" t="s">
        <v>104</v>
      </c>
      <c r="B79" s="1">
        <v>2015</v>
      </c>
      <c r="C79" t="s">
        <v>116</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c r="AE79" s="24">
        <f t="shared" si="8"/>
        <v>120.52499999999998</v>
      </c>
      <c r="AF79" s="52">
        <f t="shared" si="9"/>
        <v>2.0917952883834419E-2</v>
      </c>
      <c r="AG79" s="24">
        <f t="shared" si="10"/>
        <v>121.94999999999999</v>
      </c>
      <c r="AH79" s="52">
        <f t="shared" si="11"/>
        <v>1.0948905109489121E-2</v>
      </c>
      <c r="AI79" s="24">
        <f t="shared" si="12"/>
        <v>114.91666666666669</v>
      </c>
      <c r="AJ79" s="52">
        <f t="shared" si="13"/>
        <v>-7.1574642126791526E-3</v>
      </c>
      <c r="AK79" s="60">
        <f t="shared" si="14"/>
        <v>119.13055555555555</v>
      </c>
      <c r="AL79" s="52">
        <f t="shared" si="15"/>
        <v>4.7572635291934593E-3</v>
      </c>
    </row>
    <row r="80" spans="1:38" x14ac:dyDescent="0.3">
      <c r="A80" t="s">
        <v>60</v>
      </c>
      <c r="B80" s="1">
        <v>2015</v>
      </c>
      <c r="C80" t="s">
        <v>138</v>
      </c>
      <c r="D80">
        <v>123.3</v>
      </c>
      <c r="E80">
        <v>124.7</v>
      </c>
      <c r="F80">
        <v>118.9</v>
      </c>
      <c r="G80">
        <v>126</v>
      </c>
      <c r="H80">
        <v>111.8</v>
      </c>
      <c r="I80">
        <v>130.9</v>
      </c>
      <c r="J80">
        <v>128</v>
      </c>
      <c r="K80">
        <v>119.9</v>
      </c>
      <c r="L80">
        <v>98.9</v>
      </c>
      <c r="M80">
        <v>119.4</v>
      </c>
      <c r="N80">
        <v>118.9</v>
      </c>
      <c r="O80">
        <v>127.7</v>
      </c>
      <c r="P80">
        <v>123.1</v>
      </c>
      <c r="Q80">
        <v>124.7</v>
      </c>
      <c r="R80">
        <v>126</v>
      </c>
      <c r="S80">
        <v>122.9</v>
      </c>
      <c r="T80">
        <v>125.5</v>
      </c>
      <c r="U80" s="3" t="s">
        <v>79</v>
      </c>
      <c r="V80">
        <v>120.6</v>
      </c>
      <c r="W80">
        <v>120.2</v>
      </c>
      <c r="X80">
        <v>118.2</v>
      </c>
      <c r="Y80">
        <v>111.6</v>
      </c>
      <c r="Z80">
        <v>115.5</v>
      </c>
      <c r="AA80">
        <v>119.4</v>
      </c>
      <c r="AB80">
        <v>110.8</v>
      </c>
      <c r="AC80">
        <v>115.5</v>
      </c>
      <c r="AD80">
        <v>121.1</v>
      </c>
      <c r="AE80" s="24">
        <f t="shared" si="8"/>
        <v>120.7</v>
      </c>
      <c r="AF80" s="52">
        <f t="shared" si="9"/>
        <v>1.949634443541829E-2</v>
      </c>
      <c r="AG80" s="24">
        <f t="shared" si="10"/>
        <v>124.45</v>
      </c>
      <c r="AH80" s="52">
        <f t="shared" si="11"/>
        <v>8.3665338645418103E-3</v>
      </c>
      <c r="AI80" s="24">
        <f t="shared" si="12"/>
        <v>115.94999999999999</v>
      </c>
      <c r="AJ80" s="52">
        <f t="shared" si="13"/>
        <v>-3.8961038961037977E-3</v>
      </c>
      <c r="AK80" s="60">
        <f t="shared" si="14"/>
        <v>120.36666666666667</v>
      </c>
      <c r="AL80" s="52">
        <f t="shared" si="15"/>
        <v>6.0556014313238654E-3</v>
      </c>
    </row>
    <row r="81" spans="1:38" x14ac:dyDescent="0.3">
      <c r="A81" t="s">
        <v>85</v>
      </c>
      <c r="B81" s="1">
        <v>2015</v>
      </c>
      <c r="C81" t="s">
        <v>138</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c r="AE81" s="24">
        <f t="shared" si="8"/>
        <v>120.34166666666668</v>
      </c>
      <c r="AF81" s="52">
        <f t="shared" si="9"/>
        <v>2.8719397363465075E-2</v>
      </c>
      <c r="AG81" s="24">
        <f t="shared" si="10"/>
        <v>119.30000000000001</v>
      </c>
      <c r="AH81" s="52">
        <f t="shared" si="11"/>
        <v>1.3234077750206736E-2</v>
      </c>
      <c r="AI81" s="24">
        <f t="shared" si="12"/>
        <v>114.66666666666667</v>
      </c>
      <c r="AJ81" s="52">
        <f t="shared" si="13"/>
        <v>-7.6157000585823746E-3</v>
      </c>
      <c r="AK81" s="60">
        <f t="shared" si="14"/>
        <v>118.1027777777778</v>
      </c>
      <c r="AL81" s="52">
        <f t="shared" si="15"/>
        <v>8.3729825543424983E-3</v>
      </c>
    </row>
    <row r="82" spans="1:38" x14ac:dyDescent="0.3">
      <c r="A82" t="s">
        <v>104</v>
      </c>
      <c r="B82" s="1">
        <v>2015</v>
      </c>
      <c r="C82" t="s">
        <v>138</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c r="AE82" s="24">
        <f t="shared" si="8"/>
        <v>120.47499999999998</v>
      </c>
      <c r="AF82" s="52">
        <f t="shared" si="9"/>
        <v>2.37034035656404E-2</v>
      </c>
      <c r="AG82" s="24">
        <f t="shared" si="10"/>
        <v>122.35</v>
      </c>
      <c r="AH82" s="52">
        <f t="shared" si="11"/>
        <v>1.0913500404203788E-2</v>
      </c>
      <c r="AI82" s="24">
        <f t="shared" si="12"/>
        <v>115.38333333333334</v>
      </c>
      <c r="AJ82" s="52">
        <f t="shared" si="13"/>
        <v>-5.9575704736995385E-3</v>
      </c>
      <c r="AK82" s="60">
        <f t="shared" si="14"/>
        <v>119.40277777777777</v>
      </c>
      <c r="AL82" s="52">
        <f t="shared" si="15"/>
        <v>6.6324644111666504E-3</v>
      </c>
    </row>
    <row r="83" spans="1:38" x14ac:dyDescent="0.3">
      <c r="A83" t="s">
        <v>60</v>
      </c>
      <c r="B83" s="2">
        <v>2015</v>
      </c>
      <c r="C83" t="s">
        <v>154</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s="3" t="s">
        <v>79</v>
      </c>
      <c r="V83">
        <v>121.2</v>
      </c>
      <c r="W83">
        <v>120.9</v>
      </c>
      <c r="X83">
        <v>118.6</v>
      </c>
      <c r="Y83">
        <v>111.9</v>
      </c>
      <c r="Z83">
        <v>116.2</v>
      </c>
      <c r="AA83">
        <v>119.9</v>
      </c>
      <c r="AB83">
        <v>111.6</v>
      </c>
      <c r="AC83">
        <v>116</v>
      </c>
      <c r="AD83">
        <v>121.5</v>
      </c>
      <c r="AE83" s="24">
        <f t="shared" si="8"/>
        <v>121.13333333333334</v>
      </c>
      <c r="AF83" s="52">
        <f t="shared" si="9"/>
        <v>1.9956850053937335E-2</v>
      </c>
      <c r="AG83" s="24">
        <f t="shared" si="10"/>
        <v>124.85</v>
      </c>
      <c r="AH83" s="52">
        <f t="shared" si="11"/>
        <v>9.1269841269841726E-3</v>
      </c>
      <c r="AI83" s="24">
        <f t="shared" si="12"/>
        <v>116.51666666666667</v>
      </c>
      <c r="AJ83" s="52">
        <f t="shared" si="13"/>
        <v>-4.4540229885057393E-3</v>
      </c>
      <c r="AK83" s="60">
        <f t="shared" si="14"/>
        <v>120.83333333333333</v>
      </c>
      <c r="AL83" s="52">
        <f t="shared" si="15"/>
        <v>5.4869684499314515E-3</v>
      </c>
    </row>
    <row r="84" spans="1:38" x14ac:dyDescent="0.3">
      <c r="A84" t="s">
        <v>85</v>
      </c>
      <c r="B84" s="2">
        <v>2015</v>
      </c>
      <c r="C84" t="s">
        <v>154</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c r="AE84" s="24">
        <f t="shared" si="8"/>
        <v>120.95833333333333</v>
      </c>
      <c r="AF84" s="52">
        <f t="shared" si="9"/>
        <v>2.9226859283039051E-2</v>
      </c>
      <c r="AG84" s="24">
        <f t="shared" si="10"/>
        <v>119.65</v>
      </c>
      <c r="AH84" s="52">
        <f t="shared" si="11"/>
        <v>1.3602638087386574E-2</v>
      </c>
      <c r="AI84" s="24">
        <f t="shared" si="12"/>
        <v>115.08333333333333</v>
      </c>
      <c r="AJ84" s="52">
        <f t="shared" si="13"/>
        <v>-7.7349678925860395E-3</v>
      </c>
      <c r="AK84" s="60">
        <f t="shared" si="14"/>
        <v>118.56388888888888</v>
      </c>
      <c r="AL84" s="52">
        <f t="shared" si="15"/>
        <v>9.4913208948297408E-3</v>
      </c>
    </row>
    <row r="85" spans="1:38" x14ac:dyDescent="0.3">
      <c r="A85" t="s">
        <v>104</v>
      </c>
      <c r="B85" s="2">
        <v>2015</v>
      </c>
      <c r="C85" t="s">
        <v>154</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c r="AE85" s="24">
        <f t="shared" si="8"/>
        <v>120.97500000000001</v>
      </c>
      <c r="AF85" s="52">
        <f t="shared" si="9"/>
        <v>2.4395161290322511E-2</v>
      </c>
      <c r="AG85" s="24">
        <f t="shared" si="10"/>
        <v>122.75</v>
      </c>
      <c r="AH85" s="52">
        <f t="shared" si="11"/>
        <v>1.0878323932312606E-2</v>
      </c>
      <c r="AI85" s="24">
        <f t="shared" si="12"/>
        <v>115.91666666666667</v>
      </c>
      <c r="AJ85" s="52">
        <f t="shared" si="13"/>
        <v>-7.0952794671301231E-3</v>
      </c>
      <c r="AK85" s="60">
        <f t="shared" si="14"/>
        <v>119.88055555555557</v>
      </c>
      <c r="AL85" s="52">
        <f t="shared" si="15"/>
        <v>6.7891006167723998E-3</v>
      </c>
    </row>
    <row r="86" spans="1:38" x14ac:dyDescent="0.3">
      <c r="A86" t="s">
        <v>60</v>
      </c>
      <c r="B86" s="2">
        <v>2015</v>
      </c>
      <c r="C86" t="s">
        <v>167</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s="3" t="s">
        <v>79</v>
      </c>
      <c r="V86">
        <v>121.9</v>
      </c>
      <c r="W86">
        <v>121.5</v>
      </c>
      <c r="X86">
        <v>119.4</v>
      </c>
      <c r="Y86">
        <v>113.3</v>
      </c>
      <c r="Z86">
        <v>116.7</v>
      </c>
      <c r="AA86">
        <v>120.5</v>
      </c>
      <c r="AB86">
        <v>112.3</v>
      </c>
      <c r="AC86">
        <v>116.9</v>
      </c>
      <c r="AD86">
        <v>122.4</v>
      </c>
      <c r="AE86" s="24">
        <f t="shared" si="8"/>
        <v>121.94166666666666</v>
      </c>
      <c r="AF86" s="52">
        <f t="shared" si="9"/>
        <v>1.9761521972132979E-2</v>
      </c>
      <c r="AG86" s="24">
        <f t="shared" si="10"/>
        <v>125.69999999999999</v>
      </c>
      <c r="AH86" s="52">
        <f t="shared" si="11"/>
        <v>8.6750788643533798E-3</v>
      </c>
      <c r="AI86" s="24">
        <f t="shared" si="12"/>
        <v>117.28333333333332</v>
      </c>
      <c r="AJ86" s="52">
        <f t="shared" si="13"/>
        <v>-3.2791559737665658E-3</v>
      </c>
      <c r="AK86" s="60">
        <f t="shared" si="14"/>
        <v>121.64166666666665</v>
      </c>
      <c r="AL86" s="52">
        <f t="shared" si="15"/>
        <v>6.1955337690633508E-3</v>
      </c>
    </row>
    <row r="87" spans="1:38" x14ac:dyDescent="0.3">
      <c r="A87" t="s">
        <v>85</v>
      </c>
      <c r="B87" s="2">
        <v>2015</v>
      </c>
      <c r="C87" t="s">
        <v>167</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c r="AE87" s="24">
        <f t="shared" si="8"/>
        <v>122.73333333333335</v>
      </c>
      <c r="AF87" s="52">
        <f t="shared" si="9"/>
        <v>2.6698387523129627E-2</v>
      </c>
      <c r="AG87" s="24">
        <f t="shared" si="10"/>
        <v>119.9</v>
      </c>
      <c r="AH87" s="52">
        <f t="shared" si="11"/>
        <v>1.3980263157894643E-2</v>
      </c>
      <c r="AI87" s="24">
        <f t="shared" si="12"/>
        <v>115.80000000000001</v>
      </c>
      <c r="AJ87" s="52">
        <f t="shared" si="13"/>
        <v>-5.2083333333334076E-3</v>
      </c>
      <c r="AK87" s="60">
        <f t="shared" si="14"/>
        <v>119.4777777777778</v>
      </c>
      <c r="AL87" s="52">
        <f t="shared" si="15"/>
        <v>1.0126116174169015E-2</v>
      </c>
    </row>
    <row r="88" spans="1:38" x14ac:dyDescent="0.3">
      <c r="A88" t="s">
        <v>104</v>
      </c>
      <c r="B88" s="2">
        <v>2015</v>
      </c>
      <c r="C88" t="s">
        <v>167</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c r="AE88" s="24">
        <f t="shared" si="8"/>
        <v>122.11666666666667</v>
      </c>
      <c r="AF88" s="52">
        <f t="shared" si="9"/>
        <v>2.3066666666666607E-2</v>
      </c>
      <c r="AG88" s="24">
        <f t="shared" si="10"/>
        <v>123.35</v>
      </c>
      <c r="AH88" s="52">
        <f t="shared" si="11"/>
        <v>1.0825982357658448E-2</v>
      </c>
      <c r="AI88" s="24">
        <f t="shared" si="12"/>
        <v>116.64999999999999</v>
      </c>
      <c r="AJ88" s="52">
        <f t="shared" si="13"/>
        <v>-4.7372954349698291E-3</v>
      </c>
      <c r="AK88" s="60">
        <f t="shared" si="14"/>
        <v>120.70555555555556</v>
      </c>
      <c r="AL88" s="52">
        <f t="shared" si="15"/>
        <v>7.3556286549706544E-3</v>
      </c>
    </row>
    <row r="89" spans="1:38" x14ac:dyDescent="0.3">
      <c r="A89" t="s">
        <v>60</v>
      </c>
      <c r="B89" s="2">
        <v>2015</v>
      </c>
      <c r="C89" t="s">
        <v>177</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s="3" t="s">
        <v>79</v>
      </c>
      <c r="V89">
        <v>122.6</v>
      </c>
      <c r="W89">
        <v>122.8</v>
      </c>
      <c r="X89">
        <v>120.4</v>
      </c>
      <c r="Y89">
        <v>114.2</v>
      </c>
      <c r="Z89">
        <v>117.9</v>
      </c>
      <c r="AA89">
        <v>122</v>
      </c>
      <c r="AB89">
        <v>113</v>
      </c>
      <c r="AC89">
        <v>117.9</v>
      </c>
      <c r="AD89">
        <v>124.1</v>
      </c>
      <c r="AE89" s="24">
        <f t="shared" si="8"/>
        <v>124.27499999999999</v>
      </c>
      <c r="AF89" s="52">
        <f t="shared" si="9"/>
        <v>1.836492890995263E-2</v>
      </c>
      <c r="AG89" s="24">
        <f t="shared" si="10"/>
        <v>126.75</v>
      </c>
      <c r="AH89" s="52">
        <f t="shared" si="11"/>
        <v>9.765625E-3</v>
      </c>
      <c r="AI89" s="24">
        <f t="shared" si="12"/>
        <v>118.38333333333333</v>
      </c>
      <c r="AJ89" s="52">
        <f t="shared" si="13"/>
        <v>-4.0995193666948267E-3</v>
      </c>
      <c r="AK89" s="60">
        <f t="shared" si="14"/>
        <v>123.13611111111111</v>
      </c>
      <c r="AL89" s="52">
        <f t="shared" si="15"/>
        <v>7.7670337541409238E-3</v>
      </c>
    </row>
    <row r="90" spans="1:38" x14ac:dyDescent="0.3">
      <c r="A90" t="s">
        <v>85</v>
      </c>
      <c r="B90" s="2">
        <v>2015</v>
      </c>
      <c r="C90" t="s">
        <v>177</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c r="AE90" s="24">
        <f t="shared" si="8"/>
        <v>125.675</v>
      </c>
      <c r="AF90" s="52">
        <f t="shared" si="9"/>
        <v>2.1984435797665392E-2</v>
      </c>
      <c r="AG90" s="24">
        <f t="shared" si="10"/>
        <v>120.4</v>
      </c>
      <c r="AH90" s="52">
        <f t="shared" si="11"/>
        <v>1.553556827473419E-2</v>
      </c>
      <c r="AI90" s="24">
        <f t="shared" si="12"/>
        <v>116.46666666666665</v>
      </c>
      <c r="AJ90" s="52">
        <f t="shared" si="13"/>
        <v>-4.0229885057470206E-3</v>
      </c>
      <c r="AK90" s="60">
        <f t="shared" si="14"/>
        <v>120.84722222222221</v>
      </c>
      <c r="AL90" s="52">
        <f t="shared" si="15"/>
        <v>7.0072126358076293E-3</v>
      </c>
    </row>
    <row r="91" spans="1:38" x14ac:dyDescent="0.3">
      <c r="A91" t="s">
        <v>104</v>
      </c>
      <c r="B91" s="2">
        <v>2015</v>
      </c>
      <c r="C91" t="s">
        <v>177</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c r="AE91" s="24">
        <f t="shared" si="8"/>
        <v>124.68333333333334</v>
      </c>
      <c r="AF91" s="52">
        <f t="shared" si="9"/>
        <v>2.055511914113637E-2</v>
      </c>
      <c r="AG91" s="24">
        <f t="shared" si="10"/>
        <v>124.2</v>
      </c>
      <c r="AH91" s="52">
        <f t="shared" si="11"/>
        <v>1.1933174224343675E-2</v>
      </c>
      <c r="AI91" s="24">
        <f t="shared" si="12"/>
        <v>117.55</v>
      </c>
      <c r="AJ91" s="52">
        <f t="shared" si="13"/>
        <v>-4.7008547008546763E-3</v>
      </c>
      <c r="AK91" s="60">
        <f t="shared" si="14"/>
        <v>122.14444444444445</v>
      </c>
      <c r="AL91" s="52">
        <f t="shared" si="15"/>
        <v>6.9557362240288967E-3</v>
      </c>
    </row>
    <row r="92" spans="1:38" x14ac:dyDescent="0.3">
      <c r="A92" t="s">
        <v>60</v>
      </c>
      <c r="B92" s="2">
        <v>2015</v>
      </c>
      <c r="C92" t="s">
        <v>194</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s="3" t="s">
        <v>79</v>
      </c>
      <c r="V92">
        <v>123</v>
      </c>
      <c r="W92">
        <v>123</v>
      </c>
      <c r="X92">
        <v>120.8</v>
      </c>
      <c r="Y92">
        <v>114.1</v>
      </c>
      <c r="Z92">
        <v>118</v>
      </c>
      <c r="AA92">
        <v>122.9</v>
      </c>
      <c r="AB92">
        <v>112.7</v>
      </c>
      <c r="AC92">
        <v>118.1</v>
      </c>
      <c r="AD92">
        <v>124.7</v>
      </c>
      <c r="AE92" s="24">
        <f t="shared" si="8"/>
        <v>124.81666666666666</v>
      </c>
      <c r="AF92" s="52">
        <f t="shared" si="9"/>
        <v>2.1045751633986958E-2</v>
      </c>
      <c r="AG92" s="24">
        <f t="shared" si="10"/>
        <v>127.15</v>
      </c>
      <c r="AH92" s="52">
        <f t="shared" si="11"/>
        <v>8.9633671083398717E-3</v>
      </c>
      <c r="AI92" s="24">
        <f t="shared" si="12"/>
        <v>118.58333333333333</v>
      </c>
      <c r="AJ92" s="52">
        <f t="shared" si="13"/>
        <v>-4.0925769122212895E-3</v>
      </c>
      <c r="AK92" s="60">
        <f t="shared" si="14"/>
        <v>123.51666666666667</v>
      </c>
      <c r="AL92" s="52">
        <f t="shared" si="15"/>
        <v>9.4894413258487329E-3</v>
      </c>
    </row>
    <row r="93" spans="1:38" x14ac:dyDescent="0.3">
      <c r="A93" t="s">
        <v>85</v>
      </c>
      <c r="B93" s="2">
        <v>2015</v>
      </c>
      <c r="C93" t="s">
        <v>194</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c r="AE93" s="24">
        <f t="shared" si="8"/>
        <v>126.11666666666666</v>
      </c>
      <c r="AF93" s="52">
        <f t="shared" si="9"/>
        <v>2.6126126126126178E-2</v>
      </c>
      <c r="AG93" s="24">
        <f t="shared" si="10"/>
        <v>120.7</v>
      </c>
      <c r="AH93" s="52">
        <f t="shared" si="11"/>
        <v>1.6299918500407497E-2</v>
      </c>
      <c r="AI93" s="24">
        <f t="shared" si="12"/>
        <v>116.78333333333335</v>
      </c>
      <c r="AJ93" s="52">
        <f t="shared" si="13"/>
        <v>-4.1559186013185598E-3</v>
      </c>
      <c r="AK93" s="60">
        <f t="shared" si="14"/>
        <v>121.2</v>
      </c>
      <c r="AL93" s="52">
        <f t="shared" si="15"/>
        <v>9.8039215686274734E-3</v>
      </c>
    </row>
    <row r="94" spans="1:38" x14ac:dyDescent="0.3">
      <c r="A94" t="s">
        <v>104</v>
      </c>
      <c r="B94" s="2">
        <v>2015</v>
      </c>
      <c r="C94" t="s">
        <v>194</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c r="AE94" s="24">
        <f t="shared" si="8"/>
        <v>125.2</v>
      </c>
      <c r="AF94" s="52">
        <f t="shared" si="9"/>
        <v>2.3400936037441387E-2</v>
      </c>
      <c r="AG94" s="24">
        <f t="shared" si="10"/>
        <v>124.5</v>
      </c>
      <c r="AH94" s="52">
        <f t="shared" si="11"/>
        <v>1.2688342585249757E-2</v>
      </c>
      <c r="AI94" s="24">
        <f t="shared" si="12"/>
        <v>117.81666666666666</v>
      </c>
      <c r="AJ94" s="52">
        <f t="shared" si="13"/>
        <v>-5.2616609783844711E-3</v>
      </c>
      <c r="AK94" s="60">
        <f t="shared" si="14"/>
        <v>122.50555555555555</v>
      </c>
      <c r="AL94" s="52">
        <f t="shared" si="15"/>
        <v>8.8547285149227235E-3</v>
      </c>
    </row>
    <row r="95" spans="1:38" x14ac:dyDescent="0.3">
      <c r="A95" t="s">
        <v>60</v>
      </c>
      <c r="B95" s="2">
        <v>2015</v>
      </c>
      <c r="C95" t="s">
        <v>213</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s="3" t="s">
        <v>79</v>
      </c>
      <c r="V95">
        <v>123.8</v>
      </c>
      <c r="W95">
        <v>123.7</v>
      </c>
      <c r="X95">
        <v>121.1</v>
      </c>
      <c r="Y95">
        <v>113.6</v>
      </c>
      <c r="Z95">
        <v>118.5</v>
      </c>
      <c r="AA95">
        <v>123.6</v>
      </c>
      <c r="AB95">
        <v>112.5</v>
      </c>
      <c r="AC95">
        <v>118.2</v>
      </c>
      <c r="AD95">
        <v>126.1</v>
      </c>
      <c r="AE95" s="24">
        <f t="shared" si="8"/>
        <v>126.39999999999999</v>
      </c>
      <c r="AF95" s="52">
        <f t="shared" si="9"/>
        <v>2.6194144838212786E-2</v>
      </c>
      <c r="AG95" s="24">
        <f t="shared" si="10"/>
        <v>127.9</v>
      </c>
      <c r="AH95" s="52">
        <f t="shared" si="11"/>
        <v>8.5271317829456929E-3</v>
      </c>
      <c r="AI95" s="24">
        <f t="shared" si="12"/>
        <v>118.83333333333333</v>
      </c>
      <c r="AJ95" s="52">
        <f t="shared" si="13"/>
        <v>-5.3581500282007255E-3</v>
      </c>
      <c r="AK95" s="60">
        <f t="shared" si="14"/>
        <v>124.37777777777778</v>
      </c>
      <c r="AL95" s="52">
        <f t="shared" si="15"/>
        <v>1.3657590977178544E-2</v>
      </c>
    </row>
    <row r="96" spans="1:38" x14ac:dyDescent="0.3">
      <c r="A96" t="s">
        <v>85</v>
      </c>
      <c r="B96" s="2">
        <v>2015</v>
      </c>
      <c r="C96" t="s">
        <v>213</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c r="AE96" s="24">
        <f t="shared" si="8"/>
        <v>127.31666666666666</v>
      </c>
      <c r="AF96" s="52">
        <f t="shared" si="9"/>
        <v>2.8858377828629531E-2</v>
      </c>
      <c r="AG96" s="24">
        <f t="shared" si="10"/>
        <v>120.95</v>
      </c>
      <c r="AH96" s="52">
        <f t="shared" si="11"/>
        <v>1.5866558177380006E-2</v>
      </c>
      <c r="AI96" s="24">
        <f t="shared" si="12"/>
        <v>116.98333333333333</v>
      </c>
      <c r="AJ96" s="52">
        <f t="shared" si="13"/>
        <v>-6.7412507171543149E-3</v>
      </c>
      <c r="AK96" s="60">
        <f t="shared" si="14"/>
        <v>121.75</v>
      </c>
      <c r="AL96" s="52">
        <f t="shared" si="15"/>
        <v>1.1769480519480542E-2</v>
      </c>
    </row>
    <row r="97" spans="1:38" x14ac:dyDescent="0.3">
      <c r="A97" t="s">
        <v>104</v>
      </c>
      <c r="B97" s="2">
        <v>2015</v>
      </c>
      <c r="C97" t="s">
        <v>213</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c r="AE97" s="24">
        <f t="shared" si="8"/>
        <v>126.60833333333333</v>
      </c>
      <c r="AF97" s="52">
        <f t="shared" si="9"/>
        <v>2.833205423381947E-2</v>
      </c>
      <c r="AG97" s="24">
        <f t="shared" si="10"/>
        <v>125.05000000000001</v>
      </c>
      <c r="AH97" s="52">
        <f t="shared" si="11"/>
        <v>1.2243285939968269E-2</v>
      </c>
      <c r="AI97" s="24">
        <f t="shared" si="12"/>
        <v>118.05</v>
      </c>
      <c r="AJ97" s="52">
        <f t="shared" si="13"/>
        <v>-7.2525597269624082E-3</v>
      </c>
      <c r="AK97" s="60">
        <f t="shared" si="14"/>
        <v>123.23611111111113</v>
      </c>
      <c r="AL97" s="52">
        <f t="shared" si="15"/>
        <v>1.2531160968660807E-2</v>
      </c>
    </row>
    <row r="98" spans="1:38" x14ac:dyDescent="0.3">
      <c r="A98" t="s">
        <v>60</v>
      </c>
      <c r="B98" s="2">
        <v>2015</v>
      </c>
      <c r="C98" t="s">
        <v>228</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s="3" t="s">
        <v>79</v>
      </c>
      <c r="V98">
        <v>123.7</v>
      </c>
      <c r="W98">
        <v>124.5</v>
      </c>
      <c r="X98">
        <v>121.4</v>
      </c>
      <c r="Y98">
        <v>113.8</v>
      </c>
      <c r="Z98">
        <v>119.6</v>
      </c>
      <c r="AA98">
        <v>124.5</v>
      </c>
      <c r="AB98">
        <v>113.7</v>
      </c>
      <c r="AC98">
        <v>118.8</v>
      </c>
      <c r="AD98">
        <v>127</v>
      </c>
      <c r="AE98" s="24">
        <f t="shared" si="8"/>
        <v>127.21666666666668</v>
      </c>
      <c r="AF98" s="52">
        <f t="shared" si="9"/>
        <v>2.888040712468181E-2</v>
      </c>
      <c r="AG98" s="24">
        <f t="shared" si="10"/>
        <v>128.6</v>
      </c>
      <c r="AH98" s="52">
        <f t="shared" si="11"/>
        <v>1.0007698229407324E-2</v>
      </c>
      <c r="AI98" s="24">
        <f t="shared" si="12"/>
        <v>119.58333333333333</v>
      </c>
      <c r="AJ98" s="52">
        <f t="shared" si="13"/>
        <v>-6.5937149270482442E-3</v>
      </c>
      <c r="AK98" s="60">
        <f t="shared" si="14"/>
        <v>125.13333333333333</v>
      </c>
      <c r="AL98" s="52">
        <f t="shared" si="15"/>
        <v>1.4698162729658853E-2</v>
      </c>
    </row>
    <row r="99" spans="1:38" x14ac:dyDescent="0.3">
      <c r="A99" t="s">
        <v>85</v>
      </c>
      <c r="B99" s="2">
        <v>2015</v>
      </c>
      <c r="C99" t="s">
        <v>228</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c r="AE99" s="24">
        <f t="shared" si="8"/>
        <v>127.77499999999999</v>
      </c>
      <c r="AF99" s="52">
        <f t="shared" si="9"/>
        <v>2.8326996197718696E-2</v>
      </c>
      <c r="AG99" s="24">
        <f t="shared" si="10"/>
        <v>121.3</v>
      </c>
      <c r="AH99" s="52">
        <f t="shared" si="11"/>
        <v>1.5422077922077967E-2</v>
      </c>
      <c r="AI99" s="24">
        <f t="shared" si="12"/>
        <v>117.21666666666668</v>
      </c>
      <c r="AJ99" s="52">
        <f t="shared" si="13"/>
        <v>-8.7492828456685011E-3</v>
      </c>
      <c r="AK99" s="60">
        <f t="shared" si="14"/>
        <v>122.09722222222223</v>
      </c>
      <c r="AL99" s="52">
        <f t="shared" si="15"/>
        <v>1.1358524516419203E-2</v>
      </c>
    </row>
    <row r="100" spans="1:38" x14ac:dyDescent="0.3">
      <c r="A100" t="s">
        <v>104</v>
      </c>
      <c r="B100" s="2">
        <v>2015</v>
      </c>
      <c r="C100" t="s">
        <v>228</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c r="AE100" s="24">
        <f t="shared" si="8"/>
        <v>127.25833333333334</v>
      </c>
      <c r="AF100" s="52">
        <f t="shared" si="9"/>
        <v>3.0043191056910435E-2</v>
      </c>
      <c r="AG100" s="24">
        <f t="shared" si="10"/>
        <v>125.65</v>
      </c>
      <c r="AH100" s="52">
        <f t="shared" si="11"/>
        <v>1.2185534591194947E-2</v>
      </c>
      <c r="AI100" s="24">
        <f t="shared" si="12"/>
        <v>118.51666666666667</v>
      </c>
      <c r="AJ100" s="52">
        <f t="shared" si="13"/>
        <v>-8.6524822695035388E-3</v>
      </c>
      <c r="AK100" s="60">
        <f t="shared" si="14"/>
        <v>123.80833333333334</v>
      </c>
      <c r="AL100" s="52">
        <f t="shared" si="15"/>
        <v>1.2692716640085075E-2</v>
      </c>
    </row>
    <row r="101" spans="1:38" x14ac:dyDescent="0.3">
      <c r="A101" t="s">
        <v>60</v>
      </c>
      <c r="B101" s="2">
        <v>2015</v>
      </c>
      <c r="C101" t="s">
        <v>238</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s="3" t="s">
        <v>79</v>
      </c>
      <c r="V101">
        <v>124.4</v>
      </c>
      <c r="W101">
        <v>125.1</v>
      </c>
      <c r="X101">
        <v>122</v>
      </c>
      <c r="Y101">
        <v>113.8</v>
      </c>
      <c r="Z101">
        <v>120.1</v>
      </c>
      <c r="AA101">
        <v>125.1</v>
      </c>
      <c r="AB101">
        <v>114.2</v>
      </c>
      <c r="AC101">
        <v>119.2</v>
      </c>
      <c r="AD101">
        <v>127.7</v>
      </c>
      <c r="AE101" s="24">
        <f t="shared" si="8"/>
        <v>128.56666666666666</v>
      </c>
      <c r="AF101" s="52">
        <f t="shared" si="9"/>
        <v>2.4532119372787164E-2</v>
      </c>
      <c r="AG101" s="24">
        <f t="shared" si="10"/>
        <v>129.19999999999999</v>
      </c>
      <c r="AH101" s="52">
        <f t="shared" si="11"/>
        <v>1.071975497702914E-2</v>
      </c>
      <c r="AI101" s="24">
        <f t="shared" si="12"/>
        <v>120.05000000000001</v>
      </c>
      <c r="AJ101" s="52">
        <f t="shared" si="13"/>
        <v>-7.1308724832215478E-3</v>
      </c>
      <c r="AK101" s="60">
        <f t="shared" si="14"/>
        <v>125.93888888888888</v>
      </c>
      <c r="AL101" s="52">
        <f t="shared" si="15"/>
        <v>1.3791003219350978E-2</v>
      </c>
    </row>
    <row r="102" spans="1:38" x14ac:dyDescent="0.3">
      <c r="A102" t="s">
        <v>85</v>
      </c>
      <c r="B102" s="2">
        <v>2015</v>
      </c>
      <c r="C102" t="s">
        <v>238</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c r="AE102" s="24">
        <f t="shared" si="8"/>
        <v>130.01666666666668</v>
      </c>
      <c r="AF102" s="52">
        <f t="shared" si="9"/>
        <v>1.9482151835092869E-2</v>
      </c>
      <c r="AG102" s="24">
        <f t="shared" si="10"/>
        <v>121.6</v>
      </c>
      <c r="AH102" s="52">
        <f t="shared" si="11"/>
        <v>1.6181229773462785E-2</v>
      </c>
      <c r="AI102" s="24">
        <f t="shared" si="12"/>
        <v>117.56666666666666</v>
      </c>
      <c r="AJ102" s="52">
        <f t="shared" si="13"/>
        <v>-9.1559370529327288E-3</v>
      </c>
      <c r="AK102" s="60">
        <f t="shared" si="14"/>
        <v>123.06111111111112</v>
      </c>
      <c r="AL102" s="52">
        <f t="shared" si="15"/>
        <v>9.169797817140786E-3</v>
      </c>
    </row>
    <row r="103" spans="1:38" x14ac:dyDescent="0.3">
      <c r="A103" t="s">
        <v>104</v>
      </c>
      <c r="B103" s="2">
        <v>2015</v>
      </c>
      <c r="C103" t="s">
        <v>238</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c r="AE103" s="24">
        <f t="shared" si="8"/>
        <v>128.90833333333333</v>
      </c>
      <c r="AF103" s="52">
        <f t="shared" si="9"/>
        <v>2.4160989149634087E-2</v>
      </c>
      <c r="AG103" s="24">
        <f t="shared" si="10"/>
        <v>126.15</v>
      </c>
      <c r="AH103" s="52">
        <f t="shared" si="11"/>
        <v>1.2910798122065661E-2</v>
      </c>
      <c r="AI103" s="24">
        <f t="shared" si="12"/>
        <v>118.88333333333333</v>
      </c>
      <c r="AJ103" s="52">
        <f t="shared" si="13"/>
        <v>-8.3404014701723497E-3</v>
      </c>
      <c r="AK103" s="60">
        <f t="shared" si="14"/>
        <v>124.64722222222223</v>
      </c>
      <c r="AL103" s="52">
        <f t="shared" si="15"/>
        <v>1.1520838840426397E-2</v>
      </c>
    </row>
    <row r="104" spans="1:38" x14ac:dyDescent="0.3">
      <c r="A104" t="s">
        <v>60</v>
      </c>
      <c r="B104" s="2">
        <v>2015</v>
      </c>
      <c r="C104" t="s">
        <v>264</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s="3" t="s">
        <v>79</v>
      </c>
      <c r="V104">
        <v>125.6</v>
      </c>
      <c r="W104">
        <v>125.6</v>
      </c>
      <c r="X104">
        <v>122.6</v>
      </c>
      <c r="Y104">
        <v>114</v>
      </c>
      <c r="Z104">
        <v>120.9</v>
      </c>
      <c r="AA104">
        <v>125.8</v>
      </c>
      <c r="AB104">
        <v>114.2</v>
      </c>
      <c r="AC104">
        <v>119.6</v>
      </c>
      <c r="AD104">
        <v>128.30000000000001</v>
      </c>
      <c r="AE104" s="24">
        <f t="shared" si="8"/>
        <v>129.49166666666665</v>
      </c>
      <c r="AF104" s="52">
        <f t="shared" si="9"/>
        <v>2.1966263846928701E-2</v>
      </c>
      <c r="AG104" s="24">
        <f t="shared" si="10"/>
        <v>130.14999999999998</v>
      </c>
      <c r="AH104" s="52">
        <f t="shared" si="11"/>
        <v>1.0266159695817663E-2</v>
      </c>
      <c r="AI104" s="24">
        <f t="shared" si="12"/>
        <v>120.51666666666667</v>
      </c>
      <c r="AJ104" s="52">
        <f t="shared" si="13"/>
        <v>-7.6644370122631389E-3</v>
      </c>
      <c r="AK104" s="60">
        <f t="shared" si="14"/>
        <v>126.71944444444443</v>
      </c>
      <c r="AL104" s="52">
        <f t="shared" si="15"/>
        <v>1.2319217112670124E-2</v>
      </c>
    </row>
    <row r="105" spans="1:38" x14ac:dyDescent="0.3">
      <c r="A105" t="s">
        <v>85</v>
      </c>
      <c r="B105" s="2">
        <v>2015</v>
      </c>
      <c r="C105" t="s">
        <v>264</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c r="AE105" s="24">
        <f t="shared" si="8"/>
        <v>131.26666666666665</v>
      </c>
      <c r="AF105" s="52">
        <f t="shared" si="9"/>
        <v>1.5253813453363539E-2</v>
      </c>
      <c r="AG105" s="24">
        <f t="shared" si="10"/>
        <v>122.15</v>
      </c>
      <c r="AH105" s="52">
        <f t="shared" si="11"/>
        <v>1.6505636070853438E-2</v>
      </c>
      <c r="AI105" s="24">
        <f t="shared" si="12"/>
        <v>117.69999999999999</v>
      </c>
      <c r="AJ105" s="52">
        <f t="shared" si="13"/>
        <v>-9.4339622641508945E-3</v>
      </c>
      <c r="AK105" s="60">
        <f t="shared" si="14"/>
        <v>123.70555555555556</v>
      </c>
      <c r="AL105" s="52">
        <f t="shared" si="15"/>
        <v>7.1785268414480859E-3</v>
      </c>
    </row>
    <row r="106" spans="1:38" x14ac:dyDescent="0.3">
      <c r="A106" t="s">
        <v>104</v>
      </c>
      <c r="B106" s="2">
        <v>2015</v>
      </c>
      <c r="C106" t="s">
        <v>264</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c r="AE106" s="24">
        <f t="shared" si="8"/>
        <v>129.94999999999999</v>
      </c>
      <c r="AF106" s="52">
        <f t="shared" si="9"/>
        <v>2.072343632253203E-2</v>
      </c>
      <c r="AG106" s="24">
        <f t="shared" si="10"/>
        <v>126.9</v>
      </c>
      <c r="AH106" s="52">
        <f t="shared" si="11"/>
        <v>1.3219284603421375E-2</v>
      </c>
      <c r="AI106" s="24">
        <f t="shared" si="12"/>
        <v>119.18333333333332</v>
      </c>
      <c r="AJ106" s="52">
        <f t="shared" si="13"/>
        <v>-9.1730172170476597E-3</v>
      </c>
      <c r="AK106" s="60">
        <f t="shared" si="14"/>
        <v>125.34444444444445</v>
      </c>
      <c r="AL106" s="52">
        <f t="shared" si="15"/>
        <v>9.9175004388273764E-3</v>
      </c>
    </row>
    <row r="107" spans="1:38" x14ac:dyDescent="0.3">
      <c r="A107" t="s">
        <v>60</v>
      </c>
      <c r="B107" s="2">
        <v>2015</v>
      </c>
      <c r="C107" t="s">
        <v>273</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s="3" t="s">
        <v>79</v>
      </c>
      <c r="V107">
        <v>125.7</v>
      </c>
      <c r="W107">
        <v>126</v>
      </c>
      <c r="X107">
        <v>123.1</v>
      </c>
      <c r="Y107">
        <v>114</v>
      </c>
      <c r="Z107">
        <v>121.6</v>
      </c>
      <c r="AA107">
        <v>125.6</v>
      </c>
      <c r="AB107">
        <v>114.1</v>
      </c>
      <c r="AC107">
        <v>119.8</v>
      </c>
      <c r="AD107">
        <v>127.9</v>
      </c>
      <c r="AE107" s="24">
        <f t="shared" si="8"/>
        <v>129.24166666666667</v>
      </c>
      <c r="AF107" s="52">
        <f t="shared" si="9"/>
        <v>1.6425672247590041E-2</v>
      </c>
      <c r="AG107" s="24">
        <f t="shared" si="10"/>
        <v>130.5</v>
      </c>
      <c r="AH107" s="52">
        <f t="shared" si="11"/>
        <v>1.0614101592115281E-2</v>
      </c>
      <c r="AI107" s="24">
        <f t="shared" si="12"/>
        <v>120.73333333333335</v>
      </c>
      <c r="AJ107" s="52">
        <f t="shared" si="13"/>
        <v>-7.7907623817475074E-3</v>
      </c>
      <c r="AK107" s="60">
        <f t="shared" si="14"/>
        <v>126.825</v>
      </c>
      <c r="AL107" s="52">
        <f t="shared" si="15"/>
        <v>8.4050039093041661E-3</v>
      </c>
    </row>
    <row r="108" spans="1:38" x14ac:dyDescent="0.3">
      <c r="A108" t="s">
        <v>85</v>
      </c>
      <c r="B108" s="2">
        <v>2015</v>
      </c>
      <c r="C108" t="s">
        <v>273</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c r="AE108" s="24">
        <f t="shared" si="8"/>
        <v>130.60833333333332</v>
      </c>
      <c r="AF108" s="52">
        <f t="shared" si="9"/>
        <v>6.7807351077314067E-3</v>
      </c>
      <c r="AG108" s="24">
        <f t="shared" si="10"/>
        <v>122.45</v>
      </c>
      <c r="AH108" s="52">
        <f t="shared" si="11"/>
        <v>1.646586345381524E-2</v>
      </c>
      <c r="AI108" s="24">
        <f t="shared" si="12"/>
        <v>117.80000000000001</v>
      </c>
      <c r="AJ108" s="52">
        <f t="shared" si="13"/>
        <v>-9.4258783204799364E-3</v>
      </c>
      <c r="AK108" s="60">
        <f t="shared" si="14"/>
        <v>123.61944444444445</v>
      </c>
      <c r="AL108" s="52">
        <f t="shared" si="15"/>
        <v>3.0689964157705305E-3</v>
      </c>
    </row>
    <row r="109" spans="1:38" x14ac:dyDescent="0.3">
      <c r="A109" t="s">
        <v>104</v>
      </c>
      <c r="B109" s="2">
        <v>2015</v>
      </c>
      <c r="C109" t="s">
        <v>273</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c r="AE109" s="24">
        <f t="shared" si="8"/>
        <v>129.55833333333334</v>
      </c>
      <c r="AF109" s="52">
        <f t="shared" si="9"/>
        <v>1.401572805682396E-2</v>
      </c>
      <c r="AG109" s="24">
        <f t="shared" si="10"/>
        <v>127.25</v>
      </c>
      <c r="AH109" s="52">
        <f t="shared" si="11"/>
        <v>1.3565891472868217E-2</v>
      </c>
      <c r="AI109" s="24">
        <f t="shared" si="12"/>
        <v>119.33333333333336</v>
      </c>
      <c r="AJ109" s="52">
        <f t="shared" si="13"/>
        <v>-8.7348548887012673E-3</v>
      </c>
      <c r="AK109" s="60">
        <f t="shared" si="14"/>
        <v>125.38055555555557</v>
      </c>
      <c r="AL109" s="52">
        <f t="shared" si="15"/>
        <v>5.7053484888534506E-3</v>
      </c>
    </row>
    <row r="110" spans="1:38" x14ac:dyDescent="0.3">
      <c r="A110" t="s">
        <v>60</v>
      </c>
      <c r="B110" s="2">
        <v>2016</v>
      </c>
      <c r="C110" t="s">
        <v>62</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s="3" t="s">
        <v>79</v>
      </c>
      <c r="V110">
        <v>126.2</v>
      </c>
      <c r="W110">
        <v>126.6</v>
      </c>
      <c r="X110">
        <v>123.7</v>
      </c>
      <c r="Y110">
        <v>113.6</v>
      </c>
      <c r="Z110">
        <v>121.4</v>
      </c>
      <c r="AA110">
        <v>126.2</v>
      </c>
      <c r="AB110">
        <v>114.9</v>
      </c>
      <c r="AC110">
        <v>120.1</v>
      </c>
      <c r="AD110">
        <v>128.1</v>
      </c>
      <c r="AE110" s="24">
        <f t="shared" si="8"/>
        <v>129.89166666666668</v>
      </c>
      <c r="AF110" s="52">
        <f t="shared" si="9"/>
        <v>1.1478944698122722E-2</v>
      </c>
      <c r="AG110" s="24">
        <f t="shared" si="10"/>
        <v>131.05000000000001</v>
      </c>
      <c r="AH110" s="52">
        <f t="shared" si="11"/>
        <v>1.1689291101055679E-2</v>
      </c>
      <c r="AI110" s="24">
        <f t="shared" si="12"/>
        <v>121.06666666666666</v>
      </c>
      <c r="AJ110" s="52">
        <f t="shared" si="13"/>
        <v>-8.0488481820705123E-3</v>
      </c>
      <c r="AK110" s="60">
        <f t="shared" si="14"/>
        <v>127.33611111111112</v>
      </c>
      <c r="AL110" s="52">
        <f t="shared" si="15"/>
        <v>5.9632231763377952E-3</v>
      </c>
    </row>
    <row r="111" spans="1:38" x14ac:dyDescent="0.3">
      <c r="A111" t="s">
        <v>85</v>
      </c>
      <c r="B111" s="2">
        <v>2016</v>
      </c>
      <c r="C111" t="s">
        <v>62</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c r="AE111" s="24">
        <f t="shared" si="8"/>
        <v>130.85</v>
      </c>
      <c r="AF111" s="52">
        <f t="shared" si="9"/>
        <v>2.6676829268292251E-3</v>
      </c>
      <c r="AG111" s="24">
        <f t="shared" si="10"/>
        <v>122.8</v>
      </c>
      <c r="AH111" s="52">
        <f t="shared" si="11"/>
        <v>1.6813450760608556E-2</v>
      </c>
      <c r="AI111" s="24">
        <f t="shared" si="12"/>
        <v>118.08333333333333</v>
      </c>
      <c r="AJ111" s="52">
        <f t="shared" si="13"/>
        <v>-1.0987442922374413E-2</v>
      </c>
      <c r="AK111" s="60">
        <f t="shared" si="14"/>
        <v>123.9111111111111</v>
      </c>
      <c r="AL111" s="52">
        <f t="shared" si="15"/>
        <v>2.3259974950797552E-3</v>
      </c>
    </row>
    <row r="112" spans="1:38" x14ac:dyDescent="0.3">
      <c r="A112" t="s">
        <v>104</v>
      </c>
      <c r="B112" s="2">
        <v>2016</v>
      </c>
      <c r="C112" t="s">
        <v>62</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c r="AE112" s="24">
        <f t="shared" si="8"/>
        <v>130.03333333333333</v>
      </c>
      <c r="AF112" s="52">
        <f t="shared" si="9"/>
        <v>9.6471185580097474E-3</v>
      </c>
      <c r="AG112" s="24">
        <f t="shared" si="10"/>
        <v>127.7</v>
      </c>
      <c r="AH112" s="52">
        <f t="shared" si="11"/>
        <v>1.3899613899613878E-2</v>
      </c>
      <c r="AI112" s="24">
        <f t="shared" si="12"/>
        <v>119.64999999999999</v>
      </c>
      <c r="AJ112" s="52">
        <f t="shared" si="13"/>
        <v>-9.7046413502108984E-3</v>
      </c>
      <c r="AK112" s="60">
        <f t="shared" si="14"/>
        <v>125.79444444444444</v>
      </c>
      <c r="AL112" s="52">
        <f t="shared" si="15"/>
        <v>4.0028151667106885E-3</v>
      </c>
    </row>
    <row r="113" spans="1:38" x14ac:dyDescent="0.3">
      <c r="A113" t="s">
        <v>60</v>
      </c>
      <c r="B113" s="2">
        <v>2016</v>
      </c>
      <c r="C113" t="s">
        <v>116</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s="3" t="s">
        <v>79</v>
      </c>
      <c r="V113">
        <v>127.5</v>
      </c>
      <c r="W113">
        <v>127.1</v>
      </c>
      <c r="X113">
        <v>124.3</v>
      </c>
      <c r="Y113">
        <v>113.9</v>
      </c>
      <c r="Z113">
        <v>122.3</v>
      </c>
      <c r="AA113">
        <v>127.1</v>
      </c>
      <c r="AB113">
        <v>116.8</v>
      </c>
      <c r="AC113">
        <v>120.9</v>
      </c>
      <c r="AD113">
        <v>127.9</v>
      </c>
      <c r="AE113" s="24">
        <f t="shared" si="8"/>
        <v>129.35833333333332</v>
      </c>
      <c r="AF113" s="52">
        <f t="shared" si="9"/>
        <v>7.226912253773532E-3</v>
      </c>
      <c r="AG113" s="24">
        <f t="shared" si="10"/>
        <v>131.85000000000002</v>
      </c>
      <c r="AH113" s="52">
        <f t="shared" si="11"/>
        <v>1.1619190404797473E-2</v>
      </c>
      <c r="AI113" s="24">
        <f t="shared" si="12"/>
        <v>121.91666666666664</v>
      </c>
      <c r="AJ113" s="52">
        <f t="shared" si="13"/>
        <v>-8.4091535704436497E-3</v>
      </c>
      <c r="AK113" s="60">
        <f t="shared" si="14"/>
        <v>127.70833333333333</v>
      </c>
      <c r="AL113" s="52">
        <f t="shared" si="15"/>
        <v>1.4985665884806652E-3</v>
      </c>
    </row>
    <row r="114" spans="1:38" x14ac:dyDescent="0.3">
      <c r="A114" t="s">
        <v>85</v>
      </c>
      <c r="B114" s="2">
        <v>2016</v>
      </c>
      <c r="C114" t="s">
        <v>116</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c r="AE114" s="24">
        <f t="shared" si="8"/>
        <v>128.91666666666666</v>
      </c>
      <c r="AF114" s="52">
        <f t="shared" si="9"/>
        <v>1.4200877872450591E-3</v>
      </c>
      <c r="AG114" s="24">
        <f t="shared" si="10"/>
        <v>123.15</v>
      </c>
      <c r="AH114" s="52">
        <f t="shared" si="11"/>
        <v>1.7158818834796422E-2</v>
      </c>
      <c r="AI114" s="24">
        <f t="shared" si="12"/>
        <v>118.61666666666667</v>
      </c>
      <c r="AJ114" s="52">
        <f t="shared" si="13"/>
        <v>-1.2087599544937469E-2</v>
      </c>
      <c r="AK114" s="60">
        <f t="shared" si="14"/>
        <v>123.56111111111112</v>
      </c>
      <c r="AL114" s="52">
        <f t="shared" si="15"/>
        <v>1.9296356129958E-3</v>
      </c>
    </row>
    <row r="115" spans="1:38" x14ac:dyDescent="0.3">
      <c r="A115" t="s">
        <v>104</v>
      </c>
      <c r="B115" s="2">
        <v>2016</v>
      </c>
      <c r="C115" t="s">
        <v>116</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c r="AE115" s="24">
        <f t="shared" si="8"/>
        <v>129.01666666666665</v>
      </c>
      <c r="AF115" s="52">
        <f t="shared" si="9"/>
        <v>6.8001026430589235E-3</v>
      </c>
      <c r="AG115" s="24">
        <f t="shared" si="10"/>
        <v>128.35</v>
      </c>
      <c r="AH115" s="52">
        <f t="shared" si="11"/>
        <v>1.4208909370199651E-2</v>
      </c>
      <c r="AI115" s="24">
        <f t="shared" si="12"/>
        <v>120.33333333333333</v>
      </c>
      <c r="AJ115" s="52">
        <f t="shared" si="13"/>
        <v>-1.0355443604813891E-2</v>
      </c>
      <c r="AK115" s="60">
        <f t="shared" si="14"/>
        <v>125.89999999999999</v>
      </c>
      <c r="AL115" s="52">
        <f t="shared" si="15"/>
        <v>7.936507936508613E-4</v>
      </c>
    </row>
    <row r="116" spans="1:38" x14ac:dyDescent="0.3">
      <c r="A116" t="s">
        <v>60</v>
      </c>
      <c r="B116" s="2">
        <v>2016</v>
      </c>
      <c r="C116" t="s">
        <v>138</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s="3" t="s">
        <v>79</v>
      </c>
      <c r="V116">
        <v>127</v>
      </c>
      <c r="W116">
        <v>127.7</v>
      </c>
      <c r="X116">
        <v>124.8</v>
      </c>
      <c r="Y116">
        <v>113.6</v>
      </c>
      <c r="Z116">
        <v>122.5</v>
      </c>
      <c r="AA116">
        <v>127.5</v>
      </c>
      <c r="AB116">
        <v>117.4</v>
      </c>
      <c r="AC116">
        <v>121.1</v>
      </c>
      <c r="AD116">
        <v>128</v>
      </c>
      <c r="AE116" s="24">
        <f t="shared" si="8"/>
        <v>129.35833333333335</v>
      </c>
      <c r="AF116" s="52">
        <f t="shared" si="9"/>
        <v>7.9882413087933833E-3</v>
      </c>
      <c r="AG116" s="24">
        <f t="shared" si="10"/>
        <v>132.30000000000001</v>
      </c>
      <c r="AH116" s="52">
        <f t="shared" si="11"/>
        <v>1.1210762331838564E-2</v>
      </c>
      <c r="AI116" s="24">
        <f t="shared" si="12"/>
        <v>122.25</v>
      </c>
      <c r="AJ116" s="52">
        <f t="shared" si="13"/>
        <v>-9.496284062758098E-3</v>
      </c>
      <c r="AK116" s="60">
        <f t="shared" si="14"/>
        <v>127.96944444444445</v>
      </c>
      <c r="AL116" s="52">
        <f t="shared" si="15"/>
        <v>2.387152777777457E-4</v>
      </c>
    </row>
    <row r="117" spans="1:38" x14ac:dyDescent="0.3">
      <c r="A117" t="s">
        <v>85</v>
      </c>
      <c r="B117" s="2">
        <v>2016</v>
      </c>
      <c r="C117" t="s">
        <v>138</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c r="AE117" s="24">
        <f t="shared" si="8"/>
        <v>128.22499999999999</v>
      </c>
      <c r="AF117" s="52">
        <f t="shared" si="9"/>
        <v>5.2366175329713839E-3</v>
      </c>
      <c r="AG117" s="24">
        <f t="shared" si="10"/>
        <v>123.35</v>
      </c>
      <c r="AH117" s="52">
        <f t="shared" si="11"/>
        <v>1.7131474103585703E-2</v>
      </c>
      <c r="AI117" s="24">
        <f t="shared" si="12"/>
        <v>118.85000000000001</v>
      </c>
      <c r="AJ117" s="52">
        <f t="shared" si="13"/>
        <v>-1.321398124467188E-2</v>
      </c>
      <c r="AK117" s="60">
        <f t="shared" si="14"/>
        <v>123.47500000000001</v>
      </c>
      <c r="AL117" s="52">
        <f t="shared" si="15"/>
        <v>2.6252019386105705E-3</v>
      </c>
    </row>
    <row r="118" spans="1:38" x14ac:dyDescent="0.3">
      <c r="A118" t="s">
        <v>104</v>
      </c>
      <c r="B118" s="2">
        <v>2016</v>
      </c>
      <c r="C118" t="s">
        <v>138</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c r="AE118" s="24">
        <f t="shared" si="8"/>
        <v>128.78333333333333</v>
      </c>
      <c r="AF118" s="52">
        <f t="shared" si="9"/>
        <v>7.8325629173087823E-3</v>
      </c>
      <c r="AG118" s="24">
        <f t="shared" si="10"/>
        <v>128.69999999999999</v>
      </c>
      <c r="AH118" s="52">
        <f t="shared" si="11"/>
        <v>1.3793103448275949E-2</v>
      </c>
      <c r="AI118" s="24">
        <f t="shared" si="12"/>
        <v>120.61666666666666</v>
      </c>
      <c r="AJ118" s="52">
        <f t="shared" si="13"/>
        <v>-1.1036602402905809E-2</v>
      </c>
      <c r="AK118" s="60">
        <f t="shared" si="14"/>
        <v>126.03333333333335</v>
      </c>
      <c r="AL118" s="52">
        <f t="shared" si="15"/>
        <v>-2.6455026455036231E-4</v>
      </c>
    </row>
    <row r="119" spans="1:38" x14ac:dyDescent="0.3">
      <c r="A119" t="s">
        <v>60</v>
      </c>
      <c r="B119" s="1">
        <v>2016</v>
      </c>
      <c r="C119" t="s">
        <v>154</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s="3" t="s">
        <v>79</v>
      </c>
      <c r="V119">
        <v>127</v>
      </c>
      <c r="W119">
        <v>128</v>
      </c>
      <c r="X119">
        <v>125.2</v>
      </c>
      <c r="Y119">
        <v>114.4</v>
      </c>
      <c r="Z119">
        <v>123.2</v>
      </c>
      <c r="AA119">
        <v>127.9</v>
      </c>
      <c r="AB119">
        <v>118.4</v>
      </c>
      <c r="AC119">
        <v>121.7</v>
      </c>
      <c r="AD119">
        <v>129</v>
      </c>
      <c r="AE119" s="24">
        <f t="shared" si="8"/>
        <v>130.81666666666669</v>
      </c>
      <c r="AF119" s="52">
        <f t="shared" si="9"/>
        <v>7.4607991906928675E-3</v>
      </c>
      <c r="AG119" s="24">
        <f t="shared" si="10"/>
        <v>132.80000000000001</v>
      </c>
      <c r="AH119" s="52">
        <f t="shared" si="11"/>
        <v>1.1904761904761862E-2</v>
      </c>
      <c r="AI119" s="24">
        <f t="shared" si="12"/>
        <v>122.85000000000001</v>
      </c>
      <c r="AJ119" s="52">
        <f t="shared" si="13"/>
        <v>-9.4494658997535379E-3</v>
      </c>
      <c r="AK119" s="60">
        <f t="shared" si="14"/>
        <v>128.82222222222222</v>
      </c>
      <c r="AL119" s="52">
        <f t="shared" si="15"/>
        <v>1.3781223083548617E-3</v>
      </c>
    </row>
    <row r="120" spans="1:38" x14ac:dyDescent="0.3">
      <c r="A120" t="s">
        <v>85</v>
      </c>
      <c r="B120" s="1">
        <v>2016</v>
      </c>
      <c r="C120" t="s">
        <v>154</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c r="AE120" s="24">
        <f t="shared" si="8"/>
        <v>131.20833333333334</v>
      </c>
      <c r="AF120" s="52">
        <f t="shared" si="9"/>
        <v>4.489124936772902E-3</v>
      </c>
      <c r="AG120" s="24">
        <f t="shared" si="10"/>
        <v>123.65</v>
      </c>
      <c r="AH120" s="52">
        <f t="shared" si="11"/>
        <v>1.7090620031796434E-2</v>
      </c>
      <c r="AI120" s="24">
        <f t="shared" si="12"/>
        <v>119.58333333333333</v>
      </c>
      <c r="AJ120" s="52">
        <f t="shared" si="13"/>
        <v>-1.1703327693175345E-2</v>
      </c>
      <c r="AK120" s="60">
        <f t="shared" si="14"/>
        <v>124.81388888888888</v>
      </c>
      <c r="AL120" s="52">
        <f t="shared" si="15"/>
        <v>3.879577901924296E-3</v>
      </c>
    </row>
    <row r="121" spans="1:38" x14ac:dyDescent="0.3">
      <c r="A121" t="s">
        <v>104</v>
      </c>
      <c r="B121" s="1">
        <v>2016</v>
      </c>
      <c r="C121" t="s">
        <v>154</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c r="AE121" s="24">
        <f t="shared" si="8"/>
        <v>130.79166666666666</v>
      </c>
      <c r="AF121" s="52">
        <f t="shared" si="9"/>
        <v>7.6504805260497275E-3</v>
      </c>
      <c r="AG121" s="24">
        <f t="shared" si="10"/>
        <v>129.10000000000002</v>
      </c>
      <c r="AH121" s="52">
        <f t="shared" si="11"/>
        <v>1.4503816793892956E-2</v>
      </c>
      <c r="AI121" s="24">
        <f t="shared" si="12"/>
        <v>121.28333333333335</v>
      </c>
      <c r="AJ121" s="52">
        <f t="shared" si="13"/>
        <v>-1.0694444444444546E-2</v>
      </c>
      <c r="AK121" s="60">
        <f t="shared" si="14"/>
        <v>127.05833333333334</v>
      </c>
      <c r="AL121" s="52">
        <f t="shared" si="15"/>
        <v>1.8984027232259234E-3</v>
      </c>
    </row>
    <row r="122" spans="1:38" x14ac:dyDescent="0.3">
      <c r="A122" t="s">
        <v>60</v>
      </c>
      <c r="B122" s="1">
        <v>2016</v>
      </c>
      <c r="C122" t="s">
        <v>167</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s="3" t="s">
        <v>79</v>
      </c>
      <c r="V122">
        <v>127.4</v>
      </c>
      <c r="W122">
        <v>128.5</v>
      </c>
      <c r="X122">
        <v>125.8</v>
      </c>
      <c r="Y122">
        <v>115.1</v>
      </c>
      <c r="Z122">
        <v>123.6</v>
      </c>
      <c r="AA122">
        <v>129.1</v>
      </c>
      <c r="AB122">
        <v>119.7</v>
      </c>
      <c r="AC122">
        <v>122.5</v>
      </c>
      <c r="AD122">
        <v>130.30000000000001</v>
      </c>
      <c r="AE122" s="24">
        <f t="shared" si="8"/>
        <v>132.50833333333333</v>
      </c>
      <c r="AF122" s="52">
        <f t="shared" si="9"/>
        <v>8.1711576846307532E-3</v>
      </c>
      <c r="AG122" s="24">
        <f t="shared" si="10"/>
        <v>133.25</v>
      </c>
      <c r="AH122" s="52">
        <f t="shared" si="11"/>
        <v>1.149851632047486E-2</v>
      </c>
      <c r="AI122" s="24">
        <f t="shared" si="12"/>
        <v>123.63333333333334</v>
      </c>
      <c r="AJ122" s="52">
        <f t="shared" si="13"/>
        <v>-9.2517006802721631E-3</v>
      </c>
      <c r="AK122" s="60">
        <f t="shared" si="14"/>
        <v>129.79722222222222</v>
      </c>
      <c r="AL122" s="52">
        <f t="shared" si="15"/>
        <v>3.8586168670590496E-3</v>
      </c>
    </row>
    <row r="123" spans="1:38" x14ac:dyDescent="0.3">
      <c r="A123" t="s">
        <v>85</v>
      </c>
      <c r="B123" s="1">
        <v>2016</v>
      </c>
      <c r="C123" t="s">
        <v>167</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c r="AE123" s="24">
        <f t="shared" si="8"/>
        <v>134.35</v>
      </c>
      <c r="AF123" s="52">
        <f t="shared" si="9"/>
        <v>1.8573551263001487E-3</v>
      </c>
      <c r="AG123" s="24">
        <f t="shared" si="10"/>
        <v>123.95</v>
      </c>
      <c r="AH123" s="52">
        <f t="shared" si="11"/>
        <v>1.7828843106180665E-2</v>
      </c>
      <c r="AI123" s="24">
        <f t="shared" si="12"/>
        <v>120.08333333333333</v>
      </c>
      <c r="AJ123" s="52">
        <f t="shared" si="13"/>
        <v>-1.165402976691934E-2</v>
      </c>
      <c r="AK123" s="60">
        <f t="shared" si="14"/>
        <v>126.12777777777778</v>
      </c>
      <c r="AL123" s="52">
        <f t="shared" si="15"/>
        <v>3.7300333508863692E-3</v>
      </c>
    </row>
    <row r="124" spans="1:38" x14ac:dyDescent="0.3">
      <c r="A124" t="s">
        <v>104</v>
      </c>
      <c r="B124" s="1">
        <v>2016</v>
      </c>
      <c r="C124" t="s">
        <v>167</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c r="AE124" s="24">
        <f t="shared" si="8"/>
        <v>133.03333333333333</v>
      </c>
      <c r="AF124" s="52">
        <f t="shared" si="9"/>
        <v>7.2139303482587208E-3</v>
      </c>
      <c r="AG124" s="24">
        <f t="shared" si="10"/>
        <v>129.5</v>
      </c>
      <c r="AH124" s="52">
        <f t="shared" si="11"/>
        <v>1.4459665144596694E-2</v>
      </c>
      <c r="AI124" s="24">
        <f t="shared" si="12"/>
        <v>121.95</v>
      </c>
      <c r="AJ124" s="52">
        <f t="shared" si="13"/>
        <v>-1.0356255178127589E-2</v>
      </c>
      <c r="AK124" s="60">
        <f t="shared" si="14"/>
        <v>128.1611111111111</v>
      </c>
      <c r="AL124" s="52">
        <f t="shared" si="15"/>
        <v>3.4128218420598532E-3</v>
      </c>
    </row>
    <row r="125" spans="1:38" x14ac:dyDescent="0.3">
      <c r="A125" t="s">
        <v>60</v>
      </c>
      <c r="B125" s="1">
        <v>2016</v>
      </c>
      <c r="C125" t="s">
        <v>177</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s="3" t="s">
        <v>79</v>
      </c>
      <c r="V125">
        <v>128</v>
      </c>
      <c r="W125">
        <v>129.30000000000001</v>
      </c>
      <c r="X125">
        <v>126.2</v>
      </c>
      <c r="Y125">
        <v>116.3</v>
      </c>
      <c r="Z125">
        <v>124.1</v>
      </c>
      <c r="AA125">
        <v>130.19999999999999</v>
      </c>
      <c r="AB125">
        <v>119.9</v>
      </c>
      <c r="AC125">
        <v>123.3</v>
      </c>
      <c r="AD125">
        <v>131.9</v>
      </c>
      <c r="AE125" s="24">
        <f t="shared" si="8"/>
        <v>134.38333333333333</v>
      </c>
      <c r="AF125" s="52">
        <f t="shared" si="9"/>
        <v>1.1887254901960839E-2</v>
      </c>
      <c r="AG125" s="24">
        <f t="shared" si="10"/>
        <v>133.94999999999999</v>
      </c>
      <c r="AH125" s="52">
        <f t="shared" si="11"/>
        <v>1.2168141592920397E-2</v>
      </c>
      <c r="AI125" s="24">
        <f t="shared" si="12"/>
        <v>124.33333333333331</v>
      </c>
      <c r="AJ125" s="52">
        <f t="shared" si="13"/>
        <v>-8.3806434171396372E-3</v>
      </c>
      <c r="AK125" s="60">
        <f t="shared" si="14"/>
        <v>130.88888888888889</v>
      </c>
      <c r="AL125" s="52">
        <f t="shared" si="15"/>
        <v>7.6657400387499615E-3</v>
      </c>
    </row>
    <row r="126" spans="1:38" x14ac:dyDescent="0.3">
      <c r="A126" t="s">
        <v>85</v>
      </c>
      <c r="B126" s="1">
        <v>2016</v>
      </c>
      <c r="C126" t="s">
        <v>177</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c r="AE126" s="24">
        <f t="shared" si="8"/>
        <v>137.4</v>
      </c>
      <c r="AF126" s="52">
        <f t="shared" si="9"/>
        <v>5.7887120115773013E-3</v>
      </c>
      <c r="AG126" s="24">
        <f t="shared" si="10"/>
        <v>124.35</v>
      </c>
      <c r="AH126" s="52">
        <f t="shared" si="11"/>
        <v>1.7772511848341232E-2</v>
      </c>
      <c r="AI126" s="24">
        <f t="shared" si="12"/>
        <v>120.68333333333332</v>
      </c>
      <c r="AJ126" s="52">
        <f t="shared" si="13"/>
        <v>-9.0579710144927141E-3</v>
      </c>
      <c r="AK126" s="60">
        <f t="shared" si="14"/>
        <v>127.47777777777777</v>
      </c>
      <c r="AL126" s="52">
        <f t="shared" si="15"/>
        <v>4.8573163327261517E-3</v>
      </c>
    </row>
    <row r="127" spans="1:38" x14ac:dyDescent="0.3">
      <c r="A127" t="s">
        <v>104</v>
      </c>
      <c r="B127" s="1">
        <v>2016</v>
      </c>
      <c r="C127" t="s">
        <v>177</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c r="AE127" s="24">
        <f t="shared" si="8"/>
        <v>135.31666666666666</v>
      </c>
      <c r="AF127" s="52">
        <f t="shared" si="9"/>
        <v>1.0843079922027401E-2</v>
      </c>
      <c r="AG127" s="24">
        <f t="shared" si="10"/>
        <v>130.05000000000001</v>
      </c>
      <c r="AH127" s="52">
        <f t="shared" si="11"/>
        <v>1.4772727272727187E-2</v>
      </c>
      <c r="AI127" s="24">
        <f t="shared" si="12"/>
        <v>122.58333333333331</v>
      </c>
      <c r="AJ127" s="52">
        <f t="shared" si="13"/>
        <v>-8.9163237311383897E-3</v>
      </c>
      <c r="AK127" s="60">
        <f t="shared" si="14"/>
        <v>129.31666666666666</v>
      </c>
      <c r="AL127" s="52">
        <f t="shared" si="15"/>
        <v>6.0210094798872522E-3</v>
      </c>
    </row>
    <row r="128" spans="1:38" x14ac:dyDescent="0.3">
      <c r="A128" t="s">
        <v>60</v>
      </c>
      <c r="B128" s="1">
        <v>2016</v>
      </c>
      <c r="C128" t="s">
        <v>194</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s="3" t="s">
        <v>79</v>
      </c>
      <c r="V128">
        <v>128.19999999999999</v>
      </c>
      <c r="W128">
        <v>130</v>
      </c>
      <c r="X128">
        <v>126.7</v>
      </c>
      <c r="Y128">
        <v>116.4</v>
      </c>
      <c r="Z128">
        <v>125.2</v>
      </c>
      <c r="AA128">
        <v>130.80000000000001</v>
      </c>
      <c r="AB128">
        <v>120.9</v>
      </c>
      <c r="AC128">
        <v>123.8</v>
      </c>
      <c r="AD128">
        <v>133</v>
      </c>
      <c r="AE128" s="24">
        <f t="shared" si="8"/>
        <v>136.05833333333331</v>
      </c>
      <c r="AF128" s="52">
        <f t="shared" si="9"/>
        <v>1.1203972868217192E-2</v>
      </c>
      <c r="AG128" s="24">
        <f t="shared" si="10"/>
        <v>134.69999999999999</v>
      </c>
      <c r="AH128" s="52">
        <f t="shared" si="11"/>
        <v>1.318681318681327E-2</v>
      </c>
      <c r="AI128" s="24">
        <f t="shared" si="12"/>
        <v>125</v>
      </c>
      <c r="AJ128" s="52">
        <f t="shared" si="13"/>
        <v>-9.6930533117932389E-3</v>
      </c>
      <c r="AK128" s="60">
        <f t="shared" si="14"/>
        <v>131.91944444444445</v>
      </c>
      <c r="AL128" s="52">
        <f t="shared" si="15"/>
        <v>8.1244778613199144E-3</v>
      </c>
    </row>
    <row r="129" spans="1:38" x14ac:dyDescent="0.3">
      <c r="A129" t="s">
        <v>85</v>
      </c>
      <c r="B129" s="1">
        <v>2016</v>
      </c>
      <c r="C129" t="s">
        <v>194</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c r="AE129" s="24">
        <f t="shared" si="8"/>
        <v>139.30833333333337</v>
      </c>
      <c r="AF129" s="52">
        <f t="shared" si="9"/>
        <v>3.516928946113346E-3</v>
      </c>
      <c r="AG129" s="24">
        <f t="shared" si="10"/>
        <v>124.5</v>
      </c>
      <c r="AH129" s="52">
        <f t="shared" si="11"/>
        <v>1.8912529550827468E-2</v>
      </c>
      <c r="AI129" s="24">
        <f t="shared" si="12"/>
        <v>121.2</v>
      </c>
      <c r="AJ129" s="52">
        <f t="shared" si="13"/>
        <v>-1.0842368640533754E-2</v>
      </c>
      <c r="AK129" s="60">
        <f t="shared" si="14"/>
        <v>128.33611111111114</v>
      </c>
      <c r="AL129" s="52">
        <f t="shared" si="15"/>
        <v>5.1464254952625042E-3</v>
      </c>
    </row>
    <row r="130" spans="1:38" x14ac:dyDescent="0.3">
      <c r="A130" t="s">
        <v>104</v>
      </c>
      <c r="B130" s="1">
        <v>2016</v>
      </c>
      <c r="C130" t="s">
        <v>194</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c r="AE130" s="24">
        <f t="shared" si="8"/>
        <v>137.09166666666667</v>
      </c>
      <c r="AF130" s="52">
        <f t="shared" si="9"/>
        <v>9.4532755298651523E-3</v>
      </c>
      <c r="AG130" s="24">
        <f t="shared" si="10"/>
        <v>130.55000000000001</v>
      </c>
      <c r="AH130" s="52">
        <f t="shared" si="11"/>
        <v>1.6201959306706686E-2</v>
      </c>
      <c r="AI130" s="24">
        <f t="shared" si="12"/>
        <v>123.16666666666667</v>
      </c>
      <c r="AJ130" s="52">
        <f t="shared" si="13"/>
        <v>-1.0391030899644509E-2</v>
      </c>
      <c r="AK130" s="60">
        <f t="shared" si="14"/>
        <v>130.26944444444445</v>
      </c>
      <c r="AL130" s="52">
        <f t="shared" si="15"/>
        <v>6.3352826510720724E-3</v>
      </c>
    </row>
    <row r="131" spans="1:38" x14ac:dyDescent="0.3">
      <c r="A131" t="s">
        <v>60</v>
      </c>
      <c r="B131" s="1">
        <v>2016</v>
      </c>
      <c r="C131" t="s">
        <v>213</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s="3" t="s">
        <v>79</v>
      </c>
      <c r="V131">
        <v>129.1</v>
      </c>
      <c r="W131">
        <v>130.6</v>
      </c>
      <c r="X131">
        <v>127</v>
      </c>
      <c r="Y131">
        <v>116</v>
      </c>
      <c r="Z131">
        <v>125.5</v>
      </c>
      <c r="AA131">
        <v>131.9</v>
      </c>
      <c r="AB131">
        <v>122</v>
      </c>
      <c r="AC131">
        <v>124.2</v>
      </c>
      <c r="AD131">
        <v>133.5</v>
      </c>
      <c r="AE131" s="24">
        <f t="shared" ref="AE131:AE194" si="16">SUM(D131:O131)/12</f>
        <v>136.62499999999997</v>
      </c>
      <c r="AF131" s="52">
        <f t="shared" ref="AF131:AF194" si="17">(P131-AE131)/P131</f>
        <v>9.9637681159422346E-3</v>
      </c>
      <c r="AG131" s="24">
        <f t="shared" ref="AG131:AG194" si="18">SUM(R131:S131)/2</f>
        <v>135.4</v>
      </c>
      <c r="AH131" s="52">
        <f t="shared" ref="AH131:AH194" si="19">(T131-AG131)/T131</f>
        <v>1.2399708242158925E-2</v>
      </c>
      <c r="AI131" s="24">
        <f t="shared" ref="AI131:AI194" si="20">(SUM(W131:AB131)/6)</f>
        <v>125.5</v>
      </c>
      <c r="AJ131" s="52">
        <f t="shared" ref="AJ131:AJ194" si="21">(AC131-AI131)/AC131</f>
        <v>-1.046698872785827E-2</v>
      </c>
      <c r="AK131" s="60">
        <f t="shared" ref="AK131:AK194" si="22">SUM(AE131,AG131,AI131)/3</f>
        <v>132.50833333333333</v>
      </c>
      <c r="AL131" s="52">
        <f t="shared" ref="AL131:AL194" si="23">(AD131-AK131)/AD131</f>
        <v>7.4282147315855749E-3</v>
      </c>
    </row>
    <row r="132" spans="1:38" x14ac:dyDescent="0.3">
      <c r="A132" t="s">
        <v>85</v>
      </c>
      <c r="B132" s="1">
        <v>2016</v>
      </c>
      <c r="C132" t="s">
        <v>213</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c r="AE132" s="24">
        <f t="shared" si="16"/>
        <v>137.19999999999996</v>
      </c>
      <c r="AF132" s="52">
        <f t="shared" si="17"/>
        <v>2.9069767441862945E-3</v>
      </c>
      <c r="AG132" s="24">
        <f t="shared" si="18"/>
        <v>124.85000000000001</v>
      </c>
      <c r="AH132" s="52">
        <f t="shared" si="19"/>
        <v>1.9245875883739109E-2</v>
      </c>
      <c r="AI132" s="24">
        <f t="shared" si="20"/>
        <v>121.41666666666667</v>
      </c>
      <c r="AJ132" s="52">
        <f t="shared" si="21"/>
        <v>-1.2649430080622732E-2</v>
      </c>
      <c r="AK132" s="60">
        <f t="shared" si="22"/>
        <v>127.82222222222221</v>
      </c>
      <c r="AL132" s="52">
        <f t="shared" si="23"/>
        <v>4.4998269297336219E-3</v>
      </c>
    </row>
    <row r="133" spans="1:38" x14ac:dyDescent="0.3">
      <c r="A133" t="s">
        <v>104</v>
      </c>
      <c r="B133" s="1">
        <v>2016</v>
      </c>
      <c r="C133" t="s">
        <v>213</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c r="AE133" s="24">
        <f t="shared" si="16"/>
        <v>136.66666666666666</v>
      </c>
      <c r="AF133" s="52">
        <f t="shared" si="17"/>
        <v>8.9436789944405248E-3</v>
      </c>
      <c r="AG133" s="24">
        <f t="shared" si="18"/>
        <v>131.14999999999998</v>
      </c>
      <c r="AH133" s="52">
        <f t="shared" si="19"/>
        <v>1.5390390390390477E-2</v>
      </c>
      <c r="AI133" s="24">
        <f t="shared" si="20"/>
        <v>123.53333333333332</v>
      </c>
      <c r="AJ133" s="52">
        <f t="shared" si="21"/>
        <v>-1.1739011739011655E-2</v>
      </c>
      <c r="AK133" s="60">
        <f t="shared" si="22"/>
        <v>130.44999999999996</v>
      </c>
      <c r="AL133" s="52">
        <f t="shared" si="23"/>
        <v>4.9580472921436627E-3</v>
      </c>
    </row>
    <row r="134" spans="1:38" x14ac:dyDescent="0.3">
      <c r="A134" t="s">
        <v>60</v>
      </c>
      <c r="B134" s="1">
        <v>2016</v>
      </c>
      <c r="C134" t="s">
        <v>228</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s="3" t="s">
        <v>79</v>
      </c>
      <c r="V134">
        <v>129.69999999999999</v>
      </c>
      <c r="W134">
        <v>131.1</v>
      </c>
      <c r="X134">
        <v>127.8</v>
      </c>
      <c r="Y134">
        <v>117</v>
      </c>
      <c r="Z134">
        <v>125.7</v>
      </c>
      <c r="AA134">
        <v>132.19999999999999</v>
      </c>
      <c r="AB134">
        <v>122.8</v>
      </c>
      <c r="AC134">
        <v>124.9</v>
      </c>
      <c r="AD134">
        <v>133.4</v>
      </c>
      <c r="AE134" s="24">
        <f t="shared" si="16"/>
        <v>136.125</v>
      </c>
      <c r="AF134" s="52">
        <f t="shared" si="17"/>
        <v>7.8352769679299467E-3</v>
      </c>
      <c r="AG134" s="24">
        <f t="shared" si="18"/>
        <v>136</v>
      </c>
      <c r="AH134" s="52">
        <f t="shared" si="19"/>
        <v>1.3062409288824465E-2</v>
      </c>
      <c r="AI134" s="24">
        <f t="shared" si="20"/>
        <v>126.09999999999998</v>
      </c>
      <c r="AJ134" s="52">
        <f t="shared" si="21"/>
        <v>-9.60768614891893E-3</v>
      </c>
      <c r="AK134" s="60">
        <f t="shared" si="22"/>
        <v>132.74166666666665</v>
      </c>
      <c r="AL134" s="52">
        <f t="shared" si="23"/>
        <v>4.9350324837583196E-3</v>
      </c>
    </row>
    <row r="135" spans="1:38" x14ac:dyDescent="0.3">
      <c r="A135" t="s">
        <v>85</v>
      </c>
      <c r="B135" s="1">
        <v>2016</v>
      </c>
      <c r="C135" t="s">
        <v>228</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c r="AE135" s="24">
        <f t="shared" si="16"/>
        <v>135.05833333333331</v>
      </c>
      <c r="AF135" s="52">
        <f t="shared" si="17"/>
        <v>4.7285679194302137E-3</v>
      </c>
      <c r="AG135" s="24">
        <f t="shared" si="18"/>
        <v>125.14999999999999</v>
      </c>
      <c r="AH135" s="52">
        <f t="shared" si="19"/>
        <v>1.9968676585747934E-2</v>
      </c>
      <c r="AI135" s="24">
        <f t="shared" si="20"/>
        <v>121.85000000000001</v>
      </c>
      <c r="AJ135" s="52">
        <f t="shared" si="21"/>
        <v>-1.120331950207476E-2</v>
      </c>
      <c r="AK135" s="60">
        <f t="shared" si="22"/>
        <v>127.35277777777777</v>
      </c>
      <c r="AL135" s="52">
        <f t="shared" si="23"/>
        <v>5.0564236111111382E-3</v>
      </c>
    </row>
    <row r="136" spans="1:38" x14ac:dyDescent="0.3">
      <c r="A136" t="s">
        <v>104</v>
      </c>
      <c r="B136" s="1">
        <v>2016</v>
      </c>
      <c r="C136" t="s">
        <v>228</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c r="AE136" s="24">
        <f t="shared" si="16"/>
        <v>135.59166666666667</v>
      </c>
      <c r="AF136" s="52">
        <f t="shared" si="17"/>
        <v>7.3816495851634391E-3</v>
      </c>
      <c r="AG136" s="24">
        <f t="shared" si="18"/>
        <v>131.6</v>
      </c>
      <c r="AH136" s="52">
        <f t="shared" si="19"/>
        <v>1.6442451420030021E-2</v>
      </c>
      <c r="AI136" s="24">
        <f t="shared" si="20"/>
        <v>124.06666666666666</v>
      </c>
      <c r="AJ136" s="52">
        <f t="shared" si="21"/>
        <v>-1.0314875135722034E-2</v>
      </c>
      <c r="AK136" s="60">
        <f t="shared" si="22"/>
        <v>130.41944444444445</v>
      </c>
      <c r="AL136" s="52">
        <f t="shared" si="23"/>
        <v>3.6711654358713083E-3</v>
      </c>
    </row>
    <row r="137" spans="1:38" x14ac:dyDescent="0.3">
      <c r="A137" t="s">
        <v>60</v>
      </c>
      <c r="B137" s="1">
        <v>2016</v>
      </c>
      <c r="C137" t="s">
        <v>238</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s="3" t="s">
        <v>79</v>
      </c>
      <c r="V137">
        <v>129.80000000000001</v>
      </c>
      <c r="W137">
        <v>131.80000000000001</v>
      </c>
      <c r="X137">
        <v>128.69999999999999</v>
      </c>
      <c r="Y137">
        <v>117.8</v>
      </c>
      <c r="Z137">
        <v>126.5</v>
      </c>
      <c r="AA137">
        <v>133</v>
      </c>
      <c r="AB137">
        <v>123</v>
      </c>
      <c r="AC137">
        <v>125.7</v>
      </c>
      <c r="AD137">
        <v>133.80000000000001</v>
      </c>
      <c r="AE137" s="24">
        <f t="shared" si="16"/>
        <v>136.20000000000002</v>
      </c>
      <c r="AF137" s="52">
        <f t="shared" si="17"/>
        <v>8.7336244541483879E-3</v>
      </c>
      <c r="AG137" s="24">
        <f t="shared" si="18"/>
        <v>136.94999999999999</v>
      </c>
      <c r="AH137" s="52">
        <f t="shared" si="19"/>
        <v>1.3328530259366157E-2</v>
      </c>
      <c r="AI137" s="24">
        <f t="shared" si="20"/>
        <v>126.8</v>
      </c>
      <c r="AJ137" s="52">
        <f t="shared" si="21"/>
        <v>-8.7509944311853164E-3</v>
      </c>
      <c r="AK137" s="60">
        <f t="shared" si="22"/>
        <v>133.31666666666666</v>
      </c>
      <c r="AL137" s="52">
        <f t="shared" si="23"/>
        <v>3.6123567513703173E-3</v>
      </c>
    </row>
    <row r="138" spans="1:38" x14ac:dyDescent="0.3">
      <c r="A138" t="s">
        <v>85</v>
      </c>
      <c r="B138" s="1">
        <v>2016</v>
      </c>
      <c r="C138" t="s">
        <v>238</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c r="AE138" s="24">
        <f t="shared" si="16"/>
        <v>135.54999999999998</v>
      </c>
      <c r="AF138" s="52">
        <f t="shared" si="17"/>
        <v>5.5025678650038766E-3</v>
      </c>
      <c r="AG138" s="24">
        <f t="shared" si="18"/>
        <v>125.5</v>
      </c>
      <c r="AH138" s="52">
        <f t="shared" si="19"/>
        <v>1.953125E-2</v>
      </c>
      <c r="AI138" s="24">
        <f t="shared" si="20"/>
        <v>122.16666666666667</v>
      </c>
      <c r="AJ138" s="52">
        <f t="shared" si="21"/>
        <v>-1.0476978218913694E-2</v>
      </c>
      <c r="AK138" s="60">
        <f t="shared" si="22"/>
        <v>127.73888888888888</v>
      </c>
      <c r="AL138" s="52">
        <f t="shared" si="23"/>
        <v>6.696042854674295E-3</v>
      </c>
    </row>
    <row r="139" spans="1:38" x14ac:dyDescent="0.3">
      <c r="A139" t="s">
        <v>104</v>
      </c>
      <c r="B139" s="1">
        <v>2016</v>
      </c>
      <c r="C139" t="s">
        <v>238</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c r="AE139" s="24">
        <f t="shared" si="16"/>
        <v>135.81666666666663</v>
      </c>
      <c r="AF139" s="52">
        <f t="shared" si="17"/>
        <v>8.6374695863749313E-3</v>
      </c>
      <c r="AG139" s="24">
        <f t="shared" si="18"/>
        <v>132.30000000000001</v>
      </c>
      <c r="AH139" s="52">
        <f t="shared" si="19"/>
        <v>1.6356877323419991E-2</v>
      </c>
      <c r="AI139" s="24">
        <f t="shared" si="20"/>
        <v>124.61666666666667</v>
      </c>
      <c r="AJ139" s="52">
        <f t="shared" si="21"/>
        <v>-9.8595353862777034E-3</v>
      </c>
      <c r="AK139" s="60">
        <f t="shared" si="22"/>
        <v>130.91111111111113</v>
      </c>
      <c r="AL139" s="52">
        <f t="shared" si="23"/>
        <v>3.7206155927616441E-3</v>
      </c>
    </row>
    <row r="140" spans="1:38" x14ac:dyDescent="0.3">
      <c r="A140" t="s">
        <v>60</v>
      </c>
      <c r="B140" s="1">
        <v>2016</v>
      </c>
      <c r="C140" t="s">
        <v>264</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s="3" t="s">
        <v>79</v>
      </c>
      <c r="V140">
        <v>130.30000000000001</v>
      </c>
      <c r="W140">
        <v>132.1</v>
      </c>
      <c r="X140">
        <v>129.1</v>
      </c>
      <c r="Y140">
        <v>118.2</v>
      </c>
      <c r="Z140">
        <v>126.9</v>
      </c>
      <c r="AA140">
        <v>133.69999999999999</v>
      </c>
      <c r="AB140">
        <v>123.5</v>
      </c>
      <c r="AC140">
        <v>126.1</v>
      </c>
      <c r="AD140">
        <v>133.6</v>
      </c>
      <c r="AE140" s="24">
        <f t="shared" si="16"/>
        <v>135.66666666666666</v>
      </c>
      <c r="AF140" s="52">
        <f t="shared" si="17"/>
        <v>6.8326012689116922E-3</v>
      </c>
      <c r="AG140" s="24">
        <f t="shared" si="18"/>
        <v>137.19999999999999</v>
      </c>
      <c r="AH140" s="52">
        <f t="shared" si="19"/>
        <v>1.4367816091954025E-2</v>
      </c>
      <c r="AI140" s="24">
        <f t="shared" si="20"/>
        <v>127.25</v>
      </c>
      <c r="AJ140" s="52">
        <f t="shared" si="21"/>
        <v>-9.1197462331483407E-3</v>
      </c>
      <c r="AK140" s="60">
        <f t="shared" si="22"/>
        <v>133.37222222222223</v>
      </c>
      <c r="AL140" s="52">
        <f t="shared" si="23"/>
        <v>1.7049234863604798E-3</v>
      </c>
    </row>
    <row r="141" spans="1:38" x14ac:dyDescent="0.3">
      <c r="A141" t="s">
        <v>85</v>
      </c>
      <c r="B141" s="1">
        <v>2016</v>
      </c>
      <c r="C141" t="s">
        <v>264</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c r="AE141" s="24">
        <f t="shared" si="16"/>
        <v>135</v>
      </c>
      <c r="AF141" s="52">
        <f t="shared" si="17"/>
        <v>1.4792899408283184E-3</v>
      </c>
      <c r="AG141" s="24">
        <f t="shared" si="18"/>
        <v>125.85</v>
      </c>
      <c r="AH141" s="52">
        <f t="shared" si="19"/>
        <v>2.0622568093385259E-2</v>
      </c>
      <c r="AI141" s="24">
        <f t="shared" si="20"/>
        <v>122.55</v>
      </c>
      <c r="AJ141" s="52">
        <f t="shared" si="21"/>
        <v>-1.0305028854080791E-2</v>
      </c>
      <c r="AK141" s="60">
        <f t="shared" si="22"/>
        <v>127.80000000000001</v>
      </c>
      <c r="AL141" s="52">
        <f t="shared" si="23"/>
        <v>5.4474708171205338E-3</v>
      </c>
    </row>
    <row r="142" spans="1:38" x14ac:dyDescent="0.3">
      <c r="A142" t="s">
        <v>104</v>
      </c>
      <c r="B142" s="1">
        <v>2016</v>
      </c>
      <c r="C142" t="s">
        <v>264</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c r="AE142" s="24">
        <f t="shared" si="16"/>
        <v>135.30833333333334</v>
      </c>
      <c r="AF142" s="52">
        <f t="shared" si="17"/>
        <v>5.816801371540465E-3</v>
      </c>
      <c r="AG142" s="24">
        <f t="shared" si="18"/>
        <v>132.55000000000001</v>
      </c>
      <c r="AH142" s="52">
        <f t="shared" si="19"/>
        <v>1.8148148148148063E-2</v>
      </c>
      <c r="AI142" s="24">
        <f t="shared" si="20"/>
        <v>125.01666666666667</v>
      </c>
      <c r="AJ142" s="52">
        <f t="shared" si="21"/>
        <v>-9.8276790522348022E-3</v>
      </c>
      <c r="AK142" s="60">
        <f t="shared" si="22"/>
        <v>130.95833333333334</v>
      </c>
      <c r="AL142" s="52">
        <f t="shared" si="23"/>
        <v>1.8419715447152885E-3</v>
      </c>
    </row>
    <row r="143" spans="1:38" x14ac:dyDescent="0.3">
      <c r="A143" t="s">
        <v>60</v>
      </c>
      <c r="B143" s="1">
        <v>2016</v>
      </c>
      <c r="C143" t="s">
        <v>273</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s="3" t="s">
        <v>79</v>
      </c>
      <c r="V143">
        <v>132</v>
      </c>
      <c r="W143">
        <v>132.9</v>
      </c>
      <c r="X143">
        <v>129.69999999999999</v>
      </c>
      <c r="Y143">
        <v>118.6</v>
      </c>
      <c r="Z143">
        <v>127.3</v>
      </c>
      <c r="AA143">
        <v>134.19999999999999</v>
      </c>
      <c r="AB143">
        <v>121.9</v>
      </c>
      <c r="AC143">
        <v>126.3</v>
      </c>
      <c r="AD143">
        <v>132.80000000000001</v>
      </c>
      <c r="AE143" s="24">
        <f t="shared" si="16"/>
        <v>134.53333333333333</v>
      </c>
      <c r="AF143" s="52">
        <f t="shared" si="17"/>
        <v>1.2373174956693185E-3</v>
      </c>
      <c r="AG143" s="24">
        <f t="shared" si="18"/>
        <v>137.80000000000001</v>
      </c>
      <c r="AH143" s="52">
        <f t="shared" si="19"/>
        <v>1.3600572655690604E-2</v>
      </c>
      <c r="AI143" s="24">
        <f t="shared" si="20"/>
        <v>127.43333333333334</v>
      </c>
      <c r="AJ143" s="52">
        <f t="shared" si="21"/>
        <v>-8.9733438902085509E-3</v>
      </c>
      <c r="AK143" s="60">
        <f t="shared" si="22"/>
        <v>133.25555555555556</v>
      </c>
      <c r="AL143" s="52">
        <f t="shared" si="23"/>
        <v>-3.4303882195447933E-3</v>
      </c>
    </row>
    <row r="144" spans="1:38" x14ac:dyDescent="0.3">
      <c r="A144" t="s">
        <v>85</v>
      </c>
      <c r="B144" s="1">
        <v>2016</v>
      </c>
      <c r="C144" t="s">
        <v>273</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c r="AE144" s="24">
        <f t="shared" si="16"/>
        <v>133.08333333333334</v>
      </c>
      <c r="AF144" s="52">
        <f t="shared" si="17"/>
        <v>-2.1335341365461705E-3</v>
      </c>
      <c r="AG144" s="24">
        <f t="shared" si="18"/>
        <v>126.1</v>
      </c>
      <c r="AH144" s="52">
        <f t="shared" si="19"/>
        <v>2.0962732919254788E-2</v>
      </c>
      <c r="AI144" s="24">
        <f t="shared" si="20"/>
        <v>122.5</v>
      </c>
      <c r="AJ144" s="52">
        <f t="shared" si="21"/>
        <v>-9.0609555189455869E-3</v>
      </c>
      <c r="AK144" s="60">
        <f t="shared" si="22"/>
        <v>127.22777777777777</v>
      </c>
      <c r="AL144" s="52">
        <f t="shared" si="23"/>
        <v>2.9171020550330723E-3</v>
      </c>
    </row>
    <row r="145" spans="1:38" x14ac:dyDescent="0.3">
      <c r="A145" t="s">
        <v>104</v>
      </c>
      <c r="B145" s="1">
        <v>2016</v>
      </c>
      <c r="C145" t="s">
        <v>273</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c r="AE145" s="24">
        <f t="shared" si="16"/>
        <v>133.89166666666668</v>
      </c>
      <c r="AF145" s="52">
        <f t="shared" si="17"/>
        <v>8.0845771144268704E-4</v>
      </c>
      <c r="AG145" s="24">
        <f t="shared" si="18"/>
        <v>133.05000000000001</v>
      </c>
      <c r="AH145" s="52">
        <f t="shared" si="19"/>
        <v>1.7355982274741465E-2</v>
      </c>
      <c r="AI145" s="24">
        <f t="shared" si="20"/>
        <v>125.08333333333333</v>
      </c>
      <c r="AJ145" s="52">
        <f t="shared" si="21"/>
        <v>-9.5507129405433648E-3</v>
      </c>
      <c r="AK145" s="60">
        <f t="shared" si="22"/>
        <v>130.67500000000001</v>
      </c>
      <c r="AL145" s="52">
        <f t="shared" si="23"/>
        <v>-2.1088957055215157E-3</v>
      </c>
    </row>
    <row r="146" spans="1:38" x14ac:dyDescent="0.3">
      <c r="A146" t="s">
        <v>60</v>
      </c>
      <c r="B146" s="1">
        <v>2017</v>
      </c>
      <c r="C146" t="s">
        <v>62</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s="3" t="s">
        <v>79</v>
      </c>
      <c r="V146">
        <v>132.1</v>
      </c>
      <c r="W146">
        <v>133.19999999999999</v>
      </c>
      <c r="X146">
        <v>129.9</v>
      </c>
      <c r="Y146">
        <v>119.1</v>
      </c>
      <c r="Z146">
        <v>127</v>
      </c>
      <c r="AA146">
        <v>134.6</v>
      </c>
      <c r="AB146">
        <v>122.3</v>
      </c>
      <c r="AC146">
        <v>126.6</v>
      </c>
      <c r="AD146">
        <v>132.4</v>
      </c>
      <c r="AE146" s="24">
        <f t="shared" si="16"/>
        <v>133.63333333333335</v>
      </c>
      <c r="AF146" s="52">
        <f t="shared" si="17"/>
        <v>4.986287708798389E-4</v>
      </c>
      <c r="AG146" s="24">
        <f t="shared" si="18"/>
        <v>138.25</v>
      </c>
      <c r="AH146" s="52">
        <f t="shared" si="19"/>
        <v>1.2500000000000001E-2</v>
      </c>
      <c r="AI146" s="24">
        <f t="shared" si="20"/>
        <v>127.68333333333334</v>
      </c>
      <c r="AJ146" s="52">
        <f t="shared" si="21"/>
        <v>-8.5571353343865952E-3</v>
      </c>
      <c r="AK146" s="60">
        <f t="shared" si="22"/>
        <v>133.1888888888889</v>
      </c>
      <c r="AL146" s="52">
        <f t="shared" si="23"/>
        <v>-5.9583752937227442E-3</v>
      </c>
    </row>
    <row r="147" spans="1:38" x14ac:dyDescent="0.3">
      <c r="A147" t="s">
        <v>85</v>
      </c>
      <c r="B147" s="1">
        <v>2017</v>
      </c>
      <c r="C147" t="s">
        <v>62</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c r="AE147" s="24">
        <f t="shared" si="16"/>
        <v>131.76666666666668</v>
      </c>
      <c r="AF147" s="52">
        <f t="shared" si="17"/>
        <v>1.7676767676766672E-3</v>
      </c>
      <c r="AG147" s="24">
        <f t="shared" si="18"/>
        <v>126.25</v>
      </c>
      <c r="AH147" s="52">
        <f t="shared" si="19"/>
        <v>2.1317829457364341E-2</v>
      </c>
      <c r="AI147" s="24">
        <f t="shared" si="20"/>
        <v>123.03333333333332</v>
      </c>
      <c r="AJ147" s="52">
        <f t="shared" si="21"/>
        <v>-7.6440076440075586E-3</v>
      </c>
      <c r="AK147" s="60">
        <f t="shared" si="22"/>
        <v>127.01666666666665</v>
      </c>
      <c r="AL147" s="52">
        <f t="shared" si="23"/>
        <v>6.12936880542524E-3</v>
      </c>
    </row>
    <row r="148" spans="1:38" x14ac:dyDescent="0.3">
      <c r="A148" t="s">
        <v>104</v>
      </c>
      <c r="B148" s="1">
        <v>2017</v>
      </c>
      <c r="C148" t="s">
        <v>62</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c r="AE148" s="24">
        <f t="shared" si="16"/>
        <v>132.84999999999997</v>
      </c>
      <c r="AF148" s="52">
        <f t="shared" si="17"/>
        <v>1.878287002254158E-3</v>
      </c>
      <c r="AG148" s="24">
        <f t="shared" si="18"/>
        <v>133.39999999999998</v>
      </c>
      <c r="AH148" s="52">
        <f t="shared" si="19"/>
        <v>1.62241887905606E-2</v>
      </c>
      <c r="AI148" s="24">
        <f t="shared" si="20"/>
        <v>125.45</v>
      </c>
      <c r="AJ148" s="52">
        <f t="shared" si="21"/>
        <v>-8.4405144694533526E-3</v>
      </c>
      <c r="AK148" s="60">
        <f t="shared" si="22"/>
        <v>130.56666666666663</v>
      </c>
      <c r="AL148" s="52">
        <f t="shared" si="23"/>
        <v>-2.0465592223071608E-3</v>
      </c>
    </row>
    <row r="149" spans="1:38" x14ac:dyDescent="0.3">
      <c r="A149" t="s">
        <v>60</v>
      </c>
      <c r="B149" s="1">
        <v>2017</v>
      </c>
      <c r="C149" t="s">
        <v>116</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s="3" t="s">
        <v>79</v>
      </c>
      <c r="V149">
        <v>133.19999999999999</v>
      </c>
      <c r="W149">
        <v>133.6</v>
      </c>
      <c r="X149">
        <v>130.1</v>
      </c>
      <c r="Y149">
        <v>119.5</v>
      </c>
      <c r="Z149">
        <v>127.7</v>
      </c>
      <c r="AA149">
        <v>134.9</v>
      </c>
      <c r="AB149">
        <v>123.2</v>
      </c>
      <c r="AC149">
        <v>127</v>
      </c>
      <c r="AD149">
        <v>132.6</v>
      </c>
      <c r="AE149" s="24">
        <f t="shared" si="16"/>
        <v>133.40833333333336</v>
      </c>
      <c r="AF149" s="52">
        <f t="shared" si="17"/>
        <v>1.4346307385227131E-3</v>
      </c>
      <c r="AG149" s="24">
        <f t="shared" si="18"/>
        <v>138.35000000000002</v>
      </c>
      <c r="AH149" s="52">
        <f t="shared" si="19"/>
        <v>1.3195435092724438E-2</v>
      </c>
      <c r="AI149" s="24">
        <f t="shared" si="20"/>
        <v>128.16666666666666</v>
      </c>
      <c r="AJ149" s="52">
        <f t="shared" si="21"/>
        <v>-9.1863517060366707E-3</v>
      </c>
      <c r="AK149" s="60">
        <f t="shared" si="22"/>
        <v>133.30833333333337</v>
      </c>
      <c r="AL149" s="52">
        <f t="shared" si="23"/>
        <v>-5.3418803418806282E-3</v>
      </c>
    </row>
    <row r="150" spans="1:38" x14ac:dyDescent="0.3">
      <c r="A150" t="s">
        <v>85</v>
      </c>
      <c r="B150" s="1">
        <v>2017</v>
      </c>
      <c r="C150" t="s">
        <v>116</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c r="AE150" s="24">
        <f t="shared" si="16"/>
        <v>131.10000000000002</v>
      </c>
      <c r="AF150" s="52">
        <f t="shared" si="17"/>
        <v>7.5700227100679151E-3</v>
      </c>
      <c r="AG150" s="24">
        <f t="shared" si="18"/>
        <v>126.5</v>
      </c>
      <c r="AH150" s="52">
        <f t="shared" si="19"/>
        <v>2.1655065738592508E-2</v>
      </c>
      <c r="AI150" s="24">
        <f t="shared" si="20"/>
        <v>123.33333333333333</v>
      </c>
      <c r="AJ150" s="52">
        <f t="shared" si="21"/>
        <v>-7.6252723311545983E-3</v>
      </c>
      <c r="AK150" s="60">
        <f t="shared" si="22"/>
        <v>126.97777777777777</v>
      </c>
      <c r="AL150" s="52">
        <f t="shared" si="23"/>
        <v>9.53371468192055E-3</v>
      </c>
    </row>
    <row r="151" spans="1:38" x14ac:dyDescent="0.3">
      <c r="A151" t="s">
        <v>104</v>
      </c>
      <c r="B151" s="1">
        <v>2017</v>
      </c>
      <c r="C151" t="s">
        <v>116</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c r="AE151" s="24">
        <f t="shared" si="16"/>
        <v>132.44166666666669</v>
      </c>
      <c r="AF151" s="52">
        <f t="shared" si="17"/>
        <v>4.1979949874684864E-3</v>
      </c>
      <c r="AG151" s="24">
        <f t="shared" si="18"/>
        <v>133.55000000000001</v>
      </c>
      <c r="AH151" s="52">
        <f t="shared" si="19"/>
        <v>1.7292126563649701E-2</v>
      </c>
      <c r="AI151" s="24">
        <f t="shared" si="20"/>
        <v>125.85000000000001</v>
      </c>
      <c r="AJ151" s="52">
        <f t="shared" si="21"/>
        <v>-8.41346153846163E-3</v>
      </c>
      <c r="AK151" s="60">
        <f t="shared" si="22"/>
        <v>130.61388888888891</v>
      </c>
      <c r="AL151" s="52">
        <f t="shared" si="23"/>
        <v>-1.063467755659583E-4</v>
      </c>
    </row>
    <row r="152" spans="1:38" x14ac:dyDescent="0.3">
      <c r="A152" t="s">
        <v>60</v>
      </c>
      <c r="B152" s="1">
        <v>2017</v>
      </c>
      <c r="C152" t="s">
        <v>138</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s="3" t="s">
        <v>79</v>
      </c>
      <c r="V152">
        <v>134.19999999999999</v>
      </c>
      <c r="W152">
        <v>134.1</v>
      </c>
      <c r="X152">
        <v>130.6</v>
      </c>
      <c r="Y152">
        <v>119.8</v>
      </c>
      <c r="Z152">
        <v>128.30000000000001</v>
      </c>
      <c r="AA152">
        <v>135.19999999999999</v>
      </c>
      <c r="AB152">
        <v>123.3</v>
      </c>
      <c r="AC152">
        <v>127.4</v>
      </c>
      <c r="AD152">
        <v>132.80000000000001</v>
      </c>
      <c r="AE152" s="24">
        <f t="shared" si="16"/>
        <v>132.92500000000001</v>
      </c>
      <c r="AF152" s="52">
        <f t="shared" si="17"/>
        <v>3.5607196401798674E-3</v>
      </c>
      <c r="AG152" s="24">
        <f t="shared" si="18"/>
        <v>138.89999999999998</v>
      </c>
      <c r="AH152" s="52">
        <f t="shared" si="19"/>
        <v>1.3494318181818423E-2</v>
      </c>
      <c r="AI152" s="24">
        <f t="shared" si="20"/>
        <v>128.54999999999998</v>
      </c>
      <c r="AJ152" s="52">
        <f t="shared" si="21"/>
        <v>-9.026687598115991E-3</v>
      </c>
      <c r="AK152" s="60">
        <f t="shared" si="22"/>
        <v>133.45833333333334</v>
      </c>
      <c r="AL152" s="52">
        <f t="shared" si="23"/>
        <v>-4.9573293172690616E-3</v>
      </c>
    </row>
    <row r="153" spans="1:38" x14ac:dyDescent="0.3">
      <c r="A153" t="s">
        <v>85</v>
      </c>
      <c r="B153" s="1">
        <v>2017</v>
      </c>
      <c r="C153" t="s">
        <v>138</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c r="AE153" s="24">
        <f t="shared" si="16"/>
        <v>131.09166666666667</v>
      </c>
      <c r="AF153" s="52">
        <f t="shared" si="17"/>
        <v>1.1375062845651025E-2</v>
      </c>
      <c r="AG153" s="24">
        <f t="shared" si="18"/>
        <v>126.80000000000001</v>
      </c>
      <c r="AH153" s="52">
        <f t="shared" si="19"/>
        <v>2.1604938271604809E-2</v>
      </c>
      <c r="AI153" s="24">
        <f t="shared" si="20"/>
        <v>123.53333333333335</v>
      </c>
      <c r="AJ153" s="52">
        <f t="shared" si="21"/>
        <v>-7.6128330614465851E-3</v>
      </c>
      <c r="AK153" s="60">
        <f t="shared" si="22"/>
        <v>127.14166666666667</v>
      </c>
      <c r="AL153" s="52">
        <f t="shared" si="23"/>
        <v>1.2108262108262028E-2</v>
      </c>
    </row>
    <row r="154" spans="1:38" x14ac:dyDescent="0.3">
      <c r="A154" t="s">
        <v>104</v>
      </c>
      <c r="B154" s="1">
        <v>2017</v>
      </c>
      <c r="C154" t="s">
        <v>138</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c r="AE154" s="24">
        <f t="shared" si="16"/>
        <v>132.15</v>
      </c>
      <c r="AF154" s="52">
        <f t="shared" si="17"/>
        <v>7.137490608564904E-3</v>
      </c>
      <c r="AG154" s="24">
        <f t="shared" si="18"/>
        <v>133.94999999999999</v>
      </c>
      <c r="AH154" s="52">
        <f t="shared" si="19"/>
        <v>1.7961876832844698E-2</v>
      </c>
      <c r="AI154" s="24">
        <f t="shared" si="20"/>
        <v>126.14999999999999</v>
      </c>
      <c r="AJ154" s="52">
        <f t="shared" si="21"/>
        <v>-8.3932853717026152E-3</v>
      </c>
      <c r="AK154" s="60">
        <f t="shared" si="22"/>
        <v>130.75</v>
      </c>
      <c r="AL154" s="52">
        <f t="shared" si="23"/>
        <v>1.1459129106188364E-3</v>
      </c>
    </row>
    <row r="155" spans="1:38" x14ac:dyDescent="0.3">
      <c r="A155" t="s">
        <v>60</v>
      </c>
      <c r="B155" s="2">
        <v>2017</v>
      </c>
      <c r="C155" t="s">
        <v>154</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s="3" t="s">
        <v>79</v>
      </c>
      <c r="V155">
        <v>135</v>
      </c>
      <c r="W155">
        <v>134.30000000000001</v>
      </c>
      <c r="X155">
        <v>131</v>
      </c>
      <c r="Y155">
        <v>119.2</v>
      </c>
      <c r="Z155">
        <v>128.30000000000001</v>
      </c>
      <c r="AA155">
        <v>135.69999999999999</v>
      </c>
      <c r="AB155">
        <v>123.7</v>
      </c>
      <c r="AC155">
        <v>127.5</v>
      </c>
      <c r="AD155">
        <v>132.9</v>
      </c>
      <c r="AE155" s="24">
        <f t="shared" si="16"/>
        <v>132.73333333333332</v>
      </c>
      <c r="AF155" s="52">
        <f t="shared" si="17"/>
        <v>5.7428214731586515E-3</v>
      </c>
      <c r="AG155" s="24">
        <f t="shared" si="18"/>
        <v>139.60000000000002</v>
      </c>
      <c r="AH155" s="52">
        <f t="shared" si="19"/>
        <v>1.4124293785310535E-2</v>
      </c>
      <c r="AI155" s="24">
        <f t="shared" si="20"/>
        <v>128.70000000000002</v>
      </c>
      <c r="AJ155" s="52">
        <f t="shared" si="21"/>
        <v>-9.4117647058824874E-3</v>
      </c>
      <c r="AK155" s="60">
        <f t="shared" si="22"/>
        <v>133.67777777777781</v>
      </c>
      <c r="AL155" s="52">
        <f t="shared" si="23"/>
        <v>-5.8523534821504882E-3</v>
      </c>
    </row>
    <row r="156" spans="1:38" x14ac:dyDescent="0.3">
      <c r="A156" t="s">
        <v>85</v>
      </c>
      <c r="B156" s="2">
        <v>2017</v>
      </c>
      <c r="C156" t="s">
        <v>154</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c r="AE156" s="24">
        <f t="shared" si="16"/>
        <v>131.22499999999999</v>
      </c>
      <c r="AF156" s="52">
        <f t="shared" si="17"/>
        <v>1.6304347826087039E-2</v>
      </c>
      <c r="AG156" s="24">
        <f t="shared" si="18"/>
        <v>127.1</v>
      </c>
      <c r="AH156" s="52">
        <f t="shared" si="19"/>
        <v>2.2307692307692351E-2</v>
      </c>
      <c r="AI156" s="24">
        <f t="shared" si="20"/>
        <v>123.68333333333334</v>
      </c>
      <c r="AJ156" s="52">
        <f t="shared" si="21"/>
        <v>-9.6598639455782627E-3</v>
      </c>
      <c r="AK156" s="60">
        <f t="shared" si="22"/>
        <v>127.33611111111111</v>
      </c>
      <c r="AL156" s="52">
        <f t="shared" si="23"/>
        <v>1.3662965831827155E-2</v>
      </c>
    </row>
    <row r="157" spans="1:38" x14ac:dyDescent="0.3">
      <c r="A157" t="s">
        <v>104</v>
      </c>
      <c r="B157" s="2">
        <v>2017</v>
      </c>
      <c r="C157" t="s">
        <v>154</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c r="AE157" s="24">
        <f t="shared" si="16"/>
        <v>132.07500000000002</v>
      </c>
      <c r="AF157" s="52">
        <f t="shared" si="17"/>
        <v>1.0674157303370659E-2</v>
      </c>
      <c r="AG157" s="24">
        <f t="shared" si="18"/>
        <v>134.55000000000001</v>
      </c>
      <c r="AH157" s="52">
        <f t="shared" si="19"/>
        <v>1.7883211678832035E-2</v>
      </c>
      <c r="AI157" s="24">
        <f t="shared" si="20"/>
        <v>126.30000000000001</v>
      </c>
      <c r="AJ157" s="52">
        <f t="shared" si="21"/>
        <v>-9.5923261390888654E-3</v>
      </c>
      <c r="AK157" s="60">
        <f t="shared" si="22"/>
        <v>130.97499999999999</v>
      </c>
      <c r="AL157" s="52">
        <f t="shared" si="23"/>
        <v>9.5347063310450046E-4</v>
      </c>
    </row>
    <row r="158" spans="1:38" x14ac:dyDescent="0.3">
      <c r="A158" t="s">
        <v>60</v>
      </c>
      <c r="B158" s="2">
        <v>2017</v>
      </c>
      <c r="C158" t="s">
        <v>167</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s="3" t="s">
        <v>79</v>
      </c>
      <c r="V158">
        <v>135</v>
      </c>
      <c r="W158">
        <v>134.9</v>
      </c>
      <c r="X158">
        <v>131.4</v>
      </c>
      <c r="Y158">
        <v>119.4</v>
      </c>
      <c r="Z158">
        <v>129.4</v>
      </c>
      <c r="AA158">
        <v>136.30000000000001</v>
      </c>
      <c r="AB158">
        <v>123.7</v>
      </c>
      <c r="AC158">
        <v>127.9</v>
      </c>
      <c r="AD158">
        <v>133.30000000000001</v>
      </c>
      <c r="AE158" s="24">
        <f t="shared" si="16"/>
        <v>132.80833333333331</v>
      </c>
      <c r="AF158" s="52">
        <f t="shared" si="17"/>
        <v>7.4115595416046533E-3</v>
      </c>
      <c r="AG158" s="24">
        <f t="shared" si="18"/>
        <v>139.9</v>
      </c>
      <c r="AH158" s="52">
        <f t="shared" si="19"/>
        <v>1.3399153737658712E-2</v>
      </c>
      <c r="AI158" s="24">
        <f t="shared" si="20"/>
        <v>129.18333333333337</v>
      </c>
      <c r="AJ158" s="52">
        <f t="shared" si="21"/>
        <v>-1.0033880635913681E-2</v>
      </c>
      <c r="AK158" s="60">
        <f t="shared" si="22"/>
        <v>133.96388888888887</v>
      </c>
      <c r="AL158" s="52">
        <f t="shared" si="23"/>
        <v>-4.9804117696088746E-3</v>
      </c>
    </row>
    <row r="159" spans="1:38" x14ac:dyDescent="0.3">
      <c r="A159" t="s">
        <v>85</v>
      </c>
      <c r="B159" s="2">
        <v>2017</v>
      </c>
      <c r="C159" t="s">
        <v>167</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c r="AE159" s="24">
        <f t="shared" si="16"/>
        <v>131.33333333333334</v>
      </c>
      <c r="AF159" s="52">
        <f t="shared" si="17"/>
        <v>1.6966067864271343E-2</v>
      </c>
      <c r="AG159" s="24">
        <f t="shared" si="18"/>
        <v>127.35</v>
      </c>
      <c r="AH159" s="52">
        <f t="shared" si="19"/>
        <v>2.1889400921658943E-2</v>
      </c>
      <c r="AI159" s="24">
        <f t="shared" si="20"/>
        <v>123.83333333333333</v>
      </c>
      <c r="AJ159" s="52">
        <f t="shared" si="21"/>
        <v>-1.0059815116911373E-2</v>
      </c>
      <c r="AK159" s="60">
        <f t="shared" si="22"/>
        <v>127.50555555555555</v>
      </c>
      <c r="AL159" s="52">
        <f t="shared" si="23"/>
        <v>1.3878147288820305E-2</v>
      </c>
    </row>
    <row r="160" spans="1:38" x14ac:dyDescent="0.3">
      <c r="A160" t="s">
        <v>104</v>
      </c>
      <c r="B160" s="2">
        <v>2017</v>
      </c>
      <c r="C160" t="s">
        <v>167</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c r="AE160" s="24">
        <f t="shared" si="16"/>
        <v>132.15833333333333</v>
      </c>
      <c r="AF160" s="52">
        <f t="shared" si="17"/>
        <v>1.1530790326601774E-2</v>
      </c>
      <c r="AG160" s="24">
        <f t="shared" si="18"/>
        <v>134.80000000000001</v>
      </c>
      <c r="AH160" s="52">
        <f t="shared" si="19"/>
        <v>1.7492711370262225E-2</v>
      </c>
      <c r="AI160" s="24">
        <f t="shared" si="20"/>
        <v>126.58333333333333</v>
      </c>
      <c r="AJ160" s="52">
        <f t="shared" si="21"/>
        <v>-1.024208566108006E-2</v>
      </c>
      <c r="AK160" s="60">
        <f t="shared" si="22"/>
        <v>131.18055555555557</v>
      </c>
      <c r="AL160" s="52">
        <f t="shared" si="23"/>
        <v>1.6700490444781912E-3</v>
      </c>
    </row>
    <row r="161" spans="1:38" x14ac:dyDescent="0.3">
      <c r="A161" t="s">
        <v>60</v>
      </c>
      <c r="B161" s="2">
        <v>2017</v>
      </c>
      <c r="C161" t="s">
        <v>177</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s="3" t="s">
        <v>79</v>
      </c>
      <c r="V161">
        <v>134.80000000000001</v>
      </c>
      <c r="W161">
        <v>135.19999999999999</v>
      </c>
      <c r="X161">
        <v>131.30000000000001</v>
      </c>
      <c r="Y161">
        <v>119.4</v>
      </c>
      <c r="Z161">
        <v>129.80000000000001</v>
      </c>
      <c r="AA161">
        <v>136.9</v>
      </c>
      <c r="AB161">
        <v>124.1</v>
      </c>
      <c r="AC161">
        <v>128.1</v>
      </c>
      <c r="AD161">
        <v>133.9</v>
      </c>
      <c r="AE161" s="24">
        <f t="shared" si="16"/>
        <v>133.65833333333333</v>
      </c>
      <c r="AF161" s="52">
        <f t="shared" si="17"/>
        <v>9.2043489004201198E-3</v>
      </c>
      <c r="AG161" s="24">
        <f t="shared" si="18"/>
        <v>140.39999999999998</v>
      </c>
      <c r="AH161" s="52">
        <f t="shared" si="19"/>
        <v>1.3352073085031863E-2</v>
      </c>
      <c r="AI161" s="24">
        <f t="shared" si="20"/>
        <v>129.45000000000002</v>
      </c>
      <c r="AJ161" s="52">
        <f t="shared" si="21"/>
        <v>-1.0538641686182848E-2</v>
      </c>
      <c r="AK161" s="60">
        <f t="shared" si="22"/>
        <v>134.50277777777777</v>
      </c>
      <c r="AL161" s="52">
        <f t="shared" si="23"/>
        <v>-4.5017011036427189E-3</v>
      </c>
    </row>
    <row r="162" spans="1:38" x14ac:dyDescent="0.3">
      <c r="A162" t="s">
        <v>85</v>
      </c>
      <c r="B162" s="2">
        <v>2017</v>
      </c>
      <c r="C162" t="s">
        <v>177</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c r="AE162" s="24">
        <f t="shared" si="16"/>
        <v>132.94166666666669</v>
      </c>
      <c r="AF162" s="52">
        <f t="shared" si="17"/>
        <v>2.032670105625127E-2</v>
      </c>
      <c r="AG162" s="24">
        <f t="shared" si="18"/>
        <v>127.35</v>
      </c>
      <c r="AH162" s="52">
        <f t="shared" si="19"/>
        <v>2.1889400921658943E-2</v>
      </c>
      <c r="AI162" s="24">
        <f t="shared" si="20"/>
        <v>124.03333333333335</v>
      </c>
      <c r="AJ162" s="52">
        <f t="shared" si="21"/>
        <v>-1.0866612333605075E-2</v>
      </c>
      <c r="AK162" s="60">
        <f t="shared" si="22"/>
        <v>128.10833333333335</v>
      </c>
      <c r="AL162" s="52">
        <f t="shared" si="23"/>
        <v>1.3792661021298362E-2</v>
      </c>
    </row>
    <row r="163" spans="1:38" x14ac:dyDescent="0.3">
      <c r="A163" t="s">
        <v>104</v>
      </c>
      <c r="B163" s="2">
        <v>2017</v>
      </c>
      <c r="C163" t="s">
        <v>177</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c r="AE163" s="24">
        <f t="shared" si="16"/>
        <v>133.29166666666666</v>
      </c>
      <c r="AF163" s="52">
        <f t="shared" si="17"/>
        <v>1.411489151873766E-2</v>
      </c>
      <c r="AG163" s="24">
        <f t="shared" si="18"/>
        <v>135.1</v>
      </c>
      <c r="AH163" s="52">
        <f t="shared" si="19"/>
        <v>1.7454545454545497E-2</v>
      </c>
      <c r="AI163" s="24">
        <f t="shared" si="20"/>
        <v>126.81666666666666</v>
      </c>
      <c r="AJ163" s="52">
        <f t="shared" si="21"/>
        <v>-1.049136786188576E-2</v>
      </c>
      <c r="AK163" s="60">
        <f t="shared" si="22"/>
        <v>131.73611111111111</v>
      </c>
      <c r="AL163" s="52">
        <f t="shared" si="23"/>
        <v>1.9991582491582253E-3</v>
      </c>
    </row>
    <row r="164" spans="1:38" x14ac:dyDescent="0.3">
      <c r="A164" t="s">
        <v>60</v>
      </c>
      <c r="B164" s="2">
        <v>2017</v>
      </c>
      <c r="C164" t="s">
        <v>194</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s="3" t="s">
        <v>79</v>
      </c>
      <c r="V164">
        <v>135.30000000000001</v>
      </c>
      <c r="W164">
        <v>136.1</v>
      </c>
      <c r="X164">
        <v>132.1</v>
      </c>
      <c r="Y164">
        <v>119.1</v>
      </c>
      <c r="Z164">
        <v>130.6</v>
      </c>
      <c r="AA164">
        <v>138.6</v>
      </c>
      <c r="AB164">
        <v>124.4</v>
      </c>
      <c r="AC164">
        <v>128.6</v>
      </c>
      <c r="AD164">
        <v>136.19999999999999</v>
      </c>
      <c r="AE164" s="24">
        <f t="shared" si="16"/>
        <v>136.20000000000002</v>
      </c>
      <c r="AF164" s="52">
        <f t="shared" si="17"/>
        <v>1.6606498194945724E-2</v>
      </c>
      <c r="AG164" s="24">
        <f t="shared" si="18"/>
        <v>141.19999999999999</v>
      </c>
      <c r="AH164" s="52">
        <f t="shared" si="19"/>
        <v>1.6027874564460011E-2</v>
      </c>
      <c r="AI164" s="24">
        <f t="shared" si="20"/>
        <v>130.15</v>
      </c>
      <c r="AJ164" s="52">
        <f t="shared" si="21"/>
        <v>-1.2052877138413775E-2</v>
      </c>
      <c r="AK164" s="60">
        <f t="shared" si="22"/>
        <v>135.85</v>
      </c>
      <c r="AL164" s="52">
        <f t="shared" si="23"/>
        <v>2.5697503671071537E-3</v>
      </c>
    </row>
    <row r="165" spans="1:38" x14ac:dyDescent="0.3">
      <c r="A165" t="s">
        <v>85</v>
      </c>
      <c r="B165" s="2">
        <v>2017</v>
      </c>
      <c r="C165" t="s">
        <v>194</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c r="AE165" s="24">
        <f t="shared" si="16"/>
        <v>135.69166666666666</v>
      </c>
      <c r="AF165" s="52">
        <f t="shared" si="17"/>
        <v>2.9387219837863722E-2</v>
      </c>
      <c r="AG165" s="24">
        <f t="shared" si="18"/>
        <v>127.65</v>
      </c>
      <c r="AH165" s="52">
        <f t="shared" si="19"/>
        <v>2.1088957055214724E-2</v>
      </c>
      <c r="AI165" s="24">
        <f t="shared" si="20"/>
        <v>124.46666666666665</v>
      </c>
      <c r="AJ165" s="52">
        <f t="shared" si="21"/>
        <v>-1.1924119241192311E-2</v>
      </c>
      <c r="AK165" s="60">
        <f t="shared" si="22"/>
        <v>129.26944444444445</v>
      </c>
      <c r="AL165" s="52">
        <f t="shared" si="23"/>
        <v>1.9199966278873791E-2</v>
      </c>
    </row>
    <row r="166" spans="1:38" x14ac:dyDescent="0.3">
      <c r="A166" t="s">
        <v>104</v>
      </c>
      <c r="B166" s="2">
        <v>2017</v>
      </c>
      <c r="C166" t="s">
        <v>194</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c r="AE166" s="24">
        <f t="shared" si="16"/>
        <v>135.86666666666665</v>
      </c>
      <c r="AF166" s="52">
        <f t="shared" si="17"/>
        <v>2.2541966426858663E-2</v>
      </c>
      <c r="AG166" s="24">
        <f t="shared" si="18"/>
        <v>135.69999999999999</v>
      </c>
      <c r="AH166" s="52">
        <f t="shared" si="19"/>
        <v>1.8799710773680568E-2</v>
      </c>
      <c r="AI166" s="24">
        <f t="shared" si="20"/>
        <v>127.38333333333334</v>
      </c>
      <c r="AJ166" s="52">
        <f t="shared" si="21"/>
        <v>-1.1781837437119413E-2</v>
      </c>
      <c r="AK166" s="60">
        <f t="shared" si="22"/>
        <v>132.98333333333332</v>
      </c>
      <c r="AL166" s="52">
        <f t="shared" si="23"/>
        <v>9.0660705414803925E-3</v>
      </c>
    </row>
    <row r="167" spans="1:38" x14ac:dyDescent="0.3">
      <c r="A167" t="s">
        <v>60</v>
      </c>
      <c r="B167" s="2">
        <v>2017</v>
      </c>
      <c r="C167" t="s">
        <v>213</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s="3" t="s">
        <v>79</v>
      </c>
      <c r="V167">
        <v>136.4</v>
      </c>
      <c r="W167">
        <v>137.30000000000001</v>
      </c>
      <c r="X167">
        <v>133</v>
      </c>
      <c r="Y167">
        <v>120.3</v>
      </c>
      <c r="Z167">
        <v>131.5</v>
      </c>
      <c r="AA167">
        <v>140.19999999999999</v>
      </c>
      <c r="AB167">
        <v>125.4</v>
      </c>
      <c r="AC167">
        <v>129.69999999999999</v>
      </c>
      <c r="AD167">
        <v>137.80000000000001</v>
      </c>
      <c r="AE167" s="24">
        <f t="shared" si="16"/>
        <v>137.65833333333333</v>
      </c>
      <c r="AF167" s="52">
        <f t="shared" si="17"/>
        <v>2.092223802750116E-2</v>
      </c>
      <c r="AG167" s="24">
        <f t="shared" si="18"/>
        <v>142.25</v>
      </c>
      <c r="AH167" s="52">
        <f t="shared" si="19"/>
        <v>1.5570934256055362E-2</v>
      </c>
      <c r="AI167" s="24">
        <f t="shared" si="20"/>
        <v>131.28333333333333</v>
      </c>
      <c r="AJ167" s="52">
        <f t="shared" si="21"/>
        <v>-1.2207658699563169E-2</v>
      </c>
      <c r="AK167" s="60">
        <f t="shared" si="22"/>
        <v>137.06388888888887</v>
      </c>
      <c r="AL167" s="52">
        <f t="shared" si="23"/>
        <v>5.341880341880571E-3</v>
      </c>
    </row>
    <row r="168" spans="1:38" x14ac:dyDescent="0.3">
      <c r="A168" t="s">
        <v>85</v>
      </c>
      <c r="B168" s="2">
        <v>2017</v>
      </c>
      <c r="C168" t="s">
        <v>213</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c r="AE168" s="24">
        <f t="shared" si="16"/>
        <v>136.04166666666666</v>
      </c>
      <c r="AF168" s="52">
        <f t="shared" si="17"/>
        <v>3.1731909845788914E-2</v>
      </c>
      <c r="AG168" s="24">
        <f t="shared" si="18"/>
        <v>128.5</v>
      </c>
      <c r="AH168" s="52">
        <f t="shared" si="19"/>
        <v>2.2070015220700196E-2</v>
      </c>
      <c r="AI168" s="24">
        <f t="shared" si="20"/>
        <v>125.18333333333332</v>
      </c>
      <c r="AJ168" s="52">
        <f t="shared" si="21"/>
        <v>-1.1173936456650451E-2</v>
      </c>
      <c r="AK168" s="60">
        <f t="shared" si="22"/>
        <v>129.90833333333333</v>
      </c>
      <c r="AL168" s="52">
        <f t="shared" si="23"/>
        <v>2.1037427781964262E-2</v>
      </c>
    </row>
    <row r="169" spans="1:38" x14ac:dyDescent="0.3">
      <c r="A169" t="s">
        <v>104</v>
      </c>
      <c r="B169" s="2">
        <v>2017</v>
      </c>
      <c r="C169" t="s">
        <v>213</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c r="AE169" s="24">
        <f t="shared" si="16"/>
        <v>136.93333333333334</v>
      </c>
      <c r="AF169" s="52">
        <f t="shared" si="17"/>
        <v>2.6078710289236539E-2</v>
      </c>
      <c r="AG169" s="24">
        <f t="shared" si="18"/>
        <v>136.65</v>
      </c>
      <c r="AH169" s="52">
        <f t="shared" si="19"/>
        <v>1.9023689877961273E-2</v>
      </c>
      <c r="AI169" s="24">
        <f t="shared" si="20"/>
        <v>128.28333333333333</v>
      </c>
      <c r="AJ169" s="52">
        <f t="shared" si="21"/>
        <v>-1.1698212407991595E-2</v>
      </c>
      <c r="AK169" s="60">
        <f t="shared" si="22"/>
        <v>133.95555555555555</v>
      </c>
      <c r="AL169" s="52">
        <f t="shared" si="23"/>
        <v>1.0667979648777378E-2</v>
      </c>
    </row>
    <row r="170" spans="1:38" x14ac:dyDescent="0.3">
      <c r="A170" t="s">
        <v>60</v>
      </c>
      <c r="B170" s="2">
        <v>2017</v>
      </c>
      <c r="C170" t="s">
        <v>228</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s="3" t="s">
        <v>79</v>
      </c>
      <c r="V170">
        <v>137.4</v>
      </c>
      <c r="W170">
        <v>137.9</v>
      </c>
      <c r="X170">
        <v>133.4</v>
      </c>
      <c r="Y170">
        <v>121.2</v>
      </c>
      <c r="Z170">
        <v>132.30000000000001</v>
      </c>
      <c r="AA170">
        <v>139.6</v>
      </c>
      <c r="AB170">
        <v>126.7</v>
      </c>
      <c r="AC170">
        <v>130.30000000000001</v>
      </c>
      <c r="AD170">
        <v>137.6</v>
      </c>
      <c r="AE170" s="24">
        <f t="shared" si="16"/>
        <v>137.05833333333334</v>
      </c>
      <c r="AF170" s="52">
        <f t="shared" si="17"/>
        <v>1.8206781279847116E-2</v>
      </c>
      <c r="AG170" s="24">
        <f t="shared" si="18"/>
        <v>142.89999999999998</v>
      </c>
      <c r="AH170" s="52">
        <f t="shared" si="19"/>
        <v>1.5840220385675011E-2</v>
      </c>
      <c r="AI170" s="24">
        <f t="shared" si="20"/>
        <v>131.85</v>
      </c>
      <c r="AJ170" s="52">
        <f t="shared" si="21"/>
        <v>-1.1895625479662187E-2</v>
      </c>
      <c r="AK170" s="60">
        <f t="shared" si="22"/>
        <v>137.26944444444442</v>
      </c>
      <c r="AL170" s="52">
        <f t="shared" si="23"/>
        <v>2.4022932816539031E-3</v>
      </c>
    </row>
    <row r="171" spans="1:38" x14ac:dyDescent="0.3">
      <c r="A171" t="s">
        <v>85</v>
      </c>
      <c r="B171" s="2">
        <v>2017</v>
      </c>
      <c r="C171" t="s">
        <v>228</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c r="AE171" s="24">
        <f t="shared" si="16"/>
        <v>134.30833333333334</v>
      </c>
      <c r="AF171" s="52">
        <f t="shared" si="17"/>
        <v>2.6751207729468571E-2</v>
      </c>
      <c r="AG171" s="24">
        <f t="shared" si="18"/>
        <v>128.94999999999999</v>
      </c>
      <c r="AH171" s="52">
        <f t="shared" si="19"/>
        <v>2.3106060606060692E-2</v>
      </c>
      <c r="AI171" s="24">
        <f t="shared" si="20"/>
        <v>125.78333333333332</v>
      </c>
      <c r="AJ171" s="52">
        <f t="shared" si="21"/>
        <v>-1.0307898259705359E-2</v>
      </c>
      <c r="AK171" s="60">
        <f t="shared" si="22"/>
        <v>129.68055555555554</v>
      </c>
      <c r="AL171" s="52">
        <f t="shared" si="23"/>
        <v>2.0539610607586575E-2</v>
      </c>
    </row>
    <row r="172" spans="1:38" x14ac:dyDescent="0.3">
      <c r="A172" t="s">
        <v>104</v>
      </c>
      <c r="B172" s="2">
        <v>2017</v>
      </c>
      <c r="C172" t="s">
        <v>228</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c r="AE172" s="24">
        <f t="shared" si="16"/>
        <v>135.91666666666666</v>
      </c>
      <c r="AF172" s="52">
        <f t="shared" si="17"/>
        <v>2.2182254196642753E-2</v>
      </c>
      <c r="AG172" s="24">
        <f t="shared" si="18"/>
        <v>137.25</v>
      </c>
      <c r="AH172" s="52">
        <f t="shared" si="19"/>
        <v>1.9642857142857142E-2</v>
      </c>
      <c r="AI172" s="24">
        <f t="shared" si="20"/>
        <v>128.86666666666667</v>
      </c>
      <c r="AJ172" s="52">
        <f t="shared" si="21"/>
        <v>-1.0718954248366072E-2</v>
      </c>
      <c r="AK172" s="60">
        <f t="shared" si="22"/>
        <v>134.01111111111109</v>
      </c>
      <c r="AL172" s="52">
        <f t="shared" si="23"/>
        <v>8.7935568704800085E-3</v>
      </c>
    </row>
    <row r="173" spans="1:38" x14ac:dyDescent="0.3">
      <c r="A173" t="s">
        <v>60</v>
      </c>
      <c r="B173" s="2">
        <v>2017</v>
      </c>
      <c r="C173" t="s">
        <v>238</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s="3" t="s">
        <v>79</v>
      </c>
      <c r="V173">
        <v>138.1</v>
      </c>
      <c r="W173">
        <v>138.4</v>
      </c>
      <c r="X173">
        <v>134.19999999999999</v>
      </c>
      <c r="Y173">
        <v>121</v>
      </c>
      <c r="Z173">
        <v>133</v>
      </c>
      <c r="AA173">
        <v>140.1</v>
      </c>
      <c r="AB173">
        <v>127.4</v>
      </c>
      <c r="AC173">
        <v>130.69999999999999</v>
      </c>
      <c r="AD173">
        <v>138.30000000000001</v>
      </c>
      <c r="AE173" s="24">
        <f t="shared" si="16"/>
        <v>137.54166666666666</v>
      </c>
      <c r="AF173" s="52">
        <f t="shared" si="17"/>
        <v>2.0358499525166298E-2</v>
      </c>
      <c r="AG173" s="24">
        <f t="shared" si="18"/>
        <v>143.89999999999998</v>
      </c>
      <c r="AH173" s="52">
        <f t="shared" si="19"/>
        <v>1.573187414500692E-2</v>
      </c>
      <c r="AI173" s="24">
        <f t="shared" si="20"/>
        <v>132.35</v>
      </c>
      <c r="AJ173" s="52">
        <f t="shared" si="21"/>
        <v>-1.2624330527926594E-2</v>
      </c>
      <c r="AK173" s="60">
        <f t="shared" si="22"/>
        <v>137.93055555555554</v>
      </c>
      <c r="AL173" s="52">
        <f t="shared" si="23"/>
        <v>2.671326424038094E-3</v>
      </c>
    </row>
    <row r="174" spans="1:38" x14ac:dyDescent="0.3">
      <c r="A174" t="s">
        <v>85</v>
      </c>
      <c r="B174" s="2">
        <v>2017</v>
      </c>
      <c r="C174" t="s">
        <v>238</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c r="AE174" s="24">
        <f t="shared" si="16"/>
        <v>135.49999999999997</v>
      </c>
      <c r="AF174" s="52">
        <f t="shared" si="17"/>
        <v>3.006442376521129E-2</v>
      </c>
      <c r="AG174" s="24">
        <f t="shared" si="18"/>
        <v>129.44999999999999</v>
      </c>
      <c r="AH174" s="52">
        <f t="shared" si="19"/>
        <v>2.3755656108597329E-2</v>
      </c>
      <c r="AI174" s="24">
        <f t="shared" si="20"/>
        <v>125.93333333333334</v>
      </c>
      <c r="AJ174" s="52">
        <f t="shared" si="21"/>
        <v>-1.1512717536813953E-2</v>
      </c>
      <c r="AK174" s="60">
        <f t="shared" si="22"/>
        <v>130.29444444444442</v>
      </c>
      <c r="AL174" s="52">
        <f t="shared" si="23"/>
        <v>2.4011652101539903E-2</v>
      </c>
    </row>
    <row r="175" spans="1:38" x14ac:dyDescent="0.3">
      <c r="A175" t="s">
        <v>104</v>
      </c>
      <c r="B175" s="2">
        <v>2017</v>
      </c>
      <c r="C175" t="s">
        <v>238</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c r="AE175" s="24">
        <f t="shared" si="16"/>
        <v>136.63333333333333</v>
      </c>
      <c r="AF175" s="52">
        <f t="shared" si="17"/>
        <v>2.4744230311682148E-2</v>
      </c>
      <c r="AG175" s="24">
        <f t="shared" si="18"/>
        <v>138.05000000000001</v>
      </c>
      <c r="AH175" s="52">
        <f t="shared" si="19"/>
        <v>1.953125E-2</v>
      </c>
      <c r="AI175" s="24">
        <f t="shared" si="20"/>
        <v>129.20000000000002</v>
      </c>
      <c r="AJ175" s="52">
        <f t="shared" si="21"/>
        <v>-1.1746280344557668E-2</v>
      </c>
      <c r="AK175" s="60">
        <f t="shared" si="22"/>
        <v>134.62777777777777</v>
      </c>
      <c r="AL175" s="52">
        <f t="shared" si="23"/>
        <v>1.0817209568128058E-2</v>
      </c>
    </row>
    <row r="176" spans="1:38" x14ac:dyDescent="0.3">
      <c r="A176" t="s">
        <v>60</v>
      </c>
      <c r="B176" s="2">
        <v>2017</v>
      </c>
      <c r="C176" t="s">
        <v>264</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s="3" t="s">
        <v>79</v>
      </c>
      <c r="V176">
        <v>141.1</v>
      </c>
      <c r="W176">
        <v>139.4</v>
      </c>
      <c r="X176">
        <v>135.80000000000001</v>
      </c>
      <c r="Y176">
        <v>121.6</v>
      </c>
      <c r="Z176">
        <v>133.69999999999999</v>
      </c>
      <c r="AA176">
        <v>141.5</v>
      </c>
      <c r="AB176">
        <v>128.1</v>
      </c>
      <c r="AC176">
        <v>131.69999999999999</v>
      </c>
      <c r="AD176">
        <v>140</v>
      </c>
      <c r="AE176" s="24">
        <f t="shared" si="16"/>
        <v>139.60833333333335</v>
      </c>
      <c r="AF176" s="52">
        <f t="shared" si="17"/>
        <v>1.9604400749063604E-2</v>
      </c>
      <c r="AG176" s="24">
        <f t="shared" si="18"/>
        <v>144.85</v>
      </c>
      <c r="AH176" s="52">
        <f t="shared" si="19"/>
        <v>1.6632722335370109E-2</v>
      </c>
      <c r="AI176" s="24">
        <f t="shared" si="20"/>
        <v>133.35</v>
      </c>
      <c r="AJ176" s="52">
        <f t="shared" si="21"/>
        <v>-1.2528473804100273E-2</v>
      </c>
      <c r="AK176" s="60">
        <f t="shared" si="22"/>
        <v>139.26944444444447</v>
      </c>
      <c r="AL176" s="52">
        <f t="shared" si="23"/>
        <v>5.2182539682537566E-3</v>
      </c>
    </row>
    <row r="177" spans="1:38" x14ac:dyDescent="0.3">
      <c r="A177" t="s">
        <v>85</v>
      </c>
      <c r="B177" s="2">
        <v>2017</v>
      </c>
      <c r="C177" t="s">
        <v>264</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c r="AE177" s="24">
        <f t="shared" si="16"/>
        <v>137.93333333333334</v>
      </c>
      <c r="AF177" s="52">
        <f t="shared" si="17"/>
        <v>2.5206124852767936E-2</v>
      </c>
      <c r="AG177" s="24">
        <f t="shared" si="18"/>
        <v>130.19999999999999</v>
      </c>
      <c r="AH177" s="52">
        <f t="shared" si="19"/>
        <v>2.4719101123595592E-2</v>
      </c>
      <c r="AI177" s="24">
        <f t="shared" si="20"/>
        <v>126.35000000000001</v>
      </c>
      <c r="AJ177" s="52">
        <f t="shared" si="21"/>
        <v>-1.1609287429943977E-2</v>
      </c>
      <c r="AK177" s="60">
        <f t="shared" si="22"/>
        <v>131.49444444444444</v>
      </c>
      <c r="AL177" s="52">
        <f t="shared" si="23"/>
        <v>2.4521925486317292E-2</v>
      </c>
    </row>
    <row r="178" spans="1:38" x14ac:dyDescent="0.3">
      <c r="A178" t="s">
        <v>104</v>
      </c>
      <c r="B178" s="2">
        <v>2017</v>
      </c>
      <c r="C178" t="s">
        <v>264</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c r="AE178" s="24">
        <f t="shared" si="16"/>
        <v>138.84166666666667</v>
      </c>
      <c r="AF178" s="52">
        <f t="shared" si="17"/>
        <v>2.2929861599812286E-2</v>
      </c>
      <c r="AG178" s="24">
        <f t="shared" si="18"/>
        <v>138.9</v>
      </c>
      <c r="AH178" s="52">
        <f t="shared" si="19"/>
        <v>2.0451339915373803E-2</v>
      </c>
      <c r="AI178" s="24">
        <f t="shared" si="20"/>
        <v>129.93333333333334</v>
      </c>
      <c r="AJ178" s="52">
        <f t="shared" si="21"/>
        <v>-1.1941848390446506E-2</v>
      </c>
      <c r="AK178" s="60">
        <f t="shared" si="22"/>
        <v>135.89166666666668</v>
      </c>
      <c r="AL178" s="52">
        <f t="shared" si="23"/>
        <v>1.2415213178294436E-2</v>
      </c>
    </row>
    <row r="179" spans="1:38" x14ac:dyDescent="0.3">
      <c r="A179" t="s">
        <v>60</v>
      </c>
      <c r="B179" s="2">
        <v>2017</v>
      </c>
      <c r="C179" t="s">
        <v>273</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s="3" t="s">
        <v>79</v>
      </c>
      <c r="V179">
        <v>142.6</v>
      </c>
      <c r="W179">
        <v>139.5</v>
      </c>
      <c r="X179">
        <v>136.1</v>
      </c>
      <c r="Y179">
        <v>122</v>
      </c>
      <c r="Z179">
        <v>133.4</v>
      </c>
      <c r="AA179">
        <v>141.1</v>
      </c>
      <c r="AB179">
        <v>127.8</v>
      </c>
      <c r="AC179">
        <v>131.9</v>
      </c>
      <c r="AD179">
        <v>139.80000000000001</v>
      </c>
      <c r="AE179" s="24">
        <f t="shared" si="16"/>
        <v>139.34166666666667</v>
      </c>
      <c r="AF179" s="52">
        <f t="shared" si="17"/>
        <v>1.5253239104829197E-2</v>
      </c>
      <c r="AG179" s="24">
        <f t="shared" si="18"/>
        <v>144.94999999999999</v>
      </c>
      <c r="AH179" s="52">
        <f t="shared" si="19"/>
        <v>1.5285326086956524E-2</v>
      </c>
      <c r="AI179" s="24">
        <f t="shared" si="20"/>
        <v>133.31666666666666</v>
      </c>
      <c r="AJ179" s="52">
        <f t="shared" si="21"/>
        <v>-1.0740459944402253E-2</v>
      </c>
      <c r="AK179" s="60">
        <f t="shared" si="22"/>
        <v>139.20277777777775</v>
      </c>
      <c r="AL179" s="52">
        <f t="shared" si="23"/>
        <v>4.2719758384996915E-3</v>
      </c>
    </row>
    <row r="180" spans="1:38" x14ac:dyDescent="0.3">
      <c r="A180" t="s">
        <v>85</v>
      </c>
      <c r="B180" s="2">
        <v>2017</v>
      </c>
      <c r="C180" t="s">
        <v>273</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c r="AE180" s="24">
        <f t="shared" si="16"/>
        <v>135.72499999999999</v>
      </c>
      <c r="AF180" s="52">
        <f t="shared" si="17"/>
        <v>2.2154178674351706E-2</v>
      </c>
      <c r="AG180" s="24">
        <f t="shared" si="18"/>
        <v>130.6</v>
      </c>
      <c r="AH180" s="52">
        <f t="shared" si="19"/>
        <v>2.5373134328358252E-2</v>
      </c>
      <c r="AI180" s="24">
        <f t="shared" si="20"/>
        <v>126.61666666666666</v>
      </c>
      <c r="AJ180" s="52">
        <f t="shared" si="21"/>
        <v>-1.2123634425792692E-2</v>
      </c>
      <c r="AK180" s="60">
        <f t="shared" si="22"/>
        <v>130.98055555555555</v>
      </c>
      <c r="AL180" s="52">
        <f t="shared" si="23"/>
        <v>2.3262076394067414E-2</v>
      </c>
    </row>
    <row r="181" spans="1:38" x14ac:dyDescent="0.3">
      <c r="A181" t="s">
        <v>104</v>
      </c>
      <c r="B181" s="2">
        <v>2017</v>
      </c>
      <c r="C181" t="s">
        <v>273</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c r="AE181" s="24">
        <f t="shared" si="16"/>
        <v>137.87499999999997</v>
      </c>
      <c r="AF181" s="52">
        <f t="shared" si="17"/>
        <v>1.8683274021352517E-2</v>
      </c>
      <c r="AG181" s="24">
        <f t="shared" si="18"/>
        <v>139.1</v>
      </c>
      <c r="AH181" s="52">
        <f t="shared" si="19"/>
        <v>2.0422535211267644E-2</v>
      </c>
      <c r="AI181" s="24">
        <f t="shared" si="20"/>
        <v>130.04999999999998</v>
      </c>
      <c r="AJ181" s="52">
        <f t="shared" si="21"/>
        <v>-1.1275272161741748E-2</v>
      </c>
      <c r="AK181" s="60">
        <f t="shared" si="22"/>
        <v>135.67499999999998</v>
      </c>
      <c r="AL181" s="52">
        <f t="shared" si="23"/>
        <v>1.1115160349854269E-2</v>
      </c>
    </row>
    <row r="182" spans="1:38" x14ac:dyDescent="0.3">
      <c r="A182" t="s">
        <v>60</v>
      </c>
      <c r="B182" s="2">
        <v>2018</v>
      </c>
      <c r="C182" t="s">
        <v>62</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s="3" t="s">
        <v>79</v>
      </c>
      <c r="V182">
        <v>142.30000000000001</v>
      </c>
      <c r="W182">
        <v>139.80000000000001</v>
      </c>
      <c r="X182">
        <v>136</v>
      </c>
      <c r="Y182">
        <v>122.7</v>
      </c>
      <c r="Z182">
        <v>134.30000000000001</v>
      </c>
      <c r="AA182">
        <v>141.6</v>
      </c>
      <c r="AB182">
        <v>128.6</v>
      </c>
      <c r="AC182">
        <v>132.30000000000001</v>
      </c>
      <c r="AD182">
        <v>139.30000000000001</v>
      </c>
      <c r="AE182" s="24">
        <f t="shared" si="16"/>
        <v>138.35833333333332</v>
      </c>
      <c r="AF182" s="52">
        <f t="shared" si="17"/>
        <v>1.4541785375118842E-2</v>
      </c>
      <c r="AG182" s="24">
        <f t="shared" si="18"/>
        <v>145.30000000000001</v>
      </c>
      <c r="AH182" s="52">
        <f t="shared" si="19"/>
        <v>1.4915254237288058E-2</v>
      </c>
      <c r="AI182" s="24">
        <f t="shared" si="20"/>
        <v>133.83333333333334</v>
      </c>
      <c r="AJ182" s="52">
        <f t="shared" si="21"/>
        <v>-1.1589821113630622E-2</v>
      </c>
      <c r="AK182" s="60">
        <f t="shared" si="22"/>
        <v>139.16388888888889</v>
      </c>
      <c r="AL182" s="52">
        <f t="shared" si="23"/>
        <v>9.7710776102742235E-4</v>
      </c>
    </row>
    <row r="183" spans="1:38" x14ac:dyDescent="0.3">
      <c r="A183" t="s">
        <v>85</v>
      </c>
      <c r="B183" s="2">
        <v>2018</v>
      </c>
      <c r="C183" t="s">
        <v>62</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c r="AE183" s="24">
        <f t="shared" si="16"/>
        <v>134.25833333333335</v>
      </c>
      <c r="AF183" s="52">
        <f t="shared" si="17"/>
        <v>2.1440719144800544E-2</v>
      </c>
      <c r="AG183" s="24">
        <f t="shared" si="18"/>
        <v>130.94999999999999</v>
      </c>
      <c r="AH183" s="52">
        <f t="shared" si="19"/>
        <v>2.5669642857142985E-2</v>
      </c>
      <c r="AI183" s="24">
        <f t="shared" si="20"/>
        <v>127.26666666666667</v>
      </c>
      <c r="AJ183" s="52">
        <f t="shared" si="21"/>
        <v>-1.1658717541070498E-2</v>
      </c>
      <c r="AK183" s="60">
        <f t="shared" si="22"/>
        <v>130.82500000000002</v>
      </c>
      <c r="AL183" s="52">
        <f t="shared" si="23"/>
        <v>2.442207307979103E-2</v>
      </c>
    </row>
    <row r="184" spans="1:38" x14ac:dyDescent="0.3">
      <c r="A184" t="s">
        <v>104</v>
      </c>
      <c r="B184" s="2">
        <v>2018</v>
      </c>
      <c r="C184" t="s">
        <v>62</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c r="AE184" s="24">
        <f t="shared" si="16"/>
        <v>136.72499999999999</v>
      </c>
      <c r="AF184" s="52">
        <f t="shared" si="17"/>
        <v>1.7780172413793063E-2</v>
      </c>
      <c r="AG184" s="24">
        <f t="shared" si="18"/>
        <v>139.5</v>
      </c>
      <c r="AH184" s="52">
        <f t="shared" si="19"/>
        <v>1.9676739283204576E-2</v>
      </c>
      <c r="AI184" s="24">
        <f t="shared" si="20"/>
        <v>130.58333333333334</v>
      </c>
      <c r="AJ184" s="52">
        <f t="shared" si="21"/>
        <v>-1.1489801187709904E-2</v>
      </c>
      <c r="AK184" s="60">
        <f t="shared" si="22"/>
        <v>135.60277777777779</v>
      </c>
      <c r="AL184" s="52">
        <f t="shared" si="23"/>
        <v>9.4756919081243028E-3</v>
      </c>
    </row>
    <row r="185" spans="1:38" x14ac:dyDescent="0.3">
      <c r="A185" t="s">
        <v>60</v>
      </c>
      <c r="B185" s="2">
        <v>2018</v>
      </c>
      <c r="C185" t="s">
        <v>116</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s="3" t="s">
        <v>79</v>
      </c>
      <c r="V185">
        <v>142.4</v>
      </c>
      <c r="W185">
        <v>139.9</v>
      </c>
      <c r="X185">
        <v>136.19999999999999</v>
      </c>
      <c r="Y185">
        <v>123.3</v>
      </c>
      <c r="Z185">
        <v>134.30000000000001</v>
      </c>
      <c r="AA185">
        <v>141.5</v>
      </c>
      <c r="AB185">
        <v>128.80000000000001</v>
      </c>
      <c r="AC185">
        <v>132.5</v>
      </c>
      <c r="AD185">
        <v>138.5</v>
      </c>
      <c r="AE185" s="24">
        <f t="shared" si="16"/>
        <v>136.9</v>
      </c>
      <c r="AF185" s="52">
        <f t="shared" si="17"/>
        <v>1.2977649603460584E-2</v>
      </c>
      <c r="AG185" s="24">
        <f t="shared" si="18"/>
        <v>145.55000000000001</v>
      </c>
      <c r="AH185" s="52">
        <f t="shared" si="19"/>
        <v>1.5223274695534505E-2</v>
      </c>
      <c r="AI185" s="24">
        <f t="shared" si="20"/>
        <v>134</v>
      </c>
      <c r="AJ185" s="52">
        <f t="shared" si="21"/>
        <v>-1.1320754716981131E-2</v>
      </c>
      <c r="AK185" s="60">
        <f t="shared" si="22"/>
        <v>138.81666666666669</v>
      </c>
      <c r="AL185" s="52">
        <f t="shared" si="23"/>
        <v>-2.2864019253912731E-3</v>
      </c>
    </row>
    <row r="186" spans="1:38" x14ac:dyDescent="0.3">
      <c r="A186" t="s">
        <v>85</v>
      </c>
      <c r="B186" s="2">
        <v>2018</v>
      </c>
      <c r="C186" t="s">
        <v>116</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c r="AE186" s="24">
        <f t="shared" si="16"/>
        <v>132.69166666666669</v>
      </c>
      <c r="AF186" s="52">
        <f t="shared" si="17"/>
        <v>2.1447885939036158E-2</v>
      </c>
      <c r="AG186" s="24">
        <f t="shared" si="18"/>
        <v>131.19999999999999</v>
      </c>
      <c r="AH186" s="52">
        <f t="shared" si="19"/>
        <v>2.5983667409057165E-2</v>
      </c>
      <c r="AI186" s="24">
        <f t="shared" si="20"/>
        <v>127.83333333333333</v>
      </c>
      <c r="AJ186" s="52">
        <f t="shared" si="21"/>
        <v>-1.0540184453227894E-2</v>
      </c>
      <c r="AK186" s="60">
        <f t="shared" si="22"/>
        <v>130.57499999999999</v>
      </c>
      <c r="AL186" s="52">
        <f t="shared" si="23"/>
        <v>2.5559701492537397E-2</v>
      </c>
    </row>
    <row r="187" spans="1:38" x14ac:dyDescent="0.3">
      <c r="A187" t="s">
        <v>104</v>
      </c>
      <c r="B187" s="2">
        <v>2018</v>
      </c>
      <c r="C187" t="s">
        <v>116</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c r="AE187" s="24">
        <f t="shared" si="16"/>
        <v>135.23333333333332</v>
      </c>
      <c r="AF187" s="52">
        <f t="shared" si="17"/>
        <v>1.719961240310083E-2</v>
      </c>
      <c r="AG187" s="24">
        <f t="shared" si="18"/>
        <v>139.69999999999999</v>
      </c>
      <c r="AH187" s="52">
        <f t="shared" si="19"/>
        <v>2.0336605890603127E-2</v>
      </c>
      <c r="AI187" s="24">
        <f t="shared" si="20"/>
        <v>130.96666666666667</v>
      </c>
      <c r="AJ187" s="52">
        <f t="shared" si="21"/>
        <v>-1.0545267489711994E-2</v>
      </c>
      <c r="AK187" s="60">
        <f t="shared" si="22"/>
        <v>135.29999999999998</v>
      </c>
      <c r="AL187" s="52">
        <f t="shared" si="23"/>
        <v>8.0645161290324244E-3</v>
      </c>
    </row>
    <row r="188" spans="1:38" x14ac:dyDescent="0.3">
      <c r="A188" t="s">
        <v>60</v>
      </c>
      <c r="B188" s="2">
        <v>2018</v>
      </c>
      <c r="C188" t="s">
        <v>138</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s="3" t="s">
        <v>79</v>
      </c>
      <c r="V188">
        <v>142.6</v>
      </c>
      <c r="W188">
        <v>139.9</v>
      </c>
      <c r="X188">
        <v>136.69999999999999</v>
      </c>
      <c r="Y188">
        <v>124.6</v>
      </c>
      <c r="Z188">
        <v>135.1</v>
      </c>
      <c r="AA188">
        <v>142.69999999999999</v>
      </c>
      <c r="AB188">
        <v>129.30000000000001</v>
      </c>
      <c r="AC188">
        <v>133.30000000000001</v>
      </c>
      <c r="AD188">
        <v>138.69999999999999</v>
      </c>
      <c r="AE188" s="24">
        <f t="shared" si="16"/>
        <v>136.94999999999999</v>
      </c>
      <c r="AF188" s="52">
        <f t="shared" si="17"/>
        <v>1.1904761904761946E-2</v>
      </c>
      <c r="AG188" s="24">
        <f t="shared" si="18"/>
        <v>146.1</v>
      </c>
      <c r="AH188" s="52">
        <f t="shared" si="19"/>
        <v>1.4834794335805913E-2</v>
      </c>
      <c r="AI188" s="24">
        <f t="shared" si="20"/>
        <v>134.71666666666667</v>
      </c>
      <c r="AJ188" s="52">
        <f t="shared" si="21"/>
        <v>-1.0627656914228486E-2</v>
      </c>
      <c r="AK188" s="60">
        <f t="shared" si="22"/>
        <v>139.25555555555556</v>
      </c>
      <c r="AL188" s="52">
        <f t="shared" si="23"/>
        <v>-4.005447408475641E-3</v>
      </c>
    </row>
    <row r="189" spans="1:38" x14ac:dyDescent="0.3">
      <c r="A189" t="s">
        <v>85</v>
      </c>
      <c r="B189" s="2">
        <v>2018</v>
      </c>
      <c r="C189" t="s">
        <v>138</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c r="AE189" s="24">
        <f t="shared" si="16"/>
        <v>131.72499999999999</v>
      </c>
      <c r="AF189" s="52">
        <f t="shared" si="17"/>
        <v>2.2811572700296861E-2</v>
      </c>
      <c r="AG189" s="24">
        <f t="shared" si="18"/>
        <v>131.69999999999999</v>
      </c>
      <c r="AH189" s="52">
        <f t="shared" si="19"/>
        <v>2.5887573964497045E-2</v>
      </c>
      <c r="AI189" s="24">
        <f t="shared" si="20"/>
        <v>128.4</v>
      </c>
      <c r="AJ189" s="52">
        <f t="shared" si="21"/>
        <v>-1.02281667977971E-2</v>
      </c>
      <c r="AK189" s="60">
        <f t="shared" si="22"/>
        <v>130.60833333333332</v>
      </c>
      <c r="AL189" s="52">
        <f t="shared" si="23"/>
        <v>2.5310945273631941E-2</v>
      </c>
    </row>
    <row r="190" spans="1:38" x14ac:dyDescent="0.3">
      <c r="A190" t="s">
        <v>104</v>
      </c>
      <c r="B190" s="2">
        <v>2018</v>
      </c>
      <c r="C190" t="s">
        <v>138</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c r="AE190" s="24">
        <f t="shared" si="16"/>
        <v>134.9</v>
      </c>
      <c r="AF190" s="52">
        <f t="shared" si="17"/>
        <v>1.6763848396501333E-2</v>
      </c>
      <c r="AG190" s="24">
        <f t="shared" si="18"/>
        <v>140.25</v>
      </c>
      <c r="AH190" s="52">
        <f t="shared" si="19"/>
        <v>1.9916142557651954E-2</v>
      </c>
      <c r="AI190" s="24">
        <f t="shared" si="20"/>
        <v>131.54999999999998</v>
      </c>
      <c r="AJ190" s="52">
        <f t="shared" si="21"/>
        <v>-9.5932463545661661E-3</v>
      </c>
      <c r="AK190" s="60">
        <f t="shared" si="22"/>
        <v>135.56666666666663</v>
      </c>
      <c r="AL190" s="52">
        <f t="shared" si="23"/>
        <v>6.8376068376070735E-3</v>
      </c>
    </row>
    <row r="191" spans="1:38" x14ac:dyDescent="0.3">
      <c r="A191" t="s">
        <v>60</v>
      </c>
      <c r="B191" s="1">
        <v>2018</v>
      </c>
      <c r="C191" t="s">
        <v>154</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s="3" t="s">
        <v>79</v>
      </c>
      <c r="V191">
        <v>143.80000000000001</v>
      </c>
      <c r="W191">
        <v>140.9</v>
      </c>
      <c r="X191">
        <v>137.6</v>
      </c>
      <c r="Y191">
        <v>125.3</v>
      </c>
      <c r="Z191">
        <v>136</v>
      </c>
      <c r="AA191">
        <v>143.69999999999999</v>
      </c>
      <c r="AB191">
        <v>130.4</v>
      </c>
      <c r="AC191">
        <v>134.19999999999999</v>
      </c>
      <c r="AD191">
        <v>139.1</v>
      </c>
      <c r="AE191" s="24">
        <f t="shared" si="16"/>
        <v>136.78333333333333</v>
      </c>
      <c r="AF191" s="52">
        <f t="shared" si="17"/>
        <v>1.3107263107263081E-2</v>
      </c>
      <c r="AG191" s="24">
        <f t="shared" si="18"/>
        <v>146.69999999999999</v>
      </c>
      <c r="AH191" s="52">
        <f t="shared" si="19"/>
        <v>1.6096579476861207E-2</v>
      </c>
      <c r="AI191" s="24">
        <f t="shared" si="20"/>
        <v>135.65</v>
      </c>
      <c r="AJ191" s="52">
        <f t="shared" si="21"/>
        <v>-1.080476900149044E-2</v>
      </c>
      <c r="AK191" s="60">
        <f t="shared" si="22"/>
        <v>139.71111111111111</v>
      </c>
      <c r="AL191" s="52">
        <f t="shared" si="23"/>
        <v>-4.3933221503315188E-3</v>
      </c>
    </row>
    <row r="192" spans="1:38" x14ac:dyDescent="0.3">
      <c r="A192" t="s">
        <v>85</v>
      </c>
      <c r="B192" s="1">
        <v>2018</v>
      </c>
      <c r="C192" t="s">
        <v>154</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c r="AE192" s="24">
        <f t="shared" si="16"/>
        <v>132.02500000000001</v>
      </c>
      <c r="AF192" s="52">
        <f t="shared" si="17"/>
        <v>2.7081798084008721E-2</v>
      </c>
      <c r="AG192" s="24">
        <f t="shared" si="18"/>
        <v>132.60000000000002</v>
      </c>
      <c r="AH192" s="52">
        <f t="shared" si="19"/>
        <v>2.643171806167376E-2</v>
      </c>
      <c r="AI192" s="24">
        <f t="shared" si="20"/>
        <v>129.48333333333332</v>
      </c>
      <c r="AJ192" s="52">
        <f t="shared" si="21"/>
        <v>-1.0010400416016627E-2</v>
      </c>
      <c r="AK192" s="60">
        <f t="shared" si="22"/>
        <v>131.36944444444444</v>
      </c>
      <c r="AL192" s="52">
        <f t="shared" si="23"/>
        <v>2.5449225189581388E-2</v>
      </c>
    </row>
    <row r="193" spans="1:38" x14ac:dyDescent="0.3">
      <c r="A193" t="s">
        <v>104</v>
      </c>
      <c r="B193" s="1">
        <v>2018</v>
      </c>
      <c r="C193" t="s">
        <v>154</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c r="AE193" s="24">
        <f t="shared" si="16"/>
        <v>134.96666666666667</v>
      </c>
      <c r="AF193" s="52">
        <f t="shared" si="17"/>
        <v>1.8424242424242409E-2</v>
      </c>
      <c r="AG193" s="24">
        <f t="shared" si="18"/>
        <v>141</v>
      </c>
      <c r="AH193" s="52">
        <f t="shared" si="19"/>
        <v>2.0833333333333332E-2</v>
      </c>
      <c r="AI193" s="24">
        <f t="shared" si="20"/>
        <v>132.6</v>
      </c>
      <c r="AJ193" s="52">
        <f t="shared" si="21"/>
        <v>-9.900990099009771E-3</v>
      </c>
      <c r="AK193" s="60">
        <f t="shared" si="22"/>
        <v>136.1888888888889</v>
      </c>
      <c r="AL193" s="52">
        <f t="shared" si="23"/>
        <v>6.645595267039367E-3</v>
      </c>
    </row>
    <row r="194" spans="1:38" x14ac:dyDescent="0.3">
      <c r="A194" t="s">
        <v>60</v>
      </c>
      <c r="B194" s="1">
        <v>2018</v>
      </c>
      <c r="C194" t="s">
        <v>167</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s="3" t="s">
        <v>79</v>
      </c>
      <c r="V194">
        <v>144.30000000000001</v>
      </c>
      <c r="W194">
        <v>141.80000000000001</v>
      </c>
      <c r="X194">
        <v>138.4</v>
      </c>
      <c r="Y194">
        <v>126.4</v>
      </c>
      <c r="Z194">
        <v>136.80000000000001</v>
      </c>
      <c r="AA194">
        <v>144.4</v>
      </c>
      <c r="AB194">
        <v>131.19999999999999</v>
      </c>
      <c r="AC194">
        <v>135.1</v>
      </c>
      <c r="AD194">
        <v>139.80000000000001</v>
      </c>
      <c r="AE194" s="24">
        <f t="shared" si="16"/>
        <v>136.94166666666669</v>
      </c>
      <c r="AF194" s="52">
        <f t="shared" si="17"/>
        <v>1.5516415049125112E-2</v>
      </c>
      <c r="AG194" s="24">
        <f t="shared" si="18"/>
        <v>147.44999999999999</v>
      </c>
      <c r="AH194" s="52">
        <f t="shared" si="19"/>
        <v>1.568758344459294E-2</v>
      </c>
      <c r="AI194" s="24">
        <f t="shared" si="20"/>
        <v>136.5</v>
      </c>
      <c r="AJ194" s="52">
        <f t="shared" si="21"/>
        <v>-1.0362694300518177E-2</v>
      </c>
      <c r="AK194" s="60">
        <f t="shared" si="22"/>
        <v>140.29722222222222</v>
      </c>
      <c r="AL194" s="52">
        <f t="shared" si="23"/>
        <v>-3.5566682562389539E-3</v>
      </c>
    </row>
    <row r="195" spans="1:38" x14ac:dyDescent="0.3">
      <c r="A195" t="s">
        <v>85</v>
      </c>
      <c r="B195" s="1">
        <v>2018</v>
      </c>
      <c r="C195" t="s">
        <v>167</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c r="AE195" s="24">
        <f t="shared" ref="AE195:AE258" si="24">SUM(D195:O195)/12</f>
        <v>132.20833333333331</v>
      </c>
      <c r="AF195" s="52">
        <f t="shared" ref="AF195:AF258" si="25">(P195-AE195)/P195</f>
        <v>3.0730694037145831E-2</v>
      </c>
      <c r="AG195" s="24">
        <f t="shared" ref="AG195:AG258" si="26">SUM(R195:S195)/2</f>
        <v>133.25</v>
      </c>
      <c r="AH195" s="52">
        <f t="shared" ref="AH195:AH258" si="27">(T195-AG195)/T195</f>
        <v>2.7372262773722629E-2</v>
      </c>
      <c r="AI195" s="24">
        <f t="shared" ref="AI195:AI258" si="28">(SUM(W195:AB195)/6)</f>
        <v>130.13333333333333</v>
      </c>
      <c r="AJ195" s="52">
        <f t="shared" ref="AJ195:AJ258" si="29">(AC195-AI195)/AC195</f>
        <v>-9.5681406775276964E-3</v>
      </c>
      <c r="AK195" s="60">
        <f t="shared" ref="AK195:AK258" si="30">SUM(AE195,AG195,AI195)/3</f>
        <v>131.86388888888888</v>
      </c>
      <c r="AL195" s="52">
        <f t="shared" ref="AL195:AL258" si="31">(AD195-AK195)/AD195</f>
        <v>2.6116034794026039E-2</v>
      </c>
    </row>
    <row r="196" spans="1:38" x14ac:dyDescent="0.3">
      <c r="A196" t="s">
        <v>104</v>
      </c>
      <c r="B196" s="1">
        <v>2018</v>
      </c>
      <c r="C196" t="s">
        <v>167</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c r="AE196" s="24">
        <f t="shared" si="24"/>
        <v>135.14166666666668</v>
      </c>
      <c r="AF196" s="52">
        <f t="shared" si="25"/>
        <v>2.1421675114651081E-2</v>
      </c>
      <c r="AG196" s="24">
        <f t="shared" si="26"/>
        <v>141.69999999999999</v>
      </c>
      <c r="AH196" s="52">
        <f t="shared" si="27"/>
        <v>2.0732550103662751E-2</v>
      </c>
      <c r="AI196" s="24">
        <f t="shared" si="28"/>
        <v>133.35</v>
      </c>
      <c r="AJ196" s="52">
        <f t="shared" si="29"/>
        <v>-9.4625283875851632E-3</v>
      </c>
      <c r="AK196" s="60">
        <f t="shared" si="30"/>
        <v>136.73055555555558</v>
      </c>
      <c r="AL196" s="52">
        <f t="shared" si="31"/>
        <v>7.7608450249958532E-3</v>
      </c>
    </row>
    <row r="197" spans="1:38" x14ac:dyDescent="0.3">
      <c r="A197" t="s">
        <v>60</v>
      </c>
      <c r="B197" s="1">
        <v>2018</v>
      </c>
      <c r="C197" t="s">
        <v>177</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s="3" t="s">
        <v>79</v>
      </c>
      <c r="V197">
        <v>145.1</v>
      </c>
      <c r="W197">
        <v>142.19999999999999</v>
      </c>
      <c r="X197">
        <v>138.4</v>
      </c>
      <c r="Y197">
        <v>127.4</v>
      </c>
      <c r="Z197">
        <v>137.80000000000001</v>
      </c>
      <c r="AA197">
        <v>145.1</v>
      </c>
      <c r="AB197">
        <v>131.4</v>
      </c>
      <c r="AC197">
        <v>135.6</v>
      </c>
      <c r="AD197">
        <v>140.5</v>
      </c>
      <c r="AE197" s="24">
        <f t="shared" si="24"/>
        <v>137.52499999999998</v>
      </c>
      <c r="AF197" s="52">
        <f t="shared" si="25"/>
        <v>1.7678571428571592E-2</v>
      </c>
      <c r="AG197" s="24">
        <f t="shared" si="26"/>
        <v>148</v>
      </c>
      <c r="AH197" s="52">
        <f t="shared" si="27"/>
        <v>1.5302727877578252E-2</v>
      </c>
      <c r="AI197" s="24">
        <f t="shared" si="28"/>
        <v>137.04999999999998</v>
      </c>
      <c r="AJ197" s="52">
        <f t="shared" si="29"/>
        <v>-1.0693215339232955E-2</v>
      </c>
      <c r="AK197" s="60">
        <f t="shared" si="30"/>
        <v>140.85833333333332</v>
      </c>
      <c r="AL197" s="52">
        <f t="shared" si="31"/>
        <v>-2.5504151838670469E-3</v>
      </c>
    </row>
    <row r="198" spans="1:38" x14ac:dyDescent="0.3">
      <c r="A198" t="s">
        <v>85</v>
      </c>
      <c r="B198" s="1">
        <v>2018</v>
      </c>
      <c r="C198" t="s">
        <v>177</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c r="AE198" s="24">
        <f t="shared" si="24"/>
        <v>134.07500000000002</v>
      </c>
      <c r="AF198" s="52">
        <f t="shared" si="25"/>
        <v>3.1249999999999917E-2</v>
      </c>
      <c r="AG198" s="24">
        <f t="shared" si="26"/>
        <v>133.80000000000001</v>
      </c>
      <c r="AH198" s="52">
        <f t="shared" si="27"/>
        <v>2.6200873362445372E-2</v>
      </c>
      <c r="AI198" s="24">
        <f t="shared" si="28"/>
        <v>130.66666666666666</v>
      </c>
      <c r="AJ198" s="52">
        <f t="shared" si="29"/>
        <v>-9.0090090090089361E-3</v>
      </c>
      <c r="AK198" s="60">
        <f t="shared" si="30"/>
        <v>132.8472222222222</v>
      </c>
      <c r="AL198" s="52">
        <f t="shared" si="31"/>
        <v>2.4616576929352339E-2</v>
      </c>
    </row>
    <row r="199" spans="1:38" x14ac:dyDescent="0.3">
      <c r="A199" t="s">
        <v>104</v>
      </c>
      <c r="B199" s="1">
        <v>2018</v>
      </c>
      <c r="C199" t="s">
        <v>177</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c r="AE199" s="24">
        <f t="shared" si="24"/>
        <v>136.22499999999999</v>
      </c>
      <c r="AF199" s="52">
        <f t="shared" si="25"/>
        <v>2.2776183644189464E-2</v>
      </c>
      <c r="AG199" s="24">
        <f t="shared" si="26"/>
        <v>142.25</v>
      </c>
      <c r="AH199" s="52">
        <f t="shared" si="27"/>
        <v>2.0316804407713423E-2</v>
      </c>
      <c r="AI199" s="24">
        <f t="shared" si="28"/>
        <v>133.88333333333335</v>
      </c>
      <c r="AJ199" s="52">
        <f t="shared" si="29"/>
        <v>-9.6782302664657604E-3</v>
      </c>
      <c r="AK199" s="60">
        <f t="shared" si="30"/>
        <v>137.45277777777778</v>
      </c>
      <c r="AL199" s="52">
        <f t="shared" si="31"/>
        <v>7.5611712795827955E-3</v>
      </c>
    </row>
    <row r="200" spans="1:38" x14ac:dyDescent="0.3">
      <c r="A200" t="s">
        <v>60</v>
      </c>
      <c r="B200" s="1">
        <v>2018</v>
      </c>
      <c r="C200" t="s">
        <v>194</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s="3" t="s">
        <v>79</v>
      </c>
      <c r="V200">
        <v>146.80000000000001</v>
      </c>
      <c r="W200">
        <v>143.1</v>
      </c>
      <c r="X200">
        <v>139</v>
      </c>
      <c r="Y200">
        <v>127.5</v>
      </c>
      <c r="Z200">
        <v>138.4</v>
      </c>
      <c r="AA200">
        <v>145.80000000000001</v>
      </c>
      <c r="AB200">
        <v>131.4</v>
      </c>
      <c r="AC200">
        <v>136</v>
      </c>
      <c r="AD200">
        <v>141.80000000000001</v>
      </c>
      <c r="AE200" s="24">
        <f t="shared" si="24"/>
        <v>139.04166666666669</v>
      </c>
      <c r="AF200" s="52">
        <f t="shared" si="25"/>
        <v>2.08333333333332E-2</v>
      </c>
      <c r="AG200" s="24">
        <f t="shared" si="26"/>
        <v>148.30000000000001</v>
      </c>
      <c r="AH200" s="52">
        <f t="shared" si="27"/>
        <v>1.5272244355909582E-2</v>
      </c>
      <c r="AI200" s="24">
        <f t="shared" si="28"/>
        <v>137.53333333333333</v>
      </c>
      <c r="AJ200" s="52">
        <f t="shared" si="29"/>
        <v>-1.1274509803921555E-2</v>
      </c>
      <c r="AK200" s="60">
        <f t="shared" si="30"/>
        <v>141.625</v>
      </c>
      <c r="AL200" s="52">
        <f t="shared" si="31"/>
        <v>1.2341325811002211E-3</v>
      </c>
    </row>
    <row r="201" spans="1:38" x14ac:dyDescent="0.3">
      <c r="A201" t="s">
        <v>85</v>
      </c>
      <c r="B201" s="1">
        <v>2018</v>
      </c>
      <c r="C201" t="s">
        <v>194</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c r="AE201" s="24">
        <f t="shared" si="24"/>
        <v>135.9</v>
      </c>
      <c r="AF201" s="52">
        <f t="shared" si="25"/>
        <v>3.1361368496079865E-2</v>
      </c>
      <c r="AG201" s="24">
        <f t="shared" si="26"/>
        <v>134.25</v>
      </c>
      <c r="AH201" s="52">
        <f t="shared" si="27"/>
        <v>2.6468455402465594E-2</v>
      </c>
      <c r="AI201" s="24">
        <f t="shared" si="28"/>
        <v>131.41666666666666</v>
      </c>
      <c r="AJ201" s="52">
        <f t="shared" si="29"/>
        <v>-9.3445980542754895E-3</v>
      </c>
      <c r="AK201" s="60">
        <f t="shared" si="30"/>
        <v>133.85555555555553</v>
      </c>
      <c r="AL201" s="52">
        <f t="shared" si="31"/>
        <v>2.6505050505050722E-2</v>
      </c>
    </row>
    <row r="202" spans="1:38" x14ac:dyDescent="0.3">
      <c r="A202" t="s">
        <v>104</v>
      </c>
      <c r="B202" s="1">
        <v>2018</v>
      </c>
      <c r="C202" t="s">
        <v>194</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c r="AE202" s="24">
        <f t="shared" si="24"/>
        <v>137.82499999999999</v>
      </c>
      <c r="AF202" s="52">
        <f t="shared" si="25"/>
        <v>2.5282885431400403E-2</v>
      </c>
      <c r="AG202" s="24">
        <f t="shared" si="26"/>
        <v>142.60000000000002</v>
      </c>
      <c r="AH202" s="52">
        <f t="shared" si="27"/>
        <v>2.060439560439541E-2</v>
      </c>
      <c r="AI202" s="24">
        <f t="shared" si="28"/>
        <v>134.51666666666668</v>
      </c>
      <c r="AJ202" s="52">
        <f t="shared" si="29"/>
        <v>-9.8848848848850715E-3</v>
      </c>
      <c r="AK202" s="60">
        <f t="shared" si="30"/>
        <v>138.3138888888889</v>
      </c>
      <c r="AL202" s="52">
        <f t="shared" si="31"/>
        <v>1.0630265458591661E-2</v>
      </c>
    </row>
    <row r="203" spans="1:38" x14ac:dyDescent="0.3">
      <c r="A203" t="s">
        <v>60</v>
      </c>
      <c r="B203" s="1">
        <v>2018</v>
      </c>
      <c r="C203" t="s">
        <v>213</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s="3" t="s">
        <v>79</v>
      </c>
      <c r="V203">
        <v>147.69999999999999</v>
      </c>
      <c r="W203">
        <v>143.80000000000001</v>
      </c>
      <c r="X203">
        <v>139.4</v>
      </c>
      <c r="Y203">
        <v>128.30000000000001</v>
      </c>
      <c r="Z203">
        <v>138.6</v>
      </c>
      <c r="AA203">
        <v>146.9</v>
      </c>
      <c r="AB203">
        <v>131.30000000000001</v>
      </c>
      <c r="AC203">
        <v>136.6</v>
      </c>
      <c r="AD203">
        <v>142.5</v>
      </c>
      <c r="AE203" s="24">
        <f t="shared" si="24"/>
        <v>139.67499999999998</v>
      </c>
      <c r="AF203" s="52">
        <f t="shared" si="25"/>
        <v>2.1198318149965003E-2</v>
      </c>
      <c r="AG203" s="24">
        <f t="shared" si="26"/>
        <v>148.94999999999999</v>
      </c>
      <c r="AH203" s="52">
        <f t="shared" si="27"/>
        <v>1.5532055518836897E-2</v>
      </c>
      <c r="AI203" s="24">
        <f t="shared" si="28"/>
        <v>138.04999999999998</v>
      </c>
      <c r="AJ203" s="52">
        <f t="shared" si="29"/>
        <v>-1.0614934114201967E-2</v>
      </c>
      <c r="AK203" s="60">
        <f t="shared" si="30"/>
        <v>142.22499999999999</v>
      </c>
      <c r="AL203" s="52">
        <f t="shared" si="31"/>
        <v>1.9298245614035486E-3</v>
      </c>
    </row>
    <row r="204" spans="1:38" x14ac:dyDescent="0.3">
      <c r="A204" t="s">
        <v>85</v>
      </c>
      <c r="B204" s="1">
        <v>2018</v>
      </c>
      <c r="C204" t="s">
        <v>213</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c r="AE204" s="24">
        <f t="shared" si="24"/>
        <v>135.625</v>
      </c>
      <c r="AF204" s="52">
        <f t="shared" si="25"/>
        <v>3.1941470378301175E-2</v>
      </c>
      <c r="AG204" s="24">
        <f t="shared" si="26"/>
        <v>134.5</v>
      </c>
      <c r="AH204" s="52">
        <f t="shared" si="27"/>
        <v>2.7476500361532978E-2</v>
      </c>
      <c r="AI204" s="24">
        <f t="shared" si="28"/>
        <v>132.23333333333332</v>
      </c>
      <c r="AJ204" s="52">
        <f t="shared" si="29"/>
        <v>-9.4147582697200003E-3</v>
      </c>
      <c r="AK204" s="60">
        <f t="shared" si="30"/>
        <v>134.11944444444444</v>
      </c>
      <c r="AL204" s="52">
        <f t="shared" si="31"/>
        <v>2.811996779388087E-2</v>
      </c>
    </row>
    <row r="205" spans="1:38" x14ac:dyDescent="0.3">
      <c r="A205" t="s">
        <v>104</v>
      </c>
      <c r="B205" s="1">
        <v>2018</v>
      </c>
      <c r="C205" t="s">
        <v>213</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c r="AE205" s="24">
        <f t="shared" si="24"/>
        <v>138.08333333333334</v>
      </c>
      <c r="AF205" s="52">
        <f t="shared" si="25"/>
        <v>2.5523406257351066E-2</v>
      </c>
      <c r="AG205" s="24">
        <f t="shared" si="26"/>
        <v>143.05000000000001</v>
      </c>
      <c r="AH205" s="52">
        <f t="shared" si="27"/>
        <v>2.0876112251882156E-2</v>
      </c>
      <c r="AI205" s="24">
        <f t="shared" si="28"/>
        <v>135.18333333333334</v>
      </c>
      <c r="AJ205" s="52">
        <f t="shared" si="29"/>
        <v>-9.5842668658202498E-3</v>
      </c>
      <c r="AK205" s="60">
        <f t="shared" si="30"/>
        <v>138.77222222222221</v>
      </c>
      <c r="AL205" s="52">
        <f t="shared" si="31"/>
        <v>1.1593858816081154E-2</v>
      </c>
    </row>
    <row r="206" spans="1:38" x14ac:dyDescent="0.3">
      <c r="A206" t="s">
        <v>60</v>
      </c>
      <c r="B206" s="1">
        <v>2018</v>
      </c>
      <c r="C206" t="s">
        <v>228</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s="3" t="s">
        <v>79</v>
      </c>
      <c r="V206">
        <v>149</v>
      </c>
      <c r="W206">
        <v>144</v>
      </c>
      <c r="X206">
        <v>140</v>
      </c>
      <c r="Y206">
        <v>129.9</v>
      </c>
      <c r="Z206">
        <v>140</v>
      </c>
      <c r="AA206">
        <v>147.6</v>
      </c>
      <c r="AB206">
        <v>132</v>
      </c>
      <c r="AC206">
        <v>137.4</v>
      </c>
      <c r="AD206">
        <v>142.1</v>
      </c>
      <c r="AE206" s="24">
        <f t="shared" si="24"/>
        <v>138.20833333333334</v>
      </c>
      <c r="AF206" s="52">
        <f t="shared" si="25"/>
        <v>2.1880160415192276E-2</v>
      </c>
      <c r="AG206" s="24">
        <f t="shared" si="26"/>
        <v>149.1</v>
      </c>
      <c r="AH206" s="52">
        <f t="shared" si="27"/>
        <v>1.4540647719762174E-2</v>
      </c>
      <c r="AI206" s="24">
        <f t="shared" si="28"/>
        <v>138.91666666666666</v>
      </c>
      <c r="AJ206" s="52">
        <f t="shared" si="29"/>
        <v>-1.103833090732643E-2</v>
      </c>
      <c r="AK206" s="60">
        <f t="shared" si="30"/>
        <v>142.07500000000002</v>
      </c>
      <c r="AL206" s="52">
        <f t="shared" si="31"/>
        <v>1.7593244194213416E-4</v>
      </c>
    </row>
    <row r="207" spans="1:38" x14ac:dyDescent="0.3">
      <c r="A207" t="s">
        <v>85</v>
      </c>
      <c r="B207" s="1">
        <v>2018</v>
      </c>
      <c r="C207" t="s">
        <v>228</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c r="AE207" s="24">
        <f t="shared" si="24"/>
        <v>134.125</v>
      </c>
      <c r="AF207" s="52">
        <f t="shared" si="25"/>
        <v>3.4377249820014437E-2</v>
      </c>
      <c r="AG207" s="24">
        <f t="shared" si="26"/>
        <v>135.05000000000001</v>
      </c>
      <c r="AH207" s="52">
        <f t="shared" si="27"/>
        <v>2.9115744069014977E-2</v>
      </c>
      <c r="AI207" s="24">
        <f t="shared" si="28"/>
        <v>132.96666666666667</v>
      </c>
      <c r="AJ207" s="52">
        <f t="shared" si="29"/>
        <v>-8.0869345463734869E-3</v>
      </c>
      <c r="AK207" s="60">
        <f t="shared" si="30"/>
        <v>134.04722222222222</v>
      </c>
      <c r="AL207" s="52">
        <f t="shared" si="31"/>
        <v>2.9346689194625471E-2</v>
      </c>
    </row>
    <row r="208" spans="1:38" x14ac:dyDescent="0.3">
      <c r="A208" t="s">
        <v>104</v>
      </c>
      <c r="B208" s="1">
        <v>2018</v>
      </c>
      <c r="C208" t="s">
        <v>228</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c r="AE208" s="24">
        <f t="shared" si="24"/>
        <v>136.59166666666667</v>
      </c>
      <c r="AF208" s="52">
        <f t="shared" si="25"/>
        <v>2.7124881291547984E-2</v>
      </c>
      <c r="AG208" s="24">
        <f t="shared" si="26"/>
        <v>143.39999999999998</v>
      </c>
      <c r="AH208" s="52">
        <f t="shared" si="27"/>
        <v>2.1160409556314149E-2</v>
      </c>
      <c r="AI208" s="24">
        <f t="shared" si="28"/>
        <v>135.94999999999999</v>
      </c>
      <c r="AJ208" s="52">
        <f t="shared" si="29"/>
        <v>-9.2798812175204169E-3</v>
      </c>
      <c r="AK208" s="60">
        <f t="shared" si="30"/>
        <v>138.64722222222221</v>
      </c>
      <c r="AL208" s="52">
        <f t="shared" si="31"/>
        <v>1.1075447773022662E-2</v>
      </c>
    </row>
    <row r="209" spans="1:38" x14ac:dyDescent="0.3">
      <c r="A209" t="s">
        <v>60</v>
      </c>
      <c r="B209" s="1">
        <v>2018</v>
      </c>
      <c r="C209" t="s">
        <v>238</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s="3" t="s">
        <v>79</v>
      </c>
      <c r="V209">
        <v>149.69999999999999</v>
      </c>
      <c r="W209">
        <v>147.5</v>
      </c>
      <c r="X209">
        <v>144.80000000000001</v>
      </c>
      <c r="Y209">
        <v>130.80000000000001</v>
      </c>
      <c r="Z209">
        <v>140.1</v>
      </c>
      <c r="AA209">
        <v>148</v>
      </c>
      <c r="AB209">
        <v>134.4</v>
      </c>
      <c r="AC209">
        <v>139.80000000000001</v>
      </c>
      <c r="AD209">
        <v>142.19999999999999</v>
      </c>
      <c r="AE209" s="24">
        <f t="shared" si="24"/>
        <v>136.83333333333334</v>
      </c>
      <c r="AF209" s="52">
        <f t="shared" si="25"/>
        <v>2.4013314312886207E-2</v>
      </c>
      <c r="AG209" s="24">
        <f t="shared" si="26"/>
        <v>147.6</v>
      </c>
      <c r="AH209" s="52">
        <f t="shared" si="27"/>
        <v>1.4686248331108256E-2</v>
      </c>
      <c r="AI209" s="24">
        <f t="shared" si="28"/>
        <v>140.93333333333334</v>
      </c>
      <c r="AJ209" s="52">
        <f t="shared" si="29"/>
        <v>-8.1068192656174945E-3</v>
      </c>
      <c r="AK209" s="60">
        <f t="shared" si="30"/>
        <v>141.78888888888889</v>
      </c>
      <c r="AL209" s="52">
        <f t="shared" si="31"/>
        <v>2.8910767307390806E-3</v>
      </c>
    </row>
    <row r="210" spans="1:38" x14ac:dyDescent="0.3">
      <c r="A210" t="s">
        <v>85</v>
      </c>
      <c r="B210" s="1">
        <v>2018</v>
      </c>
      <c r="C210" t="s">
        <v>238</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c r="AE210" s="24">
        <f t="shared" si="24"/>
        <v>134.55833333333331</v>
      </c>
      <c r="AF210" s="52">
        <f t="shared" si="25"/>
        <v>3.4732185557149908E-2</v>
      </c>
      <c r="AG210" s="24">
        <f t="shared" si="26"/>
        <v>135.65</v>
      </c>
      <c r="AH210" s="52">
        <f t="shared" si="27"/>
        <v>2.8990694345024933E-2</v>
      </c>
      <c r="AI210" s="24">
        <f t="shared" si="28"/>
        <v>133.53333333333333</v>
      </c>
      <c r="AJ210" s="52">
        <f t="shared" si="29"/>
        <v>-7.7987421383647658E-3</v>
      </c>
      <c r="AK210" s="60">
        <f t="shared" si="30"/>
        <v>134.58055555555555</v>
      </c>
      <c r="AL210" s="52">
        <f t="shared" si="31"/>
        <v>3.1097512199024169E-2</v>
      </c>
    </row>
    <row r="211" spans="1:38" x14ac:dyDescent="0.3">
      <c r="A211" t="s">
        <v>104</v>
      </c>
      <c r="B211" s="1">
        <v>2018</v>
      </c>
      <c r="C211" t="s">
        <v>238</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c r="AE211" s="24">
        <f t="shared" si="24"/>
        <v>136.375</v>
      </c>
      <c r="AF211" s="52">
        <f t="shared" si="25"/>
        <v>2.3801002147458762E-2</v>
      </c>
      <c r="AG211" s="24">
        <f t="shared" si="26"/>
        <v>143.6</v>
      </c>
      <c r="AH211" s="52">
        <f t="shared" si="27"/>
        <v>2.1798365122615918E-2</v>
      </c>
      <c r="AI211" s="24">
        <f t="shared" si="28"/>
        <v>137.68333333333331</v>
      </c>
      <c r="AJ211" s="52">
        <f t="shared" si="29"/>
        <v>-1.0149180728784278E-2</v>
      </c>
      <c r="AK211" s="60">
        <f t="shared" si="30"/>
        <v>139.21944444444443</v>
      </c>
      <c r="AL211" s="52">
        <f t="shared" si="31"/>
        <v>1.1225536616161767E-2</v>
      </c>
    </row>
    <row r="212" spans="1:38" x14ac:dyDescent="0.3">
      <c r="A212" t="s">
        <v>60</v>
      </c>
      <c r="B212" s="1">
        <v>2018</v>
      </c>
      <c r="C212" t="s">
        <v>264</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s="3" t="s">
        <v>79</v>
      </c>
      <c r="V212">
        <v>150.30000000000001</v>
      </c>
      <c r="W212">
        <v>148</v>
      </c>
      <c r="X212">
        <v>145.4</v>
      </c>
      <c r="Y212">
        <v>130.30000000000001</v>
      </c>
      <c r="Z212">
        <v>143.1</v>
      </c>
      <c r="AA212">
        <v>150.19999999999999</v>
      </c>
      <c r="AB212">
        <v>133.1</v>
      </c>
      <c r="AC212">
        <v>140.1</v>
      </c>
      <c r="AD212">
        <v>142.4</v>
      </c>
      <c r="AE212" s="24">
        <f t="shared" si="24"/>
        <v>137.29166666666663</v>
      </c>
      <c r="AF212" s="52">
        <f t="shared" si="25"/>
        <v>1.9345238095238367E-2</v>
      </c>
      <c r="AG212" s="24">
        <f t="shared" si="26"/>
        <v>148.6</v>
      </c>
      <c r="AH212" s="52">
        <f t="shared" si="27"/>
        <v>1.4588859416445735E-2</v>
      </c>
      <c r="AI212" s="24">
        <f t="shared" si="28"/>
        <v>141.68333333333334</v>
      </c>
      <c r="AJ212" s="52">
        <f t="shared" si="29"/>
        <v>-1.1301451344277964E-2</v>
      </c>
      <c r="AK212" s="60">
        <f t="shared" si="30"/>
        <v>142.52500000000001</v>
      </c>
      <c r="AL212" s="52">
        <f t="shared" si="31"/>
        <v>-8.7780898876404492E-4</v>
      </c>
    </row>
    <row r="213" spans="1:38" x14ac:dyDescent="0.3">
      <c r="A213" t="s">
        <v>85</v>
      </c>
      <c r="B213" s="1">
        <v>2018</v>
      </c>
      <c r="C213" t="s">
        <v>264</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c r="AE213" s="24">
        <f t="shared" si="24"/>
        <v>134.86666666666665</v>
      </c>
      <c r="AF213" s="52">
        <f t="shared" si="25"/>
        <v>3.0433740714114657E-2</v>
      </c>
      <c r="AG213" s="24">
        <f t="shared" si="26"/>
        <v>136.30000000000001</v>
      </c>
      <c r="AH213" s="52">
        <f t="shared" si="27"/>
        <v>2.9893238434163621E-2</v>
      </c>
      <c r="AI213" s="24">
        <f t="shared" si="28"/>
        <v>133.61666666666667</v>
      </c>
      <c r="AJ213" s="52">
        <f t="shared" si="29"/>
        <v>-1.0716086737266912E-2</v>
      </c>
      <c r="AK213" s="60">
        <f t="shared" si="30"/>
        <v>134.92777777777778</v>
      </c>
      <c r="AL213" s="52">
        <f t="shared" si="31"/>
        <v>2.9296562749800165E-2</v>
      </c>
    </row>
    <row r="214" spans="1:38" x14ac:dyDescent="0.3">
      <c r="A214" t="s">
        <v>104</v>
      </c>
      <c r="B214" s="1">
        <v>2018</v>
      </c>
      <c r="C214" t="s">
        <v>264</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c r="AE214" s="24">
        <f t="shared" si="24"/>
        <v>136.33333333333334</v>
      </c>
      <c r="AF214" s="52">
        <f t="shared" si="25"/>
        <v>2.4099260319732613E-2</v>
      </c>
      <c r="AG214" s="24">
        <f t="shared" si="26"/>
        <v>143.55000000000001</v>
      </c>
      <c r="AH214" s="52">
        <f t="shared" si="27"/>
        <v>2.1472392638036658E-2</v>
      </c>
      <c r="AI214" s="24">
        <f t="shared" si="28"/>
        <v>137.68333333333331</v>
      </c>
      <c r="AJ214" s="52">
        <f t="shared" si="29"/>
        <v>-1.0149180728784278E-2</v>
      </c>
      <c r="AK214" s="60">
        <f t="shared" si="30"/>
        <v>139.18888888888887</v>
      </c>
      <c r="AL214" s="52">
        <f t="shared" si="31"/>
        <v>1.1442550505050728E-2</v>
      </c>
    </row>
    <row r="215" spans="1:38" x14ac:dyDescent="0.3">
      <c r="A215" t="s">
        <v>60</v>
      </c>
      <c r="B215" s="1">
        <v>2018</v>
      </c>
      <c r="C215" t="s">
        <v>273</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s="3" t="s">
        <v>79</v>
      </c>
      <c r="V215">
        <v>149</v>
      </c>
      <c r="W215">
        <v>149.5</v>
      </c>
      <c r="X215">
        <v>149.6</v>
      </c>
      <c r="Y215">
        <v>128.9</v>
      </c>
      <c r="Z215">
        <v>143.30000000000001</v>
      </c>
      <c r="AA215">
        <v>155.1</v>
      </c>
      <c r="AB215">
        <v>133.19999999999999</v>
      </c>
      <c r="AC215">
        <v>141.6</v>
      </c>
      <c r="AD215">
        <v>141.9</v>
      </c>
      <c r="AE215" s="24">
        <f t="shared" si="24"/>
        <v>136.21666666666667</v>
      </c>
      <c r="AF215" s="52">
        <f t="shared" si="25"/>
        <v>1.6486161251504199E-2</v>
      </c>
      <c r="AG215" s="24">
        <f t="shared" si="26"/>
        <v>148.75</v>
      </c>
      <c r="AH215" s="52">
        <f t="shared" si="27"/>
        <v>1.3594164456233496E-2</v>
      </c>
      <c r="AI215" s="24">
        <f t="shared" si="28"/>
        <v>143.26666666666665</v>
      </c>
      <c r="AJ215" s="52">
        <f t="shared" si="29"/>
        <v>-1.1770244821092212E-2</v>
      </c>
      <c r="AK215" s="60">
        <f t="shared" si="30"/>
        <v>142.74444444444444</v>
      </c>
      <c r="AL215" s="52">
        <f t="shared" si="31"/>
        <v>-5.9509826951686705E-3</v>
      </c>
    </row>
    <row r="216" spans="1:38" x14ac:dyDescent="0.3">
      <c r="A216" t="s">
        <v>85</v>
      </c>
      <c r="B216" s="1">
        <v>2018</v>
      </c>
      <c r="C216" t="s">
        <v>273</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c r="AE216" s="24">
        <f t="shared" si="24"/>
        <v>134.08333333333334</v>
      </c>
      <c r="AF216" s="52">
        <f t="shared" si="25"/>
        <v>2.5557170542635548E-2</v>
      </c>
      <c r="AG216" s="24">
        <f t="shared" si="26"/>
        <v>136.5</v>
      </c>
      <c r="AH216" s="52">
        <f t="shared" si="27"/>
        <v>3.0539772727272804E-2</v>
      </c>
      <c r="AI216" s="24">
        <f t="shared" si="28"/>
        <v>133.54999999999998</v>
      </c>
      <c r="AJ216" s="52">
        <f t="shared" si="29"/>
        <v>-1.4047076689445668E-2</v>
      </c>
      <c r="AK216" s="60">
        <f t="shared" si="30"/>
        <v>134.71111111111111</v>
      </c>
      <c r="AL216" s="52">
        <f t="shared" si="31"/>
        <v>2.3832528180354286E-2</v>
      </c>
    </row>
    <row r="217" spans="1:38" x14ac:dyDescent="0.3">
      <c r="A217" t="s">
        <v>104</v>
      </c>
      <c r="B217" s="1">
        <v>2018</v>
      </c>
      <c r="C217" t="s">
        <v>273</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c r="AE217" s="24">
        <f t="shared" si="24"/>
        <v>135.3833333333333</v>
      </c>
      <c r="AF217" s="52">
        <f t="shared" si="25"/>
        <v>2.0381090207429026E-2</v>
      </c>
      <c r="AG217" s="24">
        <f t="shared" si="26"/>
        <v>143.75</v>
      </c>
      <c r="AH217" s="52">
        <f t="shared" si="27"/>
        <v>2.0776566757493262E-2</v>
      </c>
      <c r="AI217" s="24">
        <f t="shared" si="28"/>
        <v>138.46666666666667</v>
      </c>
      <c r="AJ217" s="52">
        <f t="shared" si="29"/>
        <v>-1.2183235867446324E-2</v>
      </c>
      <c r="AK217" s="60">
        <f t="shared" si="30"/>
        <v>139.20000000000002</v>
      </c>
      <c r="AL217" s="52">
        <f t="shared" si="31"/>
        <v>6.4239828693788527E-3</v>
      </c>
    </row>
    <row r="218" spans="1:38" x14ac:dyDescent="0.3">
      <c r="A218" t="s">
        <v>60</v>
      </c>
      <c r="B218" s="1">
        <v>2019</v>
      </c>
      <c r="C218" t="s">
        <v>62</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s="3" t="s">
        <v>79</v>
      </c>
      <c r="V218">
        <v>146.19999999999999</v>
      </c>
      <c r="W218">
        <v>150.1</v>
      </c>
      <c r="X218">
        <v>149.6</v>
      </c>
      <c r="Y218">
        <v>128.6</v>
      </c>
      <c r="Z218">
        <v>142.9</v>
      </c>
      <c r="AA218">
        <v>155.19999999999999</v>
      </c>
      <c r="AB218">
        <v>133.5</v>
      </c>
      <c r="AC218">
        <v>141.69999999999999</v>
      </c>
      <c r="AD218">
        <v>141</v>
      </c>
      <c r="AE218" s="24">
        <f t="shared" si="24"/>
        <v>135.18333333333334</v>
      </c>
      <c r="AF218" s="52">
        <f t="shared" si="25"/>
        <v>1.6132945172246494E-2</v>
      </c>
      <c r="AG218" s="24">
        <f t="shared" si="26"/>
        <v>147.85</v>
      </c>
      <c r="AH218" s="52">
        <f t="shared" si="27"/>
        <v>1.3675783855904011E-2</v>
      </c>
      <c r="AI218" s="24">
        <f t="shared" si="28"/>
        <v>143.31666666666663</v>
      </c>
      <c r="AJ218" s="52">
        <f t="shared" si="29"/>
        <v>-1.140908021641952E-2</v>
      </c>
      <c r="AK218" s="60">
        <f t="shared" si="30"/>
        <v>142.11666666666665</v>
      </c>
      <c r="AL218" s="52">
        <f t="shared" si="31"/>
        <v>-7.9196217494088353E-3</v>
      </c>
    </row>
    <row r="219" spans="1:38" x14ac:dyDescent="0.3">
      <c r="A219" t="s">
        <v>85</v>
      </c>
      <c r="B219" s="1">
        <v>2019</v>
      </c>
      <c r="C219" t="s">
        <v>62</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c r="AE219" s="24">
        <f t="shared" si="24"/>
        <v>133.91666666666669</v>
      </c>
      <c r="AF219" s="52">
        <f t="shared" si="25"/>
        <v>2.464190337460543E-2</v>
      </c>
      <c r="AG219" s="24">
        <f t="shared" si="26"/>
        <v>136.69999999999999</v>
      </c>
      <c r="AH219" s="52">
        <f t="shared" si="27"/>
        <v>3.1183557760453621E-2</v>
      </c>
      <c r="AI219" s="24">
        <f t="shared" si="28"/>
        <v>133.81666666666669</v>
      </c>
      <c r="AJ219" s="52">
        <f t="shared" si="29"/>
        <v>-1.530096105209924E-2</v>
      </c>
      <c r="AK219" s="60">
        <f t="shared" si="30"/>
        <v>134.81111111111113</v>
      </c>
      <c r="AL219" s="52">
        <f t="shared" si="31"/>
        <v>2.3107890499194702E-2</v>
      </c>
    </row>
    <row r="220" spans="1:38" x14ac:dyDescent="0.3">
      <c r="A220" t="s">
        <v>104</v>
      </c>
      <c r="B220" s="1">
        <v>2019</v>
      </c>
      <c r="C220" t="s">
        <v>62</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c r="AE220" s="24">
        <f t="shared" si="24"/>
        <v>134.66666666666666</v>
      </c>
      <c r="AF220" s="52">
        <f t="shared" si="25"/>
        <v>1.9893255701116073E-2</v>
      </c>
      <c r="AG220" s="24">
        <f t="shared" si="26"/>
        <v>143.30000000000001</v>
      </c>
      <c r="AH220" s="52">
        <f t="shared" si="27"/>
        <v>2.1174863387978103E-2</v>
      </c>
      <c r="AI220" s="24">
        <f t="shared" si="28"/>
        <v>138.61666666666667</v>
      </c>
      <c r="AJ220" s="52">
        <f t="shared" si="29"/>
        <v>-1.2539566593620662E-2</v>
      </c>
      <c r="AK220" s="60">
        <f t="shared" si="30"/>
        <v>138.86111111111111</v>
      </c>
      <c r="AL220" s="52">
        <f t="shared" si="31"/>
        <v>5.2929003502068771E-3</v>
      </c>
    </row>
    <row r="221" spans="1:38" x14ac:dyDescent="0.3">
      <c r="A221" t="s">
        <v>60</v>
      </c>
      <c r="B221" s="1">
        <v>2019</v>
      </c>
      <c r="C221" t="s">
        <v>116</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s="3" t="s">
        <v>79</v>
      </c>
      <c r="V221">
        <v>145.30000000000001</v>
      </c>
      <c r="W221">
        <v>150.1</v>
      </c>
      <c r="X221">
        <v>149.9</v>
      </c>
      <c r="Y221">
        <v>129.19999999999999</v>
      </c>
      <c r="Z221">
        <v>143.4</v>
      </c>
      <c r="AA221">
        <v>155.5</v>
      </c>
      <c r="AB221">
        <v>134.9</v>
      </c>
      <c r="AC221">
        <v>142.19999999999999</v>
      </c>
      <c r="AD221">
        <v>141</v>
      </c>
      <c r="AE221" s="24">
        <f t="shared" si="24"/>
        <v>135.21666666666667</v>
      </c>
      <c r="AF221" s="52">
        <f t="shared" si="25"/>
        <v>1.4455782312925075E-2</v>
      </c>
      <c r="AG221" s="24">
        <f t="shared" si="26"/>
        <v>148.30000000000001</v>
      </c>
      <c r="AH221" s="52">
        <f t="shared" si="27"/>
        <v>1.0673782521681082E-2</v>
      </c>
      <c r="AI221" s="24">
        <f t="shared" si="28"/>
        <v>143.83333333333334</v>
      </c>
      <c r="AJ221" s="52">
        <f t="shared" si="29"/>
        <v>-1.1486169714017962E-2</v>
      </c>
      <c r="AK221" s="60">
        <f t="shared" si="30"/>
        <v>142.45000000000002</v>
      </c>
      <c r="AL221" s="52">
        <f t="shared" si="31"/>
        <v>-1.0283687943262532E-2</v>
      </c>
    </row>
    <row r="222" spans="1:38" x14ac:dyDescent="0.3">
      <c r="A222" t="s">
        <v>85</v>
      </c>
      <c r="B222" s="1">
        <v>2019</v>
      </c>
      <c r="C222" t="s">
        <v>116</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c r="AE222" s="24">
        <f t="shared" si="24"/>
        <v>134.70000000000002</v>
      </c>
      <c r="AF222" s="52">
        <f t="shared" si="25"/>
        <v>2.3913043478260745E-2</v>
      </c>
      <c r="AG222" s="24">
        <f t="shared" si="26"/>
        <v>137.05000000000001</v>
      </c>
      <c r="AH222" s="52">
        <f t="shared" si="27"/>
        <v>3.0763790664780723E-2</v>
      </c>
      <c r="AI222" s="24">
        <f t="shared" si="28"/>
        <v>134.35</v>
      </c>
      <c r="AJ222" s="52">
        <f t="shared" si="29"/>
        <v>-1.4728096676737074E-2</v>
      </c>
      <c r="AK222" s="60">
        <f t="shared" si="30"/>
        <v>135.36666666666667</v>
      </c>
      <c r="AL222" s="52">
        <f t="shared" si="31"/>
        <v>2.3328523328523233E-2</v>
      </c>
    </row>
    <row r="223" spans="1:38" x14ac:dyDescent="0.3">
      <c r="A223" t="s">
        <v>104</v>
      </c>
      <c r="B223" s="1">
        <v>2019</v>
      </c>
      <c r="C223" t="s">
        <v>116</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c r="AE223" s="24">
        <f t="shared" si="24"/>
        <v>134.96666666666667</v>
      </c>
      <c r="AF223" s="52">
        <f t="shared" si="25"/>
        <v>1.8424242424242409E-2</v>
      </c>
      <c r="AG223" s="24">
        <f t="shared" si="26"/>
        <v>143.69999999999999</v>
      </c>
      <c r="AH223" s="52">
        <f t="shared" si="27"/>
        <v>1.9112627986348201E-2</v>
      </c>
      <c r="AI223" s="24">
        <f t="shared" si="28"/>
        <v>139.11666666666665</v>
      </c>
      <c r="AJ223" s="52">
        <f t="shared" si="29"/>
        <v>-1.2493934983017759E-2</v>
      </c>
      <c r="AK223" s="60">
        <f t="shared" si="30"/>
        <v>139.26111111111109</v>
      </c>
      <c r="AL223" s="52">
        <f t="shared" si="31"/>
        <v>4.5667540306569988E-3</v>
      </c>
    </row>
    <row r="224" spans="1:38" x14ac:dyDescent="0.3">
      <c r="A224" t="s">
        <v>60</v>
      </c>
      <c r="B224" s="1">
        <v>2019</v>
      </c>
      <c r="C224" t="s">
        <v>138</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s="3" t="s">
        <v>79</v>
      </c>
      <c r="V224">
        <v>146.4</v>
      </c>
      <c r="W224">
        <v>150</v>
      </c>
      <c r="X224">
        <v>150.4</v>
      </c>
      <c r="Y224">
        <v>129.9</v>
      </c>
      <c r="Z224">
        <v>143.80000000000001</v>
      </c>
      <c r="AA224">
        <v>155.5</v>
      </c>
      <c r="AB224">
        <v>134</v>
      </c>
      <c r="AC224">
        <v>142.4</v>
      </c>
      <c r="AD224">
        <v>141.19999999999999</v>
      </c>
      <c r="AE224" s="24">
        <f t="shared" si="24"/>
        <v>135.32500000000002</v>
      </c>
      <c r="AF224" s="52">
        <f t="shared" si="25"/>
        <v>1.4384559359067692E-2</v>
      </c>
      <c r="AG224" s="24">
        <f t="shared" si="26"/>
        <v>148.44999999999999</v>
      </c>
      <c r="AH224" s="52">
        <f t="shared" si="27"/>
        <v>1.0992671552298506E-2</v>
      </c>
      <c r="AI224" s="24">
        <f t="shared" si="28"/>
        <v>143.93333333333331</v>
      </c>
      <c r="AJ224" s="52">
        <f t="shared" si="29"/>
        <v>-1.0767790262172072E-2</v>
      </c>
      <c r="AK224" s="60">
        <f t="shared" si="30"/>
        <v>142.56944444444443</v>
      </c>
      <c r="AL224" s="52">
        <f t="shared" si="31"/>
        <v>-9.6986150456405112E-3</v>
      </c>
    </row>
    <row r="225" spans="1:38" x14ac:dyDescent="0.3">
      <c r="A225" t="s">
        <v>85</v>
      </c>
      <c r="B225" s="1">
        <v>2019</v>
      </c>
      <c r="C225" t="s">
        <v>138</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c r="AE225" s="24">
        <f t="shared" si="24"/>
        <v>135.73333333333335</v>
      </c>
      <c r="AF225" s="52">
        <f t="shared" si="25"/>
        <v>2.7698185291308353E-2</v>
      </c>
      <c r="AG225" s="24">
        <f t="shared" si="26"/>
        <v>137.35</v>
      </c>
      <c r="AH225" s="52">
        <f t="shared" si="27"/>
        <v>3.0014124293785312E-2</v>
      </c>
      <c r="AI225" s="24">
        <f t="shared" si="28"/>
        <v>134.68333333333331</v>
      </c>
      <c r="AJ225" s="52">
        <f t="shared" si="29"/>
        <v>-1.4181726907630249E-2</v>
      </c>
      <c r="AK225" s="60">
        <f t="shared" si="30"/>
        <v>135.92222222222222</v>
      </c>
      <c r="AL225" s="52">
        <f t="shared" si="31"/>
        <v>2.5647152528872997E-2</v>
      </c>
    </row>
    <row r="226" spans="1:38" x14ac:dyDescent="0.3">
      <c r="A226" t="s">
        <v>104</v>
      </c>
      <c r="B226" s="1">
        <v>2019</v>
      </c>
      <c r="C226" t="s">
        <v>138</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c r="AE226" s="24">
        <f t="shared" si="24"/>
        <v>135.4</v>
      </c>
      <c r="AF226" s="52">
        <f t="shared" si="25"/>
        <v>1.9551049963794271E-2</v>
      </c>
      <c r="AG226" s="24">
        <f t="shared" si="26"/>
        <v>143.9</v>
      </c>
      <c r="AH226" s="52">
        <f t="shared" si="27"/>
        <v>1.9086571233810384E-2</v>
      </c>
      <c r="AI226" s="24">
        <f t="shared" si="28"/>
        <v>139.33333333333331</v>
      </c>
      <c r="AJ226" s="52">
        <f t="shared" si="29"/>
        <v>-1.1861534737351676E-2</v>
      </c>
      <c r="AK226" s="60">
        <f t="shared" si="30"/>
        <v>139.54444444444445</v>
      </c>
      <c r="AL226" s="52">
        <f t="shared" si="31"/>
        <v>6.0937005381449735E-3</v>
      </c>
    </row>
    <row r="227" spans="1:38" x14ac:dyDescent="0.3">
      <c r="A227" s="9" t="s">
        <v>60</v>
      </c>
      <c r="B227" s="10">
        <v>2019</v>
      </c>
      <c r="C227" s="9" t="s">
        <v>167</v>
      </c>
      <c r="D227" s="9">
        <v>137.4</v>
      </c>
      <c r="E227" s="9">
        <v>159.5</v>
      </c>
      <c r="F227" s="9">
        <v>134.5</v>
      </c>
      <c r="G227" s="9">
        <v>142.6</v>
      </c>
      <c r="H227" s="9">
        <v>124</v>
      </c>
      <c r="I227" s="9">
        <v>143.69999999999999</v>
      </c>
      <c r="J227" s="9">
        <v>133.4</v>
      </c>
      <c r="K227" s="9">
        <v>125.1</v>
      </c>
      <c r="L227" s="9">
        <v>109.3</v>
      </c>
      <c r="M227" s="9">
        <v>139.30000000000001</v>
      </c>
      <c r="N227" s="9">
        <v>137.69999999999999</v>
      </c>
      <c r="O227" s="9">
        <v>156.4</v>
      </c>
      <c r="P227" s="9">
        <v>139.19999999999999</v>
      </c>
      <c r="Q227" s="9">
        <v>163.30000000000001</v>
      </c>
      <c r="R227" s="9">
        <v>151.30000000000001</v>
      </c>
      <c r="S227" s="9">
        <v>146.6</v>
      </c>
      <c r="T227" s="9">
        <v>150.69999999999999</v>
      </c>
      <c r="U227" s="3" t="s">
        <v>79</v>
      </c>
      <c r="V227" s="9">
        <v>146.9</v>
      </c>
      <c r="W227" s="9">
        <v>149.5</v>
      </c>
      <c r="X227" s="9">
        <v>151.30000000000001</v>
      </c>
      <c r="Y227" s="9">
        <v>130.19999999999999</v>
      </c>
      <c r="Z227" s="9">
        <v>145.9</v>
      </c>
      <c r="AA227" s="9">
        <v>156.69999999999999</v>
      </c>
      <c r="AB227" s="9">
        <v>133.9</v>
      </c>
      <c r="AC227" s="9">
        <v>142.9</v>
      </c>
      <c r="AD227" s="9">
        <v>142.4</v>
      </c>
      <c r="AE227" s="24">
        <f t="shared" si="24"/>
        <v>136.90833333333333</v>
      </c>
      <c r="AF227" s="52">
        <f t="shared" si="25"/>
        <v>1.6463122605363919E-2</v>
      </c>
      <c r="AG227" s="24">
        <f t="shared" si="26"/>
        <v>148.94999999999999</v>
      </c>
      <c r="AH227" s="52">
        <f t="shared" si="27"/>
        <v>1.1612475116124753E-2</v>
      </c>
      <c r="AI227" s="24">
        <f t="shared" si="28"/>
        <v>144.58333333333331</v>
      </c>
      <c r="AJ227" s="52">
        <f t="shared" si="29"/>
        <v>-1.1779799393515106E-2</v>
      </c>
      <c r="AK227" s="60">
        <f t="shared" si="30"/>
        <v>143.48055555555555</v>
      </c>
      <c r="AL227" s="52">
        <f t="shared" si="31"/>
        <v>-7.5881710362046949E-3</v>
      </c>
    </row>
    <row r="228" spans="1:38" x14ac:dyDescent="0.3">
      <c r="A228" t="s">
        <v>85</v>
      </c>
      <c r="B228" s="2">
        <v>2019</v>
      </c>
      <c r="C228" t="s">
        <v>167</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c r="AE228" s="24">
        <f t="shared" si="24"/>
        <v>138.97500000000002</v>
      </c>
      <c r="AF228" s="52">
        <f t="shared" si="25"/>
        <v>3.3553546592489485E-2</v>
      </c>
      <c r="AG228" s="24">
        <f t="shared" si="26"/>
        <v>137.85</v>
      </c>
      <c r="AH228" s="52">
        <f t="shared" si="27"/>
        <v>3.0590717299578022E-2</v>
      </c>
      <c r="AI228" s="24">
        <f t="shared" si="28"/>
        <v>135.28333333333333</v>
      </c>
      <c r="AJ228" s="52">
        <f t="shared" si="29"/>
        <v>-1.4878719679919879E-2</v>
      </c>
      <c r="AK228" s="60">
        <f t="shared" si="30"/>
        <v>137.36944444444444</v>
      </c>
      <c r="AL228" s="52">
        <f t="shared" si="31"/>
        <v>2.9191205339615264E-2</v>
      </c>
    </row>
    <row r="229" spans="1:38" x14ac:dyDescent="0.3">
      <c r="A229" t="s">
        <v>104</v>
      </c>
      <c r="B229" s="2">
        <v>2019</v>
      </c>
      <c r="C229" t="s">
        <v>167</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c r="AE229" s="24">
        <f t="shared" si="24"/>
        <v>137.58333333333334</v>
      </c>
      <c r="AF229" s="52">
        <f t="shared" si="25"/>
        <v>2.3539153063638487E-2</v>
      </c>
      <c r="AG229" s="24">
        <f t="shared" si="26"/>
        <v>144.4</v>
      </c>
      <c r="AH229" s="52">
        <f t="shared" si="27"/>
        <v>1.968771215207064E-2</v>
      </c>
      <c r="AI229" s="24">
        <f t="shared" si="28"/>
        <v>139.95000000000002</v>
      </c>
      <c r="AJ229" s="52">
        <f t="shared" si="29"/>
        <v>-1.2662807525325821E-2</v>
      </c>
      <c r="AK229" s="60">
        <f t="shared" si="30"/>
        <v>140.64444444444447</v>
      </c>
      <c r="AL229" s="52">
        <f t="shared" si="31"/>
        <v>9.5461658841938437E-3</v>
      </c>
    </row>
    <row r="230" spans="1:38" x14ac:dyDescent="0.3">
      <c r="A230" t="s">
        <v>60</v>
      </c>
      <c r="B230" s="2">
        <v>2019</v>
      </c>
      <c r="C230" t="s">
        <v>177</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s="3" t="s">
        <v>79</v>
      </c>
      <c r="V230">
        <v>147.80000000000001</v>
      </c>
      <c r="W230">
        <v>149.6</v>
      </c>
      <c r="X230">
        <v>151.69999999999999</v>
      </c>
      <c r="Y230">
        <v>130.19999999999999</v>
      </c>
      <c r="Z230">
        <v>146.4</v>
      </c>
      <c r="AA230">
        <v>157.69999999999999</v>
      </c>
      <c r="AB230">
        <v>134.80000000000001</v>
      </c>
      <c r="AC230">
        <v>143.30000000000001</v>
      </c>
      <c r="AD230">
        <v>143.6</v>
      </c>
      <c r="AE230" s="24">
        <f t="shared" si="24"/>
        <v>138.6</v>
      </c>
      <c r="AF230" s="52">
        <f t="shared" si="25"/>
        <v>1.7021276595744723E-2</v>
      </c>
      <c r="AG230" s="24">
        <f t="shared" si="26"/>
        <v>148.94999999999999</v>
      </c>
      <c r="AH230" s="52">
        <f t="shared" si="27"/>
        <v>1.1612475116124753E-2</v>
      </c>
      <c r="AI230" s="24">
        <f t="shared" si="28"/>
        <v>145.06666666666663</v>
      </c>
      <c r="AJ230" s="52">
        <f t="shared" si="29"/>
        <v>-1.2328448476389553E-2</v>
      </c>
      <c r="AK230" s="60">
        <f t="shared" si="30"/>
        <v>144.20555555555552</v>
      </c>
      <c r="AL230" s="52">
        <f t="shared" si="31"/>
        <v>-4.2169606932836064E-3</v>
      </c>
    </row>
    <row r="231" spans="1:38" x14ac:dyDescent="0.3">
      <c r="A231" t="s">
        <v>85</v>
      </c>
      <c r="B231" s="2">
        <v>2019</v>
      </c>
      <c r="C231" t="s">
        <v>177</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c r="AE231" s="24">
        <f t="shared" si="24"/>
        <v>140.64166666666665</v>
      </c>
      <c r="AF231" s="52">
        <f t="shared" si="25"/>
        <v>3.4054487179487246E-2</v>
      </c>
      <c r="AG231" s="24">
        <f t="shared" si="26"/>
        <v>138</v>
      </c>
      <c r="AH231" s="52">
        <f t="shared" si="27"/>
        <v>3.0898876404494419E-2</v>
      </c>
      <c r="AI231" s="24">
        <f t="shared" si="28"/>
        <v>135.70000000000002</v>
      </c>
      <c r="AJ231" s="52">
        <f t="shared" si="29"/>
        <v>-1.5718562874251669E-2</v>
      </c>
      <c r="AK231" s="60">
        <f t="shared" si="30"/>
        <v>138.11388888888891</v>
      </c>
      <c r="AL231" s="52">
        <f t="shared" si="31"/>
        <v>2.8051450465243391E-2</v>
      </c>
    </row>
    <row r="232" spans="1:38" x14ac:dyDescent="0.3">
      <c r="A232" t="s">
        <v>104</v>
      </c>
      <c r="B232" s="2">
        <v>2019</v>
      </c>
      <c r="C232" t="s">
        <v>177</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c r="AE232" s="24">
        <f t="shared" si="24"/>
        <v>139.28333333333333</v>
      </c>
      <c r="AF232" s="52">
        <f t="shared" si="25"/>
        <v>2.394300397103474E-2</v>
      </c>
      <c r="AG232" s="24">
        <f t="shared" si="26"/>
        <v>144.5</v>
      </c>
      <c r="AH232" s="52">
        <f t="shared" si="27"/>
        <v>1.9674355495251056E-2</v>
      </c>
      <c r="AI232" s="24">
        <f t="shared" si="28"/>
        <v>140.36666666666667</v>
      </c>
      <c r="AJ232" s="52">
        <f t="shared" si="29"/>
        <v>-1.2746512746512843E-2</v>
      </c>
      <c r="AK232" s="60">
        <f t="shared" si="30"/>
        <v>141.38333333333333</v>
      </c>
      <c r="AL232" s="52">
        <f t="shared" si="31"/>
        <v>1.0613482621880195E-2</v>
      </c>
    </row>
    <row r="233" spans="1:38" x14ac:dyDescent="0.3">
      <c r="A233" t="s">
        <v>60</v>
      </c>
      <c r="B233" s="2">
        <v>2019</v>
      </c>
      <c r="C233" t="s">
        <v>194</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s="3" t="s">
        <v>79</v>
      </c>
      <c r="V233">
        <v>146.80000000000001</v>
      </c>
      <c r="W233">
        <v>150</v>
      </c>
      <c r="X233">
        <v>152.19999999999999</v>
      </c>
      <c r="Y233">
        <v>131.19999999999999</v>
      </c>
      <c r="Z233">
        <v>147.5</v>
      </c>
      <c r="AA233">
        <v>159.1</v>
      </c>
      <c r="AB233">
        <v>136.1</v>
      </c>
      <c r="AC233">
        <v>144.19999999999999</v>
      </c>
      <c r="AD233">
        <v>144.9</v>
      </c>
      <c r="AE233" s="24">
        <f t="shared" si="24"/>
        <v>140.32499999999999</v>
      </c>
      <c r="AF233" s="52">
        <f t="shared" si="25"/>
        <v>1.8706293706293786E-2</v>
      </c>
      <c r="AG233" s="24">
        <f t="shared" si="26"/>
        <v>149.1</v>
      </c>
      <c r="AH233" s="52">
        <f t="shared" si="27"/>
        <v>1.1928429423459319E-2</v>
      </c>
      <c r="AI233" s="24">
        <f t="shared" si="28"/>
        <v>146.01666666666668</v>
      </c>
      <c r="AJ233" s="52">
        <f t="shared" si="29"/>
        <v>-1.2598243180767625E-2</v>
      </c>
      <c r="AK233" s="60">
        <f t="shared" si="30"/>
        <v>145.14722222222221</v>
      </c>
      <c r="AL233" s="52">
        <f t="shared" si="31"/>
        <v>-1.7061575032588391E-3</v>
      </c>
    </row>
    <row r="234" spans="1:38" x14ac:dyDescent="0.3">
      <c r="A234" t="s">
        <v>85</v>
      </c>
      <c r="B234" s="2">
        <v>2019</v>
      </c>
      <c r="C234" t="s">
        <v>194</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c r="AE234" s="24">
        <f t="shared" si="24"/>
        <v>142.47499999999999</v>
      </c>
      <c r="AF234" s="52">
        <f t="shared" si="25"/>
        <v>3.537576167907918E-2</v>
      </c>
      <c r="AG234" s="24">
        <f t="shared" si="26"/>
        <v>138.30000000000001</v>
      </c>
      <c r="AH234" s="52">
        <f t="shared" si="27"/>
        <v>3.0833917309039786E-2</v>
      </c>
      <c r="AI234" s="24">
        <f t="shared" si="28"/>
        <v>136.6</v>
      </c>
      <c r="AJ234" s="52">
        <f t="shared" si="29"/>
        <v>-1.5613382899628211E-2</v>
      </c>
      <c r="AK234" s="60">
        <f t="shared" si="30"/>
        <v>139.125</v>
      </c>
      <c r="AL234" s="52">
        <f t="shared" si="31"/>
        <v>2.9134682484298752E-2</v>
      </c>
    </row>
    <row r="235" spans="1:38" x14ac:dyDescent="0.3">
      <c r="A235" t="s">
        <v>104</v>
      </c>
      <c r="B235" s="2">
        <v>2019</v>
      </c>
      <c r="C235" t="s">
        <v>194</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c r="AE235" s="24">
        <f t="shared" si="24"/>
        <v>141.06666666666666</v>
      </c>
      <c r="AF235" s="52">
        <f t="shared" si="25"/>
        <v>2.5109421792213725E-2</v>
      </c>
      <c r="AG235" s="24">
        <f t="shared" si="26"/>
        <v>144.69999999999999</v>
      </c>
      <c r="AH235" s="52">
        <f t="shared" si="27"/>
        <v>1.9647696476964811E-2</v>
      </c>
      <c r="AI235" s="24">
        <f t="shared" si="28"/>
        <v>141.31666666666669</v>
      </c>
      <c r="AJ235" s="52">
        <f t="shared" si="29"/>
        <v>-1.3022700119474489E-2</v>
      </c>
      <c r="AK235" s="60">
        <f t="shared" si="30"/>
        <v>142.36111111111111</v>
      </c>
      <c r="AL235" s="52">
        <f t="shared" si="31"/>
        <v>1.2752350130990808E-2</v>
      </c>
    </row>
    <row r="236" spans="1:38" x14ac:dyDescent="0.3">
      <c r="A236" t="s">
        <v>60</v>
      </c>
      <c r="B236" s="2">
        <v>2019</v>
      </c>
      <c r="C236" t="s">
        <v>213</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s="3" t="s">
        <v>79</v>
      </c>
      <c r="V236">
        <v>146.4</v>
      </c>
      <c r="W236">
        <v>150.19999999999999</v>
      </c>
      <c r="X236">
        <v>152.69999999999999</v>
      </c>
      <c r="Y236">
        <v>131.4</v>
      </c>
      <c r="Z236">
        <v>148</v>
      </c>
      <c r="AA236">
        <v>159.69999999999999</v>
      </c>
      <c r="AB236">
        <v>138.80000000000001</v>
      </c>
      <c r="AC236">
        <v>144.9</v>
      </c>
      <c r="AD236">
        <v>145.69999999999999</v>
      </c>
      <c r="AE236" s="24">
        <f t="shared" si="24"/>
        <v>140.87500000000003</v>
      </c>
      <c r="AF236" s="52">
        <f t="shared" si="25"/>
        <v>2.170138888888869E-2</v>
      </c>
      <c r="AG236" s="24">
        <f t="shared" si="26"/>
        <v>149.19999999999999</v>
      </c>
      <c r="AH236" s="52">
        <f t="shared" si="27"/>
        <v>1.2574454003970918E-2</v>
      </c>
      <c r="AI236" s="24">
        <f t="shared" si="28"/>
        <v>146.79999999999998</v>
      </c>
      <c r="AJ236" s="52">
        <f t="shared" si="29"/>
        <v>-1.3112491373360782E-2</v>
      </c>
      <c r="AK236" s="60">
        <f t="shared" si="30"/>
        <v>145.625</v>
      </c>
      <c r="AL236" s="52">
        <f t="shared" si="31"/>
        <v>5.1475634866155547E-4</v>
      </c>
    </row>
    <row r="237" spans="1:38" x14ac:dyDescent="0.3">
      <c r="A237" t="s">
        <v>85</v>
      </c>
      <c r="B237" s="2">
        <v>2019</v>
      </c>
      <c r="C237" t="s">
        <v>213</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c r="AE237" s="24">
        <f t="shared" si="24"/>
        <v>143.33333333333334</v>
      </c>
      <c r="AF237" s="52">
        <f t="shared" si="25"/>
        <v>3.8676503465235761E-2</v>
      </c>
      <c r="AG237" s="24">
        <f t="shared" si="26"/>
        <v>138.6</v>
      </c>
      <c r="AH237" s="52">
        <f t="shared" si="27"/>
        <v>3.0769230769230809E-2</v>
      </c>
      <c r="AI237" s="24">
        <f t="shared" si="28"/>
        <v>137.51666666666668</v>
      </c>
      <c r="AJ237" s="52">
        <f t="shared" si="29"/>
        <v>-1.6383345651638348E-2</v>
      </c>
      <c r="AK237" s="60">
        <f t="shared" si="30"/>
        <v>139.81666666666669</v>
      </c>
      <c r="AL237" s="52">
        <f t="shared" si="31"/>
        <v>3.0397595931576267E-2</v>
      </c>
    </row>
    <row r="238" spans="1:38" x14ac:dyDescent="0.3">
      <c r="A238" t="s">
        <v>104</v>
      </c>
      <c r="B238" s="2">
        <v>2019</v>
      </c>
      <c r="C238" t="s">
        <v>213</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c r="AE238" s="24">
        <f t="shared" si="24"/>
        <v>141.71666666666667</v>
      </c>
      <c r="AF238" s="52">
        <f t="shared" si="25"/>
        <v>2.8672606808316223E-2</v>
      </c>
      <c r="AG238" s="24">
        <f t="shared" si="26"/>
        <v>144.85</v>
      </c>
      <c r="AH238" s="52">
        <f t="shared" si="27"/>
        <v>2.0622041920216438E-2</v>
      </c>
      <c r="AI238" s="24">
        <f t="shared" si="28"/>
        <v>142.16666666666666</v>
      </c>
      <c r="AJ238" s="52">
        <f t="shared" si="29"/>
        <v>-1.4027579648121746E-2</v>
      </c>
      <c r="AK238" s="60">
        <f t="shared" si="30"/>
        <v>142.91111111111113</v>
      </c>
      <c r="AL238" s="52">
        <f t="shared" si="31"/>
        <v>1.4406130268199133E-2</v>
      </c>
    </row>
    <row r="239" spans="1:38" x14ac:dyDescent="0.3">
      <c r="A239" t="s">
        <v>60</v>
      </c>
      <c r="B239" s="2">
        <v>2019</v>
      </c>
      <c r="C239" t="s">
        <v>228</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s="3" t="s">
        <v>79</v>
      </c>
      <c r="V239">
        <v>146.9</v>
      </c>
      <c r="W239">
        <v>150.30000000000001</v>
      </c>
      <c r="X239">
        <v>153.4</v>
      </c>
      <c r="Y239">
        <v>131.6</v>
      </c>
      <c r="Z239">
        <v>148.30000000000001</v>
      </c>
      <c r="AA239">
        <v>160.19999999999999</v>
      </c>
      <c r="AB239">
        <v>140.19999999999999</v>
      </c>
      <c r="AC239">
        <v>145.4</v>
      </c>
      <c r="AD239">
        <v>146.69999999999999</v>
      </c>
      <c r="AE239" s="24">
        <f t="shared" si="24"/>
        <v>141.93333333333334</v>
      </c>
      <c r="AF239" s="52">
        <f t="shared" si="25"/>
        <v>2.451317296678119E-2</v>
      </c>
      <c r="AG239" s="24">
        <f t="shared" si="26"/>
        <v>149.14999999999998</v>
      </c>
      <c r="AH239" s="52">
        <f t="shared" si="27"/>
        <v>1.2251655629139224E-2</v>
      </c>
      <c r="AI239" s="24">
        <f t="shared" si="28"/>
        <v>147.33333333333337</v>
      </c>
      <c r="AJ239" s="52">
        <f t="shared" si="29"/>
        <v>-1.3296652911508703E-2</v>
      </c>
      <c r="AK239" s="60">
        <f t="shared" si="30"/>
        <v>146.13888888888889</v>
      </c>
      <c r="AL239" s="52">
        <f t="shared" si="31"/>
        <v>3.824888282965937E-3</v>
      </c>
    </row>
    <row r="240" spans="1:38" x14ac:dyDescent="0.3">
      <c r="A240" t="s">
        <v>85</v>
      </c>
      <c r="B240" s="2">
        <v>2019</v>
      </c>
      <c r="C240" t="s">
        <v>228</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c r="AE240" s="24">
        <f t="shared" si="24"/>
        <v>143.78333333333333</v>
      </c>
      <c r="AF240" s="52">
        <f t="shared" si="25"/>
        <v>3.8238573021181728E-2</v>
      </c>
      <c r="AG240" s="24">
        <f t="shared" si="26"/>
        <v>138.75</v>
      </c>
      <c r="AH240" s="52">
        <f t="shared" si="27"/>
        <v>3.1751570132589051E-2</v>
      </c>
      <c r="AI240" s="24">
        <f t="shared" si="28"/>
        <v>137.98333333333335</v>
      </c>
      <c r="AJ240" s="52">
        <f t="shared" si="29"/>
        <v>-1.6826332596413855E-2</v>
      </c>
      <c r="AK240" s="60">
        <f t="shared" si="30"/>
        <v>140.17222222222222</v>
      </c>
      <c r="AL240" s="52">
        <f t="shared" si="31"/>
        <v>3.1290793212009484E-2</v>
      </c>
    </row>
    <row r="241" spans="1:38" x14ac:dyDescent="0.3">
      <c r="A241" t="s">
        <v>104</v>
      </c>
      <c r="B241" s="2">
        <v>2019</v>
      </c>
      <c r="C241" t="s">
        <v>228</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c r="AE241" s="24">
        <f t="shared" si="24"/>
        <v>142.55833333333331</v>
      </c>
      <c r="AF241" s="52">
        <f t="shared" si="25"/>
        <v>3.0215419501133954E-2</v>
      </c>
      <c r="AG241" s="24">
        <f t="shared" si="26"/>
        <v>144.89999999999998</v>
      </c>
      <c r="AH241" s="52">
        <f t="shared" si="27"/>
        <v>2.0283975659229399E-2</v>
      </c>
      <c r="AI241" s="24">
        <f t="shared" si="28"/>
        <v>142.65</v>
      </c>
      <c r="AJ241" s="52">
        <f t="shared" si="29"/>
        <v>-1.3859275053305026E-2</v>
      </c>
      <c r="AK241" s="60">
        <f t="shared" si="30"/>
        <v>143.36944444444441</v>
      </c>
      <c r="AL241" s="52">
        <f t="shared" si="31"/>
        <v>1.6670477061423866E-2</v>
      </c>
    </row>
    <row r="242" spans="1:38" x14ac:dyDescent="0.3">
      <c r="A242" t="s">
        <v>60</v>
      </c>
      <c r="B242" s="2">
        <v>2019</v>
      </c>
      <c r="C242" t="s">
        <v>238</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s="3" t="s">
        <v>79</v>
      </c>
      <c r="V242">
        <v>147.69999999999999</v>
      </c>
      <c r="W242">
        <v>150.6</v>
      </c>
      <c r="X242">
        <v>153.69999999999999</v>
      </c>
      <c r="Y242">
        <v>131.69999999999999</v>
      </c>
      <c r="Z242">
        <v>148.69999999999999</v>
      </c>
      <c r="AA242">
        <v>160.69999999999999</v>
      </c>
      <c r="AB242">
        <v>140.30000000000001</v>
      </c>
      <c r="AC242">
        <v>145.69999999999999</v>
      </c>
      <c r="AD242">
        <v>148.30000000000001</v>
      </c>
      <c r="AE242" s="24">
        <f t="shared" si="24"/>
        <v>144.04999999999998</v>
      </c>
      <c r="AF242" s="52">
        <f t="shared" si="25"/>
        <v>2.865812542144321E-2</v>
      </c>
      <c r="AG242" s="24">
        <f t="shared" si="26"/>
        <v>149.19999999999999</v>
      </c>
      <c r="AH242" s="52">
        <f t="shared" si="27"/>
        <v>1.1920529801324579E-2</v>
      </c>
      <c r="AI242" s="24">
        <f t="shared" si="28"/>
        <v>147.61666666666665</v>
      </c>
      <c r="AJ242" s="52">
        <f t="shared" si="29"/>
        <v>-1.3154884465797236E-2</v>
      </c>
      <c r="AK242" s="60">
        <f t="shared" si="30"/>
        <v>146.95555555555555</v>
      </c>
      <c r="AL242" s="52">
        <f t="shared" si="31"/>
        <v>9.0657076496592215E-3</v>
      </c>
    </row>
    <row r="243" spans="1:38" x14ac:dyDescent="0.3">
      <c r="A243" t="s">
        <v>85</v>
      </c>
      <c r="B243" s="2">
        <v>2019</v>
      </c>
      <c r="C243" t="s">
        <v>238</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c r="AE243" s="24">
        <f t="shared" si="24"/>
        <v>145.89166666666668</v>
      </c>
      <c r="AF243" s="52">
        <f t="shared" si="25"/>
        <v>3.955453149001531E-2</v>
      </c>
      <c r="AG243" s="24">
        <f t="shared" si="26"/>
        <v>139.15</v>
      </c>
      <c r="AH243" s="52">
        <f t="shared" si="27"/>
        <v>3.30090340514246E-2</v>
      </c>
      <c r="AI243" s="24">
        <f t="shared" si="28"/>
        <v>138.33333333333334</v>
      </c>
      <c r="AJ243" s="52">
        <f t="shared" si="29"/>
        <v>-1.715686274509811E-2</v>
      </c>
      <c r="AK243" s="60">
        <f t="shared" si="30"/>
        <v>141.125</v>
      </c>
      <c r="AL243" s="52">
        <f t="shared" si="31"/>
        <v>3.3390410958904111E-2</v>
      </c>
    </row>
    <row r="244" spans="1:38" x14ac:dyDescent="0.3">
      <c r="A244" t="s">
        <v>104</v>
      </c>
      <c r="B244" s="2">
        <v>2019</v>
      </c>
      <c r="C244" t="s">
        <v>238</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c r="AE244" s="24">
        <f t="shared" si="24"/>
        <v>144.66666666666666</v>
      </c>
      <c r="AF244" s="52">
        <f t="shared" si="25"/>
        <v>3.2976827094474179E-2</v>
      </c>
      <c r="AG244" s="24">
        <f t="shared" si="26"/>
        <v>145.10000000000002</v>
      </c>
      <c r="AH244" s="52">
        <f t="shared" si="27"/>
        <v>2.0917678812415425E-2</v>
      </c>
      <c r="AI244" s="24">
        <f t="shared" si="28"/>
        <v>142.96666666666667</v>
      </c>
      <c r="AJ244" s="52">
        <f t="shared" si="29"/>
        <v>-1.3947990543735238E-2</v>
      </c>
      <c r="AK244" s="60">
        <f t="shared" si="30"/>
        <v>144.24444444444444</v>
      </c>
      <c r="AL244" s="52">
        <f t="shared" si="31"/>
        <v>2.0078502415458891E-2</v>
      </c>
    </row>
    <row r="245" spans="1:38" x14ac:dyDescent="0.3">
      <c r="A245" t="s">
        <v>60</v>
      </c>
      <c r="B245" s="2">
        <v>2019</v>
      </c>
      <c r="C245" t="s">
        <v>264</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s="3" t="s">
        <v>79</v>
      </c>
      <c r="V245">
        <v>148.4</v>
      </c>
      <c r="W245">
        <v>150.9</v>
      </c>
      <c r="X245">
        <v>154.30000000000001</v>
      </c>
      <c r="Y245">
        <v>132.1</v>
      </c>
      <c r="Z245">
        <v>149.1</v>
      </c>
      <c r="AA245">
        <v>160.80000000000001</v>
      </c>
      <c r="AB245">
        <v>140.6</v>
      </c>
      <c r="AC245">
        <v>146.1</v>
      </c>
      <c r="AD245">
        <v>149.9</v>
      </c>
      <c r="AE245" s="24">
        <f t="shared" si="24"/>
        <v>146.14166666666668</v>
      </c>
      <c r="AF245" s="52">
        <f t="shared" si="25"/>
        <v>3.1533024077755635E-2</v>
      </c>
      <c r="AG245" s="24">
        <f t="shared" si="26"/>
        <v>149.65</v>
      </c>
      <c r="AH245" s="52">
        <f t="shared" si="27"/>
        <v>1.2211221122112174E-2</v>
      </c>
      <c r="AI245" s="24">
        <f t="shared" si="28"/>
        <v>147.96666666666667</v>
      </c>
      <c r="AJ245" s="52">
        <f t="shared" si="29"/>
        <v>-1.2776637006616525E-2</v>
      </c>
      <c r="AK245" s="60">
        <f t="shared" si="30"/>
        <v>147.91944444444445</v>
      </c>
      <c r="AL245" s="52">
        <f t="shared" si="31"/>
        <v>1.3212512045067073E-2</v>
      </c>
    </row>
    <row r="246" spans="1:38" x14ac:dyDescent="0.3">
      <c r="A246" t="s">
        <v>85</v>
      </c>
      <c r="B246" s="2">
        <v>2019</v>
      </c>
      <c r="C246" t="s">
        <v>264</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c r="AE246" s="24">
        <f t="shared" si="24"/>
        <v>147.53333333333333</v>
      </c>
      <c r="AF246" s="52">
        <f t="shared" si="25"/>
        <v>3.9496527777777755E-2</v>
      </c>
      <c r="AG246" s="24">
        <f t="shared" si="26"/>
        <v>139.44999999999999</v>
      </c>
      <c r="AH246" s="52">
        <f t="shared" si="27"/>
        <v>3.2940360610263522E-2</v>
      </c>
      <c r="AI246" s="24">
        <f t="shared" si="28"/>
        <v>138.64999999999998</v>
      </c>
      <c r="AJ246" s="52">
        <f t="shared" si="29"/>
        <v>-1.7241379310344578E-2</v>
      </c>
      <c r="AK246" s="60">
        <f t="shared" si="30"/>
        <v>141.87777777777777</v>
      </c>
      <c r="AL246" s="52">
        <f t="shared" si="31"/>
        <v>3.48450491307635E-2</v>
      </c>
    </row>
    <row r="247" spans="1:38" x14ac:dyDescent="0.3">
      <c r="A247" t="s">
        <v>104</v>
      </c>
      <c r="B247" s="2">
        <v>2019</v>
      </c>
      <c r="C247" t="s">
        <v>264</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c r="AE247" s="24">
        <f t="shared" si="24"/>
        <v>146.58333333333334</v>
      </c>
      <c r="AF247" s="52">
        <f t="shared" si="25"/>
        <v>3.5001097213078751E-2</v>
      </c>
      <c r="AG247" s="24">
        <f t="shared" si="26"/>
        <v>145.44999999999999</v>
      </c>
      <c r="AH247" s="52">
        <f t="shared" si="27"/>
        <v>2.1197846567967738E-2</v>
      </c>
      <c r="AI247" s="24">
        <f t="shared" si="28"/>
        <v>143.28333333333333</v>
      </c>
      <c r="AJ247" s="52">
        <f t="shared" si="29"/>
        <v>-1.4036329322953432E-2</v>
      </c>
      <c r="AK247" s="60">
        <f t="shared" si="30"/>
        <v>145.10555555555553</v>
      </c>
      <c r="AL247" s="52">
        <f t="shared" si="31"/>
        <v>2.3515776880514594E-2</v>
      </c>
    </row>
    <row r="248" spans="1:38" x14ac:dyDescent="0.3">
      <c r="A248" t="s">
        <v>60</v>
      </c>
      <c r="B248" s="2">
        <v>2019</v>
      </c>
      <c r="C248" t="s">
        <v>273</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s="3" t="s">
        <v>79</v>
      </c>
      <c r="V248">
        <v>149.9</v>
      </c>
      <c r="W248">
        <v>151.19999999999999</v>
      </c>
      <c r="X248">
        <v>154.80000000000001</v>
      </c>
      <c r="Y248">
        <v>135</v>
      </c>
      <c r="Z248">
        <v>149.5</v>
      </c>
      <c r="AA248">
        <v>161.1</v>
      </c>
      <c r="AB248">
        <v>140.6</v>
      </c>
      <c r="AC248">
        <v>147.1</v>
      </c>
      <c r="AD248">
        <v>152.30000000000001</v>
      </c>
      <c r="AE248" s="24">
        <f t="shared" si="24"/>
        <v>148.89166666666662</v>
      </c>
      <c r="AF248" s="52">
        <f t="shared" si="25"/>
        <v>3.5050766904299341E-2</v>
      </c>
      <c r="AG248" s="24">
        <f t="shared" si="26"/>
        <v>149.94999999999999</v>
      </c>
      <c r="AH248" s="52">
        <f t="shared" si="27"/>
        <v>1.283739302172493E-2</v>
      </c>
      <c r="AI248" s="24">
        <f t="shared" si="28"/>
        <v>148.70000000000002</v>
      </c>
      <c r="AJ248" s="52">
        <f t="shared" si="29"/>
        <v>-1.0876954452753385E-2</v>
      </c>
      <c r="AK248" s="60">
        <f t="shared" si="30"/>
        <v>149.18055555555554</v>
      </c>
      <c r="AL248" s="52">
        <f t="shared" si="31"/>
        <v>2.0482235354198741E-2</v>
      </c>
    </row>
    <row r="249" spans="1:38" x14ac:dyDescent="0.3">
      <c r="A249" t="s">
        <v>85</v>
      </c>
      <c r="B249" s="2">
        <v>2019</v>
      </c>
      <c r="C249" t="s">
        <v>273</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c r="AE249" s="24">
        <f t="shared" si="24"/>
        <v>150.03333333333333</v>
      </c>
      <c r="AF249" s="52">
        <f t="shared" si="25"/>
        <v>4.0093836638942289E-2</v>
      </c>
      <c r="AG249" s="24">
        <f t="shared" si="26"/>
        <v>139.80000000000001</v>
      </c>
      <c r="AH249" s="52">
        <f t="shared" si="27"/>
        <v>3.3195020746887849E-2</v>
      </c>
      <c r="AI249" s="24">
        <f t="shared" si="28"/>
        <v>139.51666666666665</v>
      </c>
      <c r="AJ249" s="52">
        <f t="shared" si="29"/>
        <v>-1.3192931493585061E-2</v>
      </c>
      <c r="AK249" s="60">
        <f t="shared" si="30"/>
        <v>143.11666666666667</v>
      </c>
      <c r="AL249" s="52">
        <f t="shared" si="31"/>
        <v>3.495167453360308E-2</v>
      </c>
    </row>
    <row r="250" spans="1:38" x14ac:dyDescent="0.3">
      <c r="A250" t="s">
        <v>104</v>
      </c>
      <c r="B250" s="2">
        <v>2019</v>
      </c>
      <c r="C250" t="s">
        <v>273</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c r="AE250" s="24">
        <f t="shared" si="24"/>
        <v>149.25833333333335</v>
      </c>
      <c r="AF250" s="52">
        <f t="shared" si="25"/>
        <v>3.7043010752688038E-2</v>
      </c>
      <c r="AG250" s="24">
        <f t="shared" si="26"/>
        <v>145.80000000000001</v>
      </c>
      <c r="AH250" s="52">
        <f t="shared" si="27"/>
        <v>2.1476510067114016E-2</v>
      </c>
      <c r="AI250" s="24">
        <f t="shared" si="28"/>
        <v>144.06666666666666</v>
      </c>
      <c r="AJ250" s="52">
        <f t="shared" si="29"/>
        <v>-1.09941520467836E-2</v>
      </c>
      <c r="AK250" s="60">
        <f t="shared" si="30"/>
        <v>146.37500000000003</v>
      </c>
      <c r="AL250" s="52">
        <f t="shared" si="31"/>
        <v>2.6761968085106232E-2</v>
      </c>
    </row>
    <row r="251" spans="1:38" x14ac:dyDescent="0.3">
      <c r="A251" t="s">
        <v>60</v>
      </c>
      <c r="B251" s="2">
        <v>2020</v>
      </c>
      <c r="C251" t="s">
        <v>62</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s="3" t="s">
        <v>79</v>
      </c>
      <c r="V251">
        <v>150.4</v>
      </c>
      <c r="W251">
        <v>151.69999999999999</v>
      </c>
      <c r="X251">
        <v>155.69999999999999</v>
      </c>
      <c r="Y251">
        <v>136.30000000000001</v>
      </c>
      <c r="Z251">
        <v>150.1</v>
      </c>
      <c r="AA251">
        <v>161.69999999999999</v>
      </c>
      <c r="AB251">
        <v>142.5</v>
      </c>
      <c r="AC251">
        <v>148.1</v>
      </c>
      <c r="AD251">
        <v>151.9</v>
      </c>
      <c r="AE251" s="24">
        <f t="shared" si="24"/>
        <v>148.79999999999998</v>
      </c>
      <c r="AF251" s="52">
        <f t="shared" si="25"/>
        <v>2.7450980392156973E-2</v>
      </c>
      <c r="AG251" s="24">
        <f t="shared" si="26"/>
        <v>150.10000000000002</v>
      </c>
      <c r="AH251" s="52">
        <f t="shared" si="27"/>
        <v>1.3149243918474501E-2</v>
      </c>
      <c r="AI251" s="24">
        <f t="shared" si="28"/>
        <v>149.66666666666666</v>
      </c>
      <c r="AJ251" s="52">
        <f t="shared" si="29"/>
        <v>-1.0578437992347488E-2</v>
      </c>
      <c r="AK251" s="60">
        <f t="shared" si="30"/>
        <v>149.52222222222221</v>
      </c>
      <c r="AL251" s="52">
        <f t="shared" si="31"/>
        <v>1.5653573257260002E-2</v>
      </c>
    </row>
    <row r="252" spans="1:38" x14ac:dyDescent="0.3">
      <c r="A252" t="s">
        <v>85</v>
      </c>
      <c r="B252" s="2">
        <v>2020</v>
      </c>
      <c r="C252" t="s">
        <v>62</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c r="AE252" s="24">
        <f t="shared" si="24"/>
        <v>149.24999999999997</v>
      </c>
      <c r="AF252" s="52">
        <f t="shared" si="25"/>
        <v>3.3354922279792969E-2</v>
      </c>
      <c r="AG252" s="24">
        <f t="shared" si="26"/>
        <v>140.1</v>
      </c>
      <c r="AH252" s="52">
        <f t="shared" si="27"/>
        <v>3.3126293995859292E-2</v>
      </c>
      <c r="AI252" s="24">
        <f t="shared" si="28"/>
        <v>140.23333333333335</v>
      </c>
      <c r="AJ252" s="52">
        <f t="shared" si="29"/>
        <v>-1.3246628131021263E-2</v>
      </c>
      <c r="AK252" s="60">
        <f t="shared" si="30"/>
        <v>143.19444444444443</v>
      </c>
      <c r="AL252" s="52">
        <f t="shared" si="31"/>
        <v>3.3775678512520647E-2</v>
      </c>
    </row>
    <row r="253" spans="1:38" x14ac:dyDescent="0.3">
      <c r="A253" t="s">
        <v>104</v>
      </c>
      <c r="B253" s="2">
        <v>2020</v>
      </c>
      <c r="C253" t="s">
        <v>62</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c r="AE253" s="24">
        <f t="shared" si="24"/>
        <v>148.90833333333333</v>
      </c>
      <c r="AF253" s="52">
        <f t="shared" si="25"/>
        <v>2.9913137893593931E-2</v>
      </c>
      <c r="AG253" s="24">
        <f t="shared" si="26"/>
        <v>146</v>
      </c>
      <c r="AH253" s="52">
        <f t="shared" si="27"/>
        <v>2.1447721179624589E-2</v>
      </c>
      <c r="AI253" s="24">
        <f t="shared" si="28"/>
        <v>144.91666666666666</v>
      </c>
      <c r="AJ253" s="52">
        <f t="shared" si="29"/>
        <v>-1.0576476057647499E-2</v>
      </c>
      <c r="AK253" s="60">
        <f t="shared" si="30"/>
        <v>146.60833333333332</v>
      </c>
      <c r="AL253" s="52">
        <f t="shared" si="31"/>
        <v>2.3912561029738141E-2</v>
      </c>
    </row>
    <row r="254" spans="1:38" x14ac:dyDescent="0.3">
      <c r="A254" t="s">
        <v>60</v>
      </c>
      <c r="B254" s="2">
        <v>2020</v>
      </c>
      <c r="C254" t="s">
        <v>116</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s="3" t="s">
        <v>79</v>
      </c>
      <c r="V254">
        <v>152.30000000000001</v>
      </c>
      <c r="W254">
        <v>151.80000000000001</v>
      </c>
      <c r="X254">
        <v>156.19999999999999</v>
      </c>
      <c r="Y254">
        <v>136</v>
      </c>
      <c r="Z254">
        <v>150.4</v>
      </c>
      <c r="AA254">
        <v>161.9</v>
      </c>
      <c r="AB254">
        <v>143.4</v>
      </c>
      <c r="AC254">
        <v>148.4</v>
      </c>
      <c r="AD254">
        <v>150.4</v>
      </c>
      <c r="AE254" s="24">
        <f t="shared" si="24"/>
        <v>146.66666666666666</v>
      </c>
      <c r="AF254" s="52">
        <f t="shared" si="25"/>
        <v>2.0916777926123859E-2</v>
      </c>
      <c r="AG254" s="24">
        <f t="shared" si="26"/>
        <v>150.25</v>
      </c>
      <c r="AH254" s="52">
        <f t="shared" si="27"/>
        <v>1.3460275771503685E-2</v>
      </c>
      <c r="AI254" s="24">
        <f t="shared" si="28"/>
        <v>149.94999999999999</v>
      </c>
      <c r="AJ254" s="52">
        <f t="shared" si="29"/>
        <v>-1.0444743935309858E-2</v>
      </c>
      <c r="AK254" s="60">
        <f t="shared" si="30"/>
        <v>148.95555555555555</v>
      </c>
      <c r="AL254" s="52">
        <f t="shared" si="31"/>
        <v>9.6040189125296341E-3</v>
      </c>
    </row>
    <row r="255" spans="1:38" x14ac:dyDescent="0.3">
      <c r="A255" t="s">
        <v>85</v>
      </c>
      <c r="B255" s="2">
        <v>2020</v>
      </c>
      <c r="C255" t="s">
        <v>116</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c r="AE255" s="24">
        <f t="shared" si="24"/>
        <v>147.07499999999999</v>
      </c>
      <c r="AF255" s="52">
        <f t="shared" si="25"/>
        <v>3.0487804878048783E-2</v>
      </c>
      <c r="AG255" s="24">
        <f t="shared" si="26"/>
        <v>140.4</v>
      </c>
      <c r="AH255" s="52">
        <f t="shared" si="27"/>
        <v>3.3057851239669304E-2</v>
      </c>
      <c r="AI255" s="24">
        <f t="shared" si="28"/>
        <v>140.56666666666669</v>
      </c>
      <c r="AJ255" s="52">
        <f t="shared" si="29"/>
        <v>-1.5655105973025184E-2</v>
      </c>
      <c r="AK255" s="60">
        <f t="shared" si="30"/>
        <v>142.68055555555557</v>
      </c>
      <c r="AL255" s="52">
        <f t="shared" si="31"/>
        <v>3.3984051756563424E-2</v>
      </c>
    </row>
    <row r="256" spans="1:38" x14ac:dyDescent="0.3">
      <c r="A256" t="s">
        <v>104</v>
      </c>
      <c r="B256" s="2">
        <v>2020</v>
      </c>
      <c r="C256" t="s">
        <v>116</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c r="AE256" s="24">
        <f t="shared" si="24"/>
        <v>146.75833333333333</v>
      </c>
      <c r="AF256" s="52">
        <f t="shared" si="25"/>
        <v>2.4861572535991191E-2</v>
      </c>
      <c r="AG256" s="24">
        <f t="shared" si="26"/>
        <v>146.25</v>
      </c>
      <c r="AH256" s="52">
        <f t="shared" si="27"/>
        <v>2.1739130434782608E-2</v>
      </c>
      <c r="AI256" s="24">
        <f t="shared" si="28"/>
        <v>145.19999999999999</v>
      </c>
      <c r="AJ256" s="52">
        <f t="shared" si="29"/>
        <v>-1.1142061281337007E-2</v>
      </c>
      <c r="AK256" s="60">
        <f t="shared" si="30"/>
        <v>146.06944444444443</v>
      </c>
      <c r="AL256" s="52">
        <f t="shared" si="31"/>
        <v>2.032565764960138E-2</v>
      </c>
    </row>
    <row r="257" spans="1:38" x14ac:dyDescent="0.3">
      <c r="A257" t="s">
        <v>60</v>
      </c>
      <c r="B257" s="2">
        <v>2020</v>
      </c>
      <c r="C257" t="s">
        <v>138</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s="3" t="s">
        <v>79</v>
      </c>
      <c r="V257">
        <v>153.4</v>
      </c>
      <c r="W257">
        <v>151.5</v>
      </c>
      <c r="X257">
        <v>156.69999999999999</v>
      </c>
      <c r="Y257">
        <v>135.80000000000001</v>
      </c>
      <c r="Z257">
        <v>151.19999999999999</v>
      </c>
      <c r="AA257">
        <v>161.19999999999999</v>
      </c>
      <c r="AB257">
        <v>145.1</v>
      </c>
      <c r="AC257">
        <v>148.6</v>
      </c>
      <c r="AD257">
        <v>149.80000000000001</v>
      </c>
      <c r="AE257" s="24">
        <f t="shared" si="24"/>
        <v>145.5333333333333</v>
      </c>
      <c r="AF257" s="52">
        <f t="shared" si="25"/>
        <v>1.7993702204228648E-2</v>
      </c>
      <c r="AG257" s="24">
        <f t="shared" si="26"/>
        <v>150.5</v>
      </c>
      <c r="AH257" s="52">
        <f t="shared" si="27"/>
        <v>1.3114754098360656E-2</v>
      </c>
      <c r="AI257" s="24">
        <f t="shared" si="28"/>
        <v>150.25000000000003</v>
      </c>
      <c r="AJ257" s="52">
        <f t="shared" si="29"/>
        <v>-1.1103633916554738E-2</v>
      </c>
      <c r="AK257" s="60">
        <f t="shared" si="30"/>
        <v>148.76111111111109</v>
      </c>
      <c r="AL257" s="52">
        <f t="shared" si="31"/>
        <v>6.9351728230234964E-3</v>
      </c>
    </row>
    <row r="258" spans="1:38" x14ac:dyDescent="0.3">
      <c r="A258" t="s">
        <v>85</v>
      </c>
      <c r="B258" s="2">
        <v>2020</v>
      </c>
      <c r="C258" t="s">
        <v>138</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c r="AE258" s="24">
        <f t="shared" si="24"/>
        <v>145.70000000000002</v>
      </c>
      <c r="AF258" s="52">
        <f t="shared" si="25"/>
        <v>2.9313790806129097E-2</v>
      </c>
      <c r="AG258" s="24">
        <f t="shared" si="26"/>
        <v>140.75</v>
      </c>
      <c r="AH258" s="52">
        <f t="shared" si="27"/>
        <v>3.3310439560439525E-2</v>
      </c>
      <c r="AI258" s="24">
        <f t="shared" si="28"/>
        <v>141.01666666666665</v>
      </c>
      <c r="AJ258" s="52">
        <f t="shared" si="29"/>
        <v>-1.6702715693342921E-2</v>
      </c>
      <c r="AK258" s="60">
        <f t="shared" si="30"/>
        <v>142.48888888888891</v>
      </c>
      <c r="AL258" s="52">
        <f t="shared" si="31"/>
        <v>3.2661989892132398E-2</v>
      </c>
    </row>
    <row r="259" spans="1:38" x14ac:dyDescent="0.3">
      <c r="A259" t="s">
        <v>104</v>
      </c>
      <c r="B259" s="2">
        <v>2020</v>
      </c>
      <c r="C259" t="s">
        <v>138</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c r="AE259" s="24">
        <f t="shared" ref="AE259:AE322" si="32">SUM(D259:O259)/12</f>
        <v>145.54166666666666</v>
      </c>
      <c r="AF259" s="52">
        <f t="shared" ref="AF259:AF322" si="33">(P259-AE259)/P259</f>
        <v>2.2554286993508046E-2</v>
      </c>
      <c r="AG259" s="24">
        <f t="shared" ref="AG259:AG322" si="34">SUM(R259:S259)/2</f>
        <v>146.55000000000001</v>
      </c>
      <c r="AH259" s="52">
        <f t="shared" ref="AH259:AH322" si="35">(T259-AG259)/T259</f>
        <v>2.1695594125500667E-2</v>
      </c>
      <c r="AI259" s="24">
        <f t="shared" ref="AI259:AI322" si="36">(SUM(W259:AB259)/6)</f>
        <v>145.6</v>
      </c>
      <c r="AJ259" s="52">
        <f t="shared" ref="AJ259:AJ322" si="37">(AC259-AI259)/AC259</f>
        <v>-1.2517385257301689E-2</v>
      </c>
      <c r="AK259" s="60">
        <f t="shared" ref="AK259:AK322" si="38">SUM(AE259,AG259,AI259)/3</f>
        <v>145.89722222222224</v>
      </c>
      <c r="AL259" s="52">
        <f t="shared" ref="AL259:AL322" si="39">(AD259-AK259)/AD259</f>
        <v>1.8188275758935092E-2</v>
      </c>
    </row>
    <row r="260" spans="1:38" x14ac:dyDescent="0.3">
      <c r="A260" t="s">
        <v>60</v>
      </c>
      <c r="B260" s="1">
        <v>2020</v>
      </c>
      <c r="C260" t="s">
        <v>154</v>
      </c>
      <c r="D260">
        <v>147.19999999999999</v>
      </c>
      <c r="E260" s="3" t="s">
        <v>79</v>
      </c>
      <c r="F260">
        <v>146.9</v>
      </c>
      <c r="G260">
        <v>155.6</v>
      </c>
      <c r="H260">
        <v>137.1</v>
      </c>
      <c r="I260">
        <v>147.30000000000001</v>
      </c>
      <c r="J260">
        <v>162.69999999999999</v>
      </c>
      <c r="K260">
        <v>150.19999999999999</v>
      </c>
      <c r="L260">
        <v>119.8</v>
      </c>
      <c r="M260">
        <v>158.69999999999999</v>
      </c>
      <c r="N260">
        <v>139.19999999999999</v>
      </c>
      <c r="O260" s="3" t="s">
        <v>79</v>
      </c>
      <c r="P260">
        <v>150.1</v>
      </c>
      <c r="Q260" s="3" t="s">
        <v>79</v>
      </c>
      <c r="R260" s="3" t="s">
        <v>79</v>
      </c>
      <c r="S260" s="3" t="s">
        <v>79</v>
      </c>
      <c r="T260" s="3" t="s">
        <v>79</v>
      </c>
      <c r="U260" s="3" t="s">
        <v>79</v>
      </c>
      <c r="V260">
        <v>148.4</v>
      </c>
      <c r="W260" s="3" t="s">
        <v>79</v>
      </c>
      <c r="X260">
        <v>154.30000000000001</v>
      </c>
      <c r="Y260" s="3" t="s">
        <v>79</v>
      </c>
      <c r="Z260" s="3" t="s">
        <v>79</v>
      </c>
      <c r="AA260" s="3" t="s">
        <v>79</v>
      </c>
      <c r="AB260" s="3" t="s">
        <v>79</v>
      </c>
      <c r="AC260" s="3" t="s">
        <v>79</v>
      </c>
      <c r="AD260" s="3" t="s">
        <v>79</v>
      </c>
      <c r="AE260" s="53"/>
      <c r="AF260" s="53"/>
      <c r="AG260" s="53"/>
      <c r="AH260" s="53"/>
      <c r="AI260" s="53"/>
      <c r="AJ260" s="54"/>
      <c r="AK260" s="54"/>
      <c r="AL260" s="54"/>
    </row>
    <row r="261" spans="1:38" x14ac:dyDescent="0.3">
      <c r="A261" t="s">
        <v>85</v>
      </c>
      <c r="B261" s="1">
        <v>2020</v>
      </c>
      <c r="C261" t="s">
        <v>154</v>
      </c>
      <c r="D261">
        <v>151.80000000000001</v>
      </c>
      <c r="E261" s="3" t="s">
        <v>79</v>
      </c>
      <c r="F261">
        <v>151.9</v>
      </c>
      <c r="G261">
        <v>155.5</v>
      </c>
      <c r="H261">
        <v>131.6</v>
      </c>
      <c r="I261">
        <v>152.9</v>
      </c>
      <c r="J261">
        <v>180</v>
      </c>
      <c r="K261">
        <v>150.80000000000001</v>
      </c>
      <c r="L261">
        <v>121.2</v>
      </c>
      <c r="M261">
        <v>154</v>
      </c>
      <c r="N261">
        <v>133.5</v>
      </c>
      <c r="O261" s="3" t="s">
        <v>79</v>
      </c>
      <c r="P261">
        <v>153.5</v>
      </c>
      <c r="Q261" s="3" t="s">
        <v>79</v>
      </c>
      <c r="R261" s="3" t="s">
        <v>79</v>
      </c>
      <c r="S261" s="3" t="s">
        <v>79</v>
      </c>
      <c r="T261" s="3" t="s">
        <v>79</v>
      </c>
      <c r="U261">
        <v>155.6</v>
      </c>
      <c r="V261">
        <v>137.1</v>
      </c>
      <c r="W261" s="3" t="s">
        <v>79</v>
      </c>
      <c r="X261">
        <v>144.80000000000001</v>
      </c>
      <c r="Y261" s="3" t="s">
        <v>79</v>
      </c>
      <c r="Z261" s="3" t="s">
        <v>79</v>
      </c>
      <c r="AA261" s="3" t="s">
        <v>79</v>
      </c>
      <c r="AB261" s="3" t="s">
        <v>79</v>
      </c>
      <c r="AC261" s="3" t="s">
        <v>79</v>
      </c>
      <c r="AD261" s="3" t="s">
        <v>79</v>
      </c>
      <c r="AE261" s="53"/>
      <c r="AF261" s="53"/>
      <c r="AG261" s="53"/>
      <c r="AH261" s="53"/>
      <c r="AI261" s="53"/>
      <c r="AJ261" s="54"/>
      <c r="AK261" s="54"/>
      <c r="AL261" s="54"/>
    </row>
    <row r="262" spans="1:38" x14ac:dyDescent="0.3">
      <c r="A262" t="s">
        <v>104</v>
      </c>
      <c r="B262" s="1">
        <v>2020</v>
      </c>
      <c r="C262" t="s">
        <v>154</v>
      </c>
      <c r="D262">
        <v>148.69999999999999</v>
      </c>
      <c r="E262" s="3" t="s">
        <v>79</v>
      </c>
      <c r="F262">
        <v>148.80000000000001</v>
      </c>
      <c r="G262">
        <v>155.6</v>
      </c>
      <c r="H262">
        <v>135.1</v>
      </c>
      <c r="I262">
        <v>149.9</v>
      </c>
      <c r="J262">
        <v>168.6</v>
      </c>
      <c r="K262">
        <v>150.4</v>
      </c>
      <c r="L262">
        <v>120.3</v>
      </c>
      <c r="M262">
        <v>157.1</v>
      </c>
      <c r="N262">
        <v>136.80000000000001</v>
      </c>
      <c r="O262" s="3" t="s">
        <v>79</v>
      </c>
      <c r="P262">
        <v>151.4</v>
      </c>
      <c r="Q262" s="3" t="s">
        <v>79</v>
      </c>
      <c r="R262" s="3" t="s">
        <v>79</v>
      </c>
      <c r="S262" s="3" t="s">
        <v>79</v>
      </c>
      <c r="T262" s="3" t="s">
        <v>79</v>
      </c>
      <c r="U262">
        <v>155.6</v>
      </c>
      <c r="V262">
        <v>144.1</v>
      </c>
      <c r="W262" s="3" t="s">
        <v>79</v>
      </c>
      <c r="X262">
        <v>150.69999999999999</v>
      </c>
      <c r="Y262" s="3" t="s">
        <v>79</v>
      </c>
      <c r="Z262" s="3" t="s">
        <v>79</v>
      </c>
      <c r="AA262" s="3" t="s">
        <v>79</v>
      </c>
      <c r="AB262" s="3" t="s">
        <v>79</v>
      </c>
      <c r="AC262" s="3" t="s">
        <v>79</v>
      </c>
      <c r="AD262" s="3" t="s">
        <v>79</v>
      </c>
      <c r="AE262" s="53"/>
      <c r="AF262" s="53"/>
      <c r="AG262" s="53"/>
      <c r="AH262" s="53"/>
      <c r="AI262" s="53"/>
      <c r="AJ262" s="54"/>
      <c r="AK262" s="54"/>
      <c r="AL262" s="54"/>
    </row>
    <row r="263" spans="1:38" x14ac:dyDescent="0.3">
      <c r="A263" t="s">
        <v>60</v>
      </c>
      <c r="B263" s="1">
        <v>2020</v>
      </c>
      <c r="C263" t="s">
        <v>167</v>
      </c>
      <c r="D263" s="3" t="s">
        <v>79</v>
      </c>
      <c r="E263" s="3" t="s">
        <v>79</v>
      </c>
      <c r="F263" s="3" t="s">
        <v>79</v>
      </c>
      <c r="G263" s="3" t="s">
        <v>79</v>
      </c>
      <c r="H263" s="3" t="s">
        <v>79</v>
      </c>
      <c r="I263" s="3" t="s">
        <v>79</v>
      </c>
      <c r="J263" s="3" t="s">
        <v>79</v>
      </c>
      <c r="K263" s="3" t="s">
        <v>79</v>
      </c>
      <c r="L263" s="3" t="s">
        <v>79</v>
      </c>
      <c r="M263" s="3" t="s">
        <v>79</v>
      </c>
      <c r="N263" s="3" t="s">
        <v>79</v>
      </c>
      <c r="O263" s="3" t="s">
        <v>79</v>
      </c>
      <c r="P263" s="3" t="s">
        <v>79</v>
      </c>
      <c r="Q263" s="3" t="s">
        <v>79</v>
      </c>
      <c r="R263" s="3" t="s">
        <v>79</v>
      </c>
      <c r="S263" s="3" t="s">
        <v>79</v>
      </c>
      <c r="T263" s="3" t="s">
        <v>79</v>
      </c>
      <c r="U263" s="3" t="s">
        <v>79</v>
      </c>
      <c r="V263" s="3" t="s">
        <v>79</v>
      </c>
      <c r="W263" s="3" t="s">
        <v>79</v>
      </c>
      <c r="X263" s="3" t="s">
        <v>79</v>
      </c>
      <c r="Y263" s="3" t="s">
        <v>79</v>
      </c>
      <c r="Z263" s="3" t="s">
        <v>79</v>
      </c>
      <c r="AA263" s="3" t="s">
        <v>79</v>
      </c>
      <c r="AB263" s="3" t="s">
        <v>79</v>
      </c>
      <c r="AC263" s="3" t="s">
        <v>79</v>
      </c>
      <c r="AD263" s="3" t="s">
        <v>79</v>
      </c>
      <c r="AE263" s="53"/>
      <c r="AF263" s="53"/>
      <c r="AG263" s="53"/>
      <c r="AH263" s="53"/>
      <c r="AI263" s="53"/>
      <c r="AJ263" s="54"/>
      <c r="AK263" s="54"/>
      <c r="AL263" s="54"/>
    </row>
    <row r="264" spans="1:38" x14ac:dyDescent="0.3">
      <c r="A264" t="s">
        <v>85</v>
      </c>
      <c r="B264" s="1">
        <v>2020</v>
      </c>
      <c r="C264" t="s">
        <v>167</v>
      </c>
      <c r="D264" s="3" t="s">
        <v>79</v>
      </c>
      <c r="E264" s="3" t="s">
        <v>79</v>
      </c>
      <c r="F264" s="3" t="s">
        <v>79</v>
      </c>
      <c r="G264" s="3" t="s">
        <v>79</v>
      </c>
      <c r="H264" s="3" t="s">
        <v>79</v>
      </c>
      <c r="I264" s="3" t="s">
        <v>79</v>
      </c>
      <c r="J264" s="3" t="s">
        <v>79</v>
      </c>
      <c r="K264" s="3" t="s">
        <v>79</v>
      </c>
      <c r="L264" s="3" t="s">
        <v>79</v>
      </c>
      <c r="M264" s="3" t="s">
        <v>79</v>
      </c>
      <c r="N264" s="3" t="s">
        <v>79</v>
      </c>
      <c r="O264" s="3" t="s">
        <v>79</v>
      </c>
      <c r="P264" s="3" t="s">
        <v>79</v>
      </c>
      <c r="Q264" s="3" t="s">
        <v>79</v>
      </c>
      <c r="R264" s="3" t="s">
        <v>79</v>
      </c>
      <c r="S264" s="3" t="s">
        <v>79</v>
      </c>
      <c r="T264" s="3" t="s">
        <v>79</v>
      </c>
      <c r="U264" s="3" t="s">
        <v>79</v>
      </c>
      <c r="V264" s="3" t="s">
        <v>79</v>
      </c>
      <c r="W264" s="3" t="s">
        <v>79</v>
      </c>
      <c r="X264" s="3" t="s">
        <v>79</v>
      </c>
      <c r="Y264" s="3" t="s">
        <v>79</v>
      </c>
      <c r="Z264" s="3" t="s">
        <v>79</v>
      </c>
      <c r="AA264" s="3" t="s">
        <v>79</v>
      </c>
      <c r="AB264" s="3" t="s">
        <v>79</v>
      </c>
      <c r="AC264" s="3" t="s">
        <v>79</v>
      </c>
      <c r="AD264" s="3" t="s">
        <v>79</v>
      </c>
      <c r="AE264" s="53"/>
      <c r="AF264" s="53"/>
      <c r="AG264" s="53"/>
      <c r="AH264" s="53"/>
      <c r="AI264" s="53"/>
      <c r="AJ264" s="54"/>
      <c r="AK264" s="54"/>
      <c r="AL264" s="54"/>
    </row>
    <row r="265" spans="1:38" x14ac:dyDescent="0.3">
      <c r="A265" t="s">
        <v>104</v>
      </c>
      <c r="B265" s="1">
        <v>2020</v>
      </c>
      <c r="C265" t="s">
        <v>167</v>
      </c>
      <c r="D265" s="3" t="s">
        <v>79</v>
      </c>
      <c r="E265" s="3" t="s">
        <v>79</v>
      </c>
      <c r="F265" s="3" t="s">
        <v>79</v>
      </c>
      <c r="G265" s="3" t="s">
        <v>79</v>
      </c>
      <c r="H265" s="3" t="s">
        <v>79</v>
      </c>
      <c r="I265" s="3" t="s">
        <v>79</v>
      </c>
      <c r="J265" s="3" t="s">
        <v>79</v>
      </c>
      <c r="K265" s="3" t="s">
        <v>79</v>
      </c>
      <c r="L265" s="3" t="s">
        <v>79</v>
      </c>
      <c r="M265" s="3" t="s">
        <v>79</v>
      </c>
      <c r="N265" s="3" t="s">
        <v>79</v>
      </c>
      <c r="O265" s="3" t="s">
        <v>79</v>
      </c>
      <c r="P265" s="3" t="s">
        <v>79</v>
      </c>
      <c r="Q265" s="3" t="s">
        <v>79</v>
      </c>
      <c r="R265" s="3" t="s">
        <v>79</v>
      </c>
      <c r="S265" s="3" t="s">
        <v>79</v>
      </c>
      <c r="T265" s="3" t="s">
        <v>79</v>
      </c>
      <c r="U265" s="3" t="s">
        <v>79</v>
      </c>
      <c r="V265" s="3" t="s">
        <v>79</v>
      </c>
      <c r="W265" s="3" t="s">
        <v>79</v>
      </c>
      <c r="X265" s="3" t="s">
        <v>79</v>
      </c>
      <c r="Y265" s="3" t="s">
        <v>79</v>
      </c>
      <c r="Z265" s="3" t="s">
        <v>79</v>
      </c>
      <c r="AA265" s="3" t="s">
        <v>79</v>
      </c>
      <c r="AB265" s="3" t="s">
        <v>79</v>
      </c>
      <c r="AC265" s="3" t="s">
        <v>79</v>
      </c>
      <c r="AD265" s="3" t="s">
        <v>79</v>
      </c>
      <c r="AE265" s="53"/>
      <c r="AF265" s="53"/>
      <c r="AG265" s="53"/>
      <c r="AH265" s="53"/>
      <c r="AI265" s="53"/>
      <c r="AJ265" s="54"/>
      <c r="AK265" s="54"/>
      <c r="AL265" s="54"/>
    </row>
    <row r="266" spans="1:38" x14ac:dyDescent="0.3">
      <c r="A266" t="s">
        <v>60</v>
      </c>
      <c r="B266" s="1">
        <v>2020</v>
      </c>
      <c r="C266" t="s">
        <v>177</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s="3" t="s">
        <v>79</v>
      </c>
      <c r="V266">
        <v>144.9</v>
      </c>
      <c r="W266">
        <v>151.69999999999999</v>
      </c>
      <c r="X266">
        <v>158.19999999999999</v>
      </c>
      <c r="Y266">
        <v>141.4</v>
      </c>
      <c r="Z266">
        <v>153.19999999999999</v>
      </c>
      <c r="AA266">
        <v>161.80000000000001</v>
      </c>
      <c r="AB266">
        <v>151.19999999999999</v>
      </c>
      <c r="AC266">
        <v>151.69999999999999</v>
      </c>
      <c r="AD266">
        <v>152.69999999999999</v>
      </c>
      <c r="AE266" s="24">
        <f t="shared" si="32"/>
        <v>149.89166666666668</v>
      </c>
      <c r="AF266" s="52">
        <f t="shared" si="33"/>
        <v>1.5813088203107888E-2</v>
      </c>
      <c r="AG266" s="24">
        <f t="shared" si="34"/>
        <v>152.35</v>
      </c>
      <c r="AH266" s="52">
        <f t="shared" si="35"/>
        <v>1.1356262167423751E-2</v>
      </c>
      <c r="AI266" s="24">
        <f t="shared" si="36"/>
        <v>152.91666666666666</v>
      </c>
      <c r="AJ266" s="52">
        <f t="shared" si="37"/>
        <v>-8.0202153372885207E-3</v>
      </c>
      <c r="AK266" s="60">
        <f t="shared" si="38"/>
        <v>151.71944444444443</v>
      </c>
      <c r="AL266" s="52">
        <f t="shared" si="39"/>
        <v>6.4214509204685941E-3</v>
      </c>
    </row>
    <row r="267" spans="1:38" x14ac:dyDescent="0.3">
      <c r="A267" t="s">
        <v>85</v>
      </c>
      <c r="B267" s="1">
        <v>2020</v>
      </c>
      <c r="C267" t="s">
        <v>177</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c r="AE267" s="24">
        <f t="shared" si="32"/>
        <v>153.16666666666666</v>
      </c>
      <c r="AF267" s="52">
        <f t="shared" si="33"/>
        <v>2.4416135881104094E-2</v>
      </c>
      <c r="AG267" s="24">
        <f t="shared" si="34"/>
        <v>142.85</v>
      </c>
      <c r="AH267" s="52">
        <f t="shared" si="35"/>
        <v>2.9551630434782573E-2</v>
      </c>
      <c r="AI267" s="24">
        <f t="shared" si="36"/>
        <v>144.5</v>
      </c>
      <c r="AJ267" s="52">
        <f t="shared" si="37"/>
        <v>-1.7605633802816902E-2</v>
      </c>
      <c r="AK267" s="60">
        <f t="shared" si="38"/>
        <v>146.83888888888887</v>
      </c>
      <c r="AL267" s="52">
        <f t="shared" si="39"/>
        <v>2.626731506041868E-2</v>
      </c>
    </row>
    <row r="268" spans="1:38" x14ac:dyDescent="0.3">
      <c r="A268" t="s">
        <v>104</v>
      </c>
      <c r="B268" s="1">
        <v>2020</v>
      </c>
      <c r="C268" t="s">
        <v>177</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c r="AE268" s="24">
        <f t="shared" si="32"/>
        <v>151.06666666666669</v>
      </c>
      <c r="AF268" s="52">
        <f t="shared" si="33"/>
        <v>1.9047619047618886E-2</v>
      </c>
      <c r="AG268" s="24">
        <f t="shared" si="34"/>
        <v>148.44999999999999</v>
      </c>
      <c r="AH268" s="52">
        <f t="shared" si="35"/>
        <v>1.9484808454425476E-2</v>
      </c>
      <c r="AI268" s="24">
        <f t="shared" si="36"/>
        <v>148.68333333333334</v>
      </c>
      <c r="AJ268" s="52">
        <f t="shared" si="37"/>
        <v>-1.1451247165532906E-2</v>
      </c>
      <c r="AK268" s="60">
        <f t="shared" si="38"/>
        <v>149.4</v>
      </c>
      <c r="AL268" s="52">
        <f t="shared" si="39"/>
        <v>1.5810276679841934E-2</v>
      </c>
    </row>
    <row r="269" spans="1:38" x14ac:dyDescent="0.3">
      <c r="A269" t="s">
        <v>60</v>
      </c>
      <c r="B269" s="1">
        <v>2020</v>
      </c>
      <c r="C269" t="s">
        <v>194</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s="3" t="s">
        <v>79</v>
      </c>
      <c r="V269">
        <v>144.9</v>
      </c>
      <c r="W269">
        <v>151.69999999999999</v>
      </c>
      <c r="X269">
        <v>158.19999999999999</v>
      </c>
      <c r="Y269">
        <v>141.4</v>
      </c>
      <c r="Z269">
        <v>153.19999999999999</v>
      </c>
      <c r="AA269">
        <v>161.80000000000001</v>
      </c>
      <c r="AB269">
        <v>151.19999999999999</v>
      </c>
      <c r="AC269">
        <v>151.69999999999999</v>
      </c>
      <c r="AD269">
        <v>152.69999999999999</v>
      </c>
      <c r="AE269" s="24">
        <f t="shared" si="32"/>
        <v>149.89166666666668</v>
      </c>
      <c r="AF269" s="52">
        <f t="shared" si="33"/>
        <v>1.5813088203107888E-2</v>
      </c>
      <c r="AG269" s="24">
        <f t="shared" si="34"/>
        <v>152.35</v>
      </c>
      <c r="AH269" s="52">
        <f t="shared" si="35"/>
        <v>1.1356262167423751E-2</v>
      </c>
      <c r="AI269" s="24">
        <f t="shared" si="36"/>
        <v>152.91666666666666</v>
      </c>
      <c r="AJ269" s="52">
        <f t="shared" si="37"/>
        <v>-8.0202153372885207E-3</v>
      </c>
      <c r="AK269" s="60">
        <f t="shared" si="38"/>
        <v>151.71944444444443</v>
      </c>
      <c r="AL269" s="52">
        <f t="shared" si="39"/>
        <v>6.4214509204685941E-3</v>
      </c>
    </row>
    <row r="270" spans="1:38" x14ac:dyDescent="0.3">
      <c r="A270" t="s">
        <v>85</v>
      </c>
      <c r="B270" s="1">
        <v>2020</v>
      </c>
      <c r="C270" t="s">
        <v>194</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c r="AE270" s="24">
        <f t="shared" si="32"/>
        <v>153.16666666666666</v>
      </c>
      <c r="AF270" s="52">
        <f t="shared" si="33"/>
        <v>2.4416135881104094E-2</v>
      </c>
      <c r="AG270" s="24">
        <f t="shared" si="34"/>
        <v>142.85</v>
      </c>
      <c r="AH270" s="52">
        <f t="shared" si="35"/>
        <v>2.9551630434782573E-2</v>
      </c>
      <c r="AI270" s="24">
        <f t="shared" si="36"/>
        <v>144.5</v>
      </c>
      <c r="AJ270" s="52">
        <f t="shared" si="37"/>
        <v>-1.7605633802816902E-2</v>
      </c>
      <c r="AK270" s="60">
        <f t="shared" si="38"/>
        <v>146.83888888888887</v>
      </c>
      <c r="AL270" s="52">
        <f t="shared" si="39"/>
        <v>2.626731506041868E-2</v>
      </c>
    </row>
    <row r="271" spans="1:38" x14ac:dyDescent="0.3">
      <c r="A271" t="s">
        <v>104</v>
      </c>
      <c r="B271" s="1">
        <v>2020</v>
      </c>
      <c r="C271" t="s">
        <v>194</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c r="AE271" s="24">
        <f t="shared" si="32"/>
        <v>151.06666666666669</v>
      </c>
      <c r="AF271" s="52">
        <f t="shared" si="33"/>
        <v>1.9047619047618886E-2</v>
      </c>
      <c r="AG271" s="24">
        <f t="shared" si="34"/>
        <v>148.44999999999999</v>
      </c>
      <c r="AH271" s="52">
        <f t="shared" si="35"/>
        <v>1.9484808454425476E-2</v>
      </c>
      <c r="AI271" s="24">
        <f t="shared" si="36"/>
        <v>148.68333333333334</v>
      </c>
      <c r="AJ271" s="52">
        <f t="shared" si="37"/>
        <v>-1.1451247165532906E-2</v>
      </c>
      <c r="AK271" s="60">
        <f t="shared" si="38"/>
        <v>149.4</v>
      </c>
      <c r="AL271" s="52">
        <f t="shared" si="39"/>
        <v>1.5810276679841934E-2</v>
      </c>
    </row>
    <row r="272" spans="1:38" x14ac:dyDescent="0.3">
      <c r="A272" t="s">
        <v>60</v>
      </c>
      <c r="B272" s="1">
        <v>2020</v>
      </c>
      <c r="C272" t="s">
        <v>213</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s="3" t="s">
        <v>79</v>
      </c>
      <c r="V272">
        <v>145.80000000000001</v>
      </c>
      <c r="W272">
        <v>151.9</v>
      </c>
      <c r="X272">
        <v>158.80000000000001</v>
      </c>
      <c r="Y272">
        <v>143.6</v>
      </c>
      <c r="Z272">
        <v>152.19999999999999</v>
      </c>
      <c r="AA272">
        <v>162.69999999999999</v>
      </c>
      <c r="AB272">
        <v>153.6</v>
      </c>
      <c r="AC272">
        <v>153</v>
      </c>
      <c r="AD272">
        <v>154.69999999999999</v>
      </c>
      <c r="AE272" s="24">
        <f t="shared" si="32"/>
        <v>151.94166666666666</v>
      </c>
      <c r="AF272" s="52">
        <f t="shared" si="33"/>
        <v>2.1624812191457489E-2</v>
      </c>
      <c r="AG272" s="24">
        <f t="shared" si="34"/>
        <v>152.19999999999999</v>
      </c>
      <c r="AH272" s="52">
        <f t="shared" si="35"/>
        <v>1.360985093972795E-2</v>
      </c>
      <c r="AI272" s="24">
        <f t="shared" si="36"/>
        <v>153.80000000000001</v>
      </c>
      <c r="AJ272" s="52">
        <f t="shared" si="37"/>
        <v>-5.2287581699347148E-3</v>
      </c>
      <c r="AK272" s="60">
        <f t="shared" si="38"/>
        <v>152.64722222222221</v>
      </c>
      <c r="AL272" s="52">
        <f t="shared" si="39"/>
        <v>1.3269410328233854E-2</v>
      </c>
    </row>
    <row r="273" spans="1:38" x14ac:dyDescent="0.3">
      <c r="A273" t="s">
        <v>85</v>
      </c>
      <c r="B273" s="1">
        <v>2020</v>
      </c>
      <c r="C273" t="s">
        <v>213</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c r="AE273" s="24">
        <f t="shared" si="32"/>
        <v>155.41666666666666</v>
      </c>
      <c r="AF273" s="52">
        <f t="shared" si="33"/>
        <v>2.8038357306650084E-2</v>
      </c>
      <c r="AG273" s="24">
        <f t="shared" si="34"/>
        <v>142.6</v>
      </c>
      <c r="AH273" s="52">
        <f t="shared" si="35"/>
        <v>3.5182679296346525E-2</v>
      </c>
      <c r="AI273" s="24">
        <f t="shared" si="36"/>
        <v>146.5</v>
      </c>
      <c r="AJ273" s="52">
        <f t="shared" si="37"/>
        <v>-1.1740331491712627E-2</v>
      </c>
      <c r="AK273" s="60">
        <f t="shared" si="38"/>
        <v>148.17222222222222</v>
      </c>
      <c r="AL273" s="52">
        <f t="shared" si="39"/>
        <v>3.0920717971077753E-2</v>
      </c>
    </row>
    <row r="274" spans="1:38" x14ac:dyDescent="0.3">
      <c r="A274" t="s">
        <v>104</v>
      </c>
      <c r="B274" s="1">
        <v>2020</v>
      </c>
      <c r="C274" t="s">
        <v>213</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c r="AE274" s="24">
        <f t="shared" si="32"/>
        <v>153.18333333333331</v>
      </c>
      <c r="AF274" s="52">
        <f t="shared" si="33"/>
        <v>2.4309978768577652E-2</v>
      </c>
      <c r="AG274" s="24">
        <f t="shared" si="34"/>
        <v>148.25</v>
      </c>
      <c r="AH274" s="52">
        <f t="shared" si="35"/>
        <v>2.2742254449571449E-2</v>
      </c>
      <c r="AI274" s="24">
        <f t="shared" si="36"/>
        <v>150.11666666666667</v>
      </c>
      <c r="AJ274" s="52">
        <f t="shared" si="37"/>
        <v>-7.4944071588367396E-3</v>
      </c>
      <c r="AK274" s="60">
        <f t="shared" si="38"/>
        <v>150.51666666666665</v>
      </c>
      <c r="AL274" s="52">
        <f t="shared" si="39"/>
        <v>2.198397227637007E-2</v>
      </c>
    </row>
    <row r="275" spans="1:38" x14ac:dyDescent="0.3">
      <c r="A275" t="s">
        <v>60</v>
      </c>
      <c r="B275" s="1">
        <v>2020</v>
      </c>
      <c r="C275" t="s">
        <v>228</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s="3" t="s">
        <v>79</v>
      </c>
      <c r="V275">
        <v>146.4</v>
      </c>
      <c r="W275">
        <v>151.6</v>
      </c>
      <c r="X275">
        <v>159.1</v>
      </c>
      <c r="Y275">
        <v>144.6</v>
      </c>
      <c r="Z275">
        <v>152.80000000000001</v>
      </c>
      <c r="AA275">
        <v>161.1</v>
      </c>
      <c r="AB275">
        <v>157.4</v>
      </c>
      <c r="AC275">
        <v>153.69999999999999</v>
      </c>
      <c r="AD275">
        <v>155.4</v>
      </c>
      <c r="AE275" s="24">
        <f t="shared" si="32"/>
        <v>152.60833333333332</v>
      </c>
      <c r="AF275" s="52">
        <f t="shared" si="33"/>
        <v>2.2368140081144613E-2</v>
      </c>
      <c r="AG275" s="24">
        <f t="shared" si="34"/>
        <v>152.65</v>
      </c>
      <c r="AH275" s="52">
        <f t="shared" si="35"/>
        <v>1.2613195342820108E-2</v>
      </c>
      <c r="AI275" s="24">
        <f t="shared" si="36"/>
        <v>154.43333333333331</v>
      </c>
      <c r="AJ275" s="52">
        <f t="shared" si="37"/>
        <v>-4.7711993060072875E-3</v>
      </c>
      <c r="AK275" s="60">
        <f t="shared" si="38"/>
        <v>153.23055555555553</v>
      </c>
      <c r="AL275" s="52">
        <f t="shared" si="39"/>
        <v>1.3960388960389187E-2</v>
      </c>
    </row>
    <row r="276" spans="1:38" x14ac:dyDescent="0.3">
      <c r="A276" t="s">
        <v>85</v>
      </c>
      <c r="B276" s="1">
        <v>2020</v>
      </c>
      <c r="C276" t="s">
        <v>228</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c r="AE276" s="24">
        <f t="shared" si="32"/>
        <v>156.69166666666669</v>
      </c>
      <c r="AF276" s="52">
        <f t="shared" si="33"/>
        <v>2.8569952469518413E-2</v>
      </c>
      <c r="AG276" s="24">
        <f t="shared" si="34"/>
        <v>143.25</v>
      </c>
      <c r="AH276" s="52">
        <f t="shared" si="35"/>
        <v>3.2748143146522586E-2</v>
      </c>
      <c r="AI276" s="24">
        <f t="shared" si="36"/>
        <v>147.83333333333334</v>
      </c>
      <c r="AJ276" s="52">
        <f t="shared" si="37"/>
        <v>-1.2557077625570841E-2</v>
      </c>
      <c r="AK276" s="60">
        <f t="shared" si="38"/>
        <v>149.25833333333335</v>
      </c>
      <c r="AL276" s="52">
        <f t="shared" si="39"/>
        <v>3.0790043290043156E-2</v>
      </c>
    </row>
    <row r="277" spans="1:38" x14ac:dyDescent="0.3">
      <c r="A277" t="s">
        <v>104</v>
      </c>
      <c r="B277" s="1">
        <v>2020</v>
      </c>
      <c r="C277" t="s">
        <v>228</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c r="AE277" s="24">
        <f t="shared" si="32"/>
        <v>154.08333333333334</v>
      </c>
      <c r="AF277" s="52">
        <f t="shared" si="33"/>
        <v>2.4789029535864919E-2</v>
      </c>
      <c r="AG277" s="24">
        <f t="shared" si="34"/>
        <v>148.85000000000002</v>
      </c>
      <c r="AH277" s="52">
        <f t="shared" si="35"/>
        <v>2.0723684210526165E-2</v>
      </c>
      <c r="AI277" s="24">
        <f t="shared" si="36"/>
        <v>151.06666666666666</v>
      </c>
      <c r="AJ277" s="52">
        <f t="shared" si="37"/>
        <v>-7.1111111111110854E-3</v>
      </c>
      <c r="AK277" s="60">
        <f t="shared" si="38"/>
        <v>151.33333333333334</v>
      </c>
      <c r="AL277" s="52">
        <f t="shared" si="39"/>
        <v>2.1762551174315747E-2</v>
      </c>
    </row>
    <row r="278" spans="1:38" x14ac:dyDescent="0.3">
      <c r="A278" t="s">
        <v>60</v>
      </c>
      <c r="B278" s="1">
        <v>2020</v>
      </c>
      <c r="C278" t="s">
        <v>238</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s="3" t="s">
        <v>79</v>
      </c>
      <c r="V278">
        <v>146.80000000000001</v>
      </c>
      <c r="W278">
        <v>152</v>
      </c>
      <c r="X278">
        <v>159.5</v>
      </c>
      <c r="Y278">
        <v>146.4</v>
      </c>
      <c r="Z278">
        <v>152.4</v>
      </c>
      <c r="AA278">
        <v>162.5</v>
      </c>
      <c r="AB278">
        <v>156.19999999999999</v>
      </c>
      <c r="AC278">
        <v>154.30000000000001</v>
      </c>
      <c r="AD278">
        <v>157.5</v>
      </c>
      <c r="AE278" s="24">
        <f t="shared" si="32"/>
        <v>155.94166666666669</v>
      </c>
      <c r="AF278" s="52">
        <f t="shared" si="33"/>
        <v>2.2921888053466812E-2</v>
      </c>
      <c r="AG278" s="24">
        <f t="shared" si="34"/>
        <v>153.14999999999998</v>
      </c>
      <c r="AH278" s="52">
        <f t="shared" si="35"/>
        <v>1.1935483870967888E-2</v>
      </c>
      <c r="AI278" s="24">
        <f t="shared" si="36"/>
        <v>154.83333333333334</v>
      </c>
      <c r="AJ278" s="52">
        <f t="shared" si="37"/>
        <v>-3.4564700799308581E-3</v>
      </c>
      <c r="AK278" s="60">
        <f t="shared" si="38"/>
        <v>154.64166666666668</v>
      </c>
      <c r="AL278" s="52">
        <f t="shared" si="39"/>
        <v>1.8148148148148063E-2</v>
      </c>
    </row>
    <row r="279" spans="1:38" x14ac:dyDescent="0.3">
      <c r="A279" t="s">
        <v>85</v>
      </c>
      <c r="B279" s="1">
        <v>2020</v>
      </c>
      <c r="C279" t="s">
        <v>238</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c r="AE279" s="24">
        <f t="shared" si="32"/>
        <v>159.65</v>
      </c>
      <c r="AF279" s="52">
        <f t="shared" si="33"/>
        <v>2.889294403892944E-2</v>
      </c>
      <c r="AG279" s="24">
        <f t="shared" si="34"/>
        <v>143.30000000000001</v>
      </c>
      <c r="AH279" s="52">
        <f t="shared" si="35"/>
        <v>3.3715441672285906E-2</v>
      </c>
      <c r="AI279" s="24">
        <f t="shared" si="36"/>
        <v>147.88333333333335</v>
      </c>
      <c r="AJ279" s="52">
        <f t="shared" si="37"/>
        <v>-1.1513907888737112E-2</v>
      </c>
      <c r="AK279" s="60">
        <f t="shared" si="38"/>
        <v>150.2777777777778</v>
      </c>
      <c r="AL279" s="52">
        <f t="shared" si="39"/>
        <v>3.1715349369988328E-2</v>
      </c>
    </row>
    <row r="280" spans="1:38" x14ac:dyDescent="0.3">
      <c r="A280" t="s">
        <v>104</v>
      </c>
      <c r="B280" s="1">
        <v>2020</v>
      </c>
      <c r="C280" t="s">
        <v>238</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c r="AE280" s="24">
        <f t="shared" si="32"/>
        <v>157.26666666666668</v>
      </c>
      <c r="AF280" s="52">
        <f t="shared" si="33"/>
        <v>2.5609252375051583E-2</v>
      </c>
      <c r="AG280" s="24">
        <f t="shared" si="34"/>
        <v>149.14999999999998</v>
      </c>
      <c r="AH280" s="52">
        <f t="shared" si="35"/>
        <v>2.0682862770847237E-2</v>
      </c>
      <c r="AI280" s="24">
        <f t="shared" si="36"/>
        <v>151.26666666666668</v>
      </c>
      <c r="AJ280" s="52">
        <f t="shared" si="37"/>
        <v>-5.7624113475177804E-3</v>
      </c>
      <c r="AK280" s="60">
        <f t="shared" si="38"/>
        <v>152.5611111111111</v>
      </c>
      <c r="AL280" s="52">
        <f t="shared" si="39"/>
        <v>2.454532537652751E-2</v>
      </c>
    </row>
    <row r="281" spans="1:38" x14ac:dyDescent="0.3">
      <c r="A281" t="s">
        <v>60</v>
      </c>
      <c r="B281" s="1">
        <v>2020</v>
      </c>
      <c r="C281" t="s">
        <v>264</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s="3" t="s">
        <v>79</v>
      </c>
      <c r="V281">
        <v>147.5</v>
      </c>
      <c r="W281">
        <v>152.80000000000001</v>
      </c>
      <c r="X281">
        <v>160.4</v>
      </c>
      <c r="Y281">
        <v>146.1</v>
      </c>
      <c r="Z281">
        <v>153.6</v>
      </c>
      <c r="AA281">
        <v>161.6</v>
      </c>
      <c r="AB281">
        <v>156.19999999999999</v>
      </c>
      <c r="AC281">
        <v>154.5</v>
      </c>
      <c r="AD281">
        <v>159.80000000000001</v>
      </c>
      <c r="AE281" s="24">
        <f t="shared" si="32"/>
        <v>159.91666666666669</v>
      </c>
      <c r="AF281" s="52">
        <f t="shared" si="33"/>
        <v>2.1317829457364258E-2</v>
      </c>
      <c r="AG281" s="24">
        <f t="shared" si="34"/>
        <v>153.65</v>
      </c>
      <c r="AH281" s="52">
        <f t="shared" si="35"/>
        <v>1.1897106109324722E-2</v>
      </c>
      <c r="AI281" s="24">
        <f t="shared" si="36"/>
        <v>155.11666666666667</v>
      </c>
      <c r="AJ281" s="52">
        <f t="shared" si="37"/>
        <v>-3.991370010787536E-3</v>
      </c>
      <c r="AK281" s="60">
        <f t="shared" si="38"/>
        <v>156.22777777777779</v>
      </c>
      <c r="AL281" s="52">
        <f t="shared" si="39"/>
        <v>2.2354331803643445E-2</v>
      </c>
    </row>
    <row r="282" spans="1:38" x14ac:dyDescent="0.3">
      <c r="A282" t="s">
        <v>85</v>
      </c>
      <c r="B282" s="1">
        <v>2020</v>
      </c>
      <c r="C282" t="s">
        <v>264</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c r="AE282" s="24">
        <f t="shared" si="32"/>
        <v>162.80833333333334</v>
      </c>
      <c r="AF282" s="52">
        <f t="shared" si="33"/>
        <v>2.5099800399201573E-2</v>
      </c>
      <c r="AG282" s="24">
        <f t="shared" si="34"/>
        <v>143.75</v>
      </c>
      <c r="AH282" s="52">
        <f t="shared" si="35"/>
        <v>3.3938172043010827E-2</v>
      </c>
      <c r="AI282" s="24">
        <f t="shared" si="36"/>
        <v>148.5</v>
      </c>
      <c r="AJ282" s="52">
        <f t="shared" si="37"/>
        <v>-1.2960436562073709E-2</v>
      </c>
      <c r="AK282" s="60">
        <f t="shared" si="38"/>
        <v>151.6861111111111</v>
      </c>
      <c r="AL282" s="52">
        <f t="shared" si="39"/>
        <v>3.1996738282634885E-2</v>
      </c>
    </row>
    <row r="283" spans="1:38" x14ac:dyDescent="0.3">
      <c r="A283" t="s">
        <v>104</v>
      </c>
      <c r="B283" s="1">
        <v>2020</v>
      </c>
      <c r="C283" t="s">
        <v>264</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c r="AE283" s="24">
        <f t="shared" si="32"/>
        <v>160.90833333333333</v>
      </c>
      <c r="AF283" s="52">
        <f t="shared" si="33"/>
        <v>2.3021655535316682E-2</v>
      </c>
      <c r="AG283" s="24">
        <f t="shared" si="34"/>
        <v>149.60000000000002</v>
      </c>
      <c r="AH283" s="52">
        <f t="shared" si="35"/>
        <v>2.0942408376963276E-2</v>
      </c>
      <c r="AI283" s="24">
        <f t="shared" si="36"/>
        <v>151.78333333333333</v>
      </c>
      <c r="AJ283" s="52">
        <f t="shared" si="37"/>
        <v>-7.1886750718868145E-3</v>
      </c>
      <c r="AK283" s="60">
        <f t="shared" si="38"/>
        <v>154.0972222222222</v>
      </c>
      <c r="AL283" s="52">
        <f t="shared" si="39"/>
        <v>2.7164001122334629E-2</v>
      </c>
    </row>
    <row r="284" spans="1:38" x14ac:dyDescent="0.3">
      <c r="A284" t="s">
        <v>60</v>
      </c>
      <c r="B284" s="1">
        <v>2020</v>
      </c>
      <c r="C284" t="s">
        <v>273</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s="3" t="s">
        <v>79</v>
      </c>
      <c r="V284">
        <v>148.69999999999999</v>
      </c>
      <c r="W284">
        <v>153.4</v>
      </c>
      <c r="X284">
        <v>161.6</v>
      </c>
      <c r="Y284">
        <v>146.4</v>
      </c>
      <c r="Z284">
        <v>153.9</v>
      </c>
      <c r="AA284">
        <v>162.9</v>
      </c>
      <c r="AB284">
        <v>156.6</v>
      </c>
      <c r="AC284">
        <v>155.19999999999999</v>
      </c>
      <c r="AD284">
        <v>160.69999999999999</v>
      </c>
      <c r="AE284" s="24">
        <f t="shared" si="32"/>
        <v>161.33333333333334</v>
      </c>
      <c r="AF284" s="52">
        <f t="shared" si="33"/>
        <v>1.9250253292806427E-2</v>
      </c>
      <c r="AG284" s="24">
        <f t="shared" si="34"/>
        <v>154.30000000000001</v>
      </c>
      <c r="AH284" s="52">
        <f t="shared" si="35"/>
        <v>1.2795905310300703E-2</v>
      </c>
      <c r="AI284" s="24">
        <f t="shared" si="36"/>
        <v>155.79999999999998</v>
      </c>
      <c r="AJ284" s="52">
        <f t="shared" si="37"/>
        <v>-3.8659793814432627E-3</v>
      </c>
      <c r="AK284" s="60">
        <f t="shared" si="38"/>
        <v>157.14444444444442</v>
      </c>
      <c r="AL284" s="52">
        <f t="shared" si="39"/>
        <v>2.2125423494434172E-2</v>
      </c>
    </row>
    <row r="285" spans="1:38" x14ac:dyDescent="0.3">
      <c r="A285" t="s">
        <v>85</v>
      </c>
      <c r="B285" s="1">
        <v>2020</v>
      </c>
      <c r="C285" t="s">
        <v>273</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c r="AE285" s="24">
        <f t="shared" si="32"/>
        <v>163.20000000000002</v>
      </c>
      <c r="AF285" s="52">
        <f t="shared" si="33"/>
        <v>2.2754491017963969E-2</v>
      </c>
      <c r="AG285" s="24">
        <f t="shared" si="34"/>
        <v>144.30000000000001</v>
      </c>
      <c r="AH285" s="52">
        <f t="shared" si="35"/>
        <v>3.5427807486630901E-2</v>
      </c>
      <c r="AI285" s="24">
        <f t="shared" si="36"/>
        <v>148.83333333333334</v>
      </c>
      <c r="AJ285" s="52">
        <f t="shared" si="37"/>
        <v>-1.3160880417517611E-2</v>
      </c>
      <c r="AK285" s="60">
        <f t="shared" si="38"/>
        <v>152.11111111111111</v>
      </c>
      <c r="AL285" s="52">
        <f t="shared" si="39"/>
        <v>3.052191771121027E-2</v>
      </c>
    </row>
    <row r="286" spans="1:38" x14ac:dyDescent="0.3">
      <c r="A286" t="s">
        <v>104</v>
      </c>
      <c r="B286" s="1">
        <v>2020</v>
      </c>
      <c r="C286" t="s">
        <v>273</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c r="AE286" s="24">
        <f t="shared" si="32"/>
        <v>161.97499999999999</v>
      </c>
      <c r="AF286" s="52">
        <f t="shared" si="33"/>
        <v>2.0707376058041179E-2</v>
      </c>
      <c r="AG286" s="24">
        <f t="shared" si="34"/>
        <v>150.19999999999999</v>
      </c>
      <c r="AH286" s="52">
        <f t="shared" si="35"/>
        <v>2.2135416666666706E-2</v>
      </c>
      <c r="AI286" s="24">
        <f t="shared" si="36"/>
        <v>152.28333333333333</v>
      </c>
      <c r="AJ286" s="52">
        <f t="shared" si="37"/>
        <v>-7.1649029982363945E-3</v>
      </c>
      <c r="AK286" s="60">
        <f t="shared" si="38"/>
        <v>154.81944444444443</v>
      </c>
      <c r="AL286" s="52">
        <f t="shared" si="39"/>
        <v>2.5680022376057751E-2</v>
      </c>
    </row>
    <row r="287" spans="1:38" x14ac:dyDescent="0.3">
      <c r="A287" t="s">
        <v>60</v>
      </c>
      <c r="B287" s="1">
        <v>2021</v>
      </c>
      <c r="C287" t="s">
        <v>62</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s="3" t="s">
        <v>79</v>
      </c>
      <c r="V287">
        <v>150.9</v>
      </c>
      <c r="W287">
        <v>153.9</v>
      </c>
      <c r="X287">
        <v>162.5</v>
      </c>
      <c r="Y287">
        <v>147.5</v>
      </c>
      <c r="Z287">
        <v>155.1</v>
      </c>
      <c r="AA287">
        <v>163.5</v>
      </c>
      <c r="AB287">
        <v>156.19999999999999</v>
      </c>
      <c r="AC287">
        <v>155.9</v>
      </c>
      <c r="AD287">
        <v>158.5</v>
      </c>
      <c r="AE287" s="24">
        <f t="shared" si="32"/>
        <v>158.84166666666664</v>
      </c>
      <c r="AF287" s="52">
        <f t="shared" si="33"/>
        <v>4.7514619883042243E-3</v>
      </c>
      <c r="AG287" s="24">
        <f t="shared" si="34"/>
        <v>154.94999999999999</v>
      </c>
      <c r="AH287" s="52">
        <f t="shared" si="35"/>
        <v>1.1798469387755247E-2</v>
      </c>
      <c r="AI287" s="24">
        <f t="shared" si="36"/>
        <v>156.45000000000002</v>
      </c>
      <c r="AJ287" s="52">
        <f t="shared" si="37"/>
        <v>-3.5279025016036647E-3</v>
      </c>
      <c r="AK287" s="60">
        <f t="shared" si="38"/>
        <v>156.74722222222223</v>
      </c>
      <c r="AL287" s="52">
        <f t="shared" si="39"/>
        <v>1.1058534875569501E-2</v>
      </c>
    </row>
    <row r="288" spans="1:38" x14ac:dyDescent="0.3">
      <c r="A288" t="s">
        <v>85</v>
      </c>
      <c r="B288" s="1">
        <v>2021</v>
      </c>
      <c r="C288" t="s">
        <v>62</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c r="AE288" s="24">
        <f t="shared" si="32"/>
        <v>161.13333333333335</v>
      </c>
      <c r="AF288" s="52">
        <f t="shared" si="33"/>
        <v>1.3871889024887708E-2</v>
      </c>
      <c r="AG288" s="24">
        <f t="shared" si="34"/>
        <v>144.9</v>
      </c>
      <c r="AH288" s="52">
        <f t="shared" si="35"/>
        <v>3.5286284953395364E-2</v>
      </c>
      <c r="AI288" s="24">
        <f t="shared" si="36"/>
        <v>149.31666666666663</v>
      </c>
      <c r="AJ288" s="52">
        <f t="shared" si="37"/>
        <v>-1.1630532971996208E-2</v>
      </c>
      <c r="AK288" s="60">
        <f t="shared" si="38"/>
        <v>151.78333333333333</v>
      </c>
      <c r="AL288" s="52">
        <f t="shared" si="39"/>
        <v>2.7029914529914541E-2</v>
      </c>
    </row>
    <row r="289" spans="1:38" x14ac:dyDescent="0.3">
      <c r="A289" t="s">
        <v>104</v>
      </c>
      <c r="B289" s="1">
        <v>2021</v>
      </c>
      <c r="C289" t="s">
        <v>62</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c r="AE289" s="24">
        <f t="shared" si="32"/>
        <v>159.62499999999997</v>
      </c>
      <c r="AF289" s="52">
        <f t="shared" si="33"/>
        <v>8.5403726708076291E-3</v>
      </c>
      <c r="AG289" s="24">
        <f t="shared" si="34"/>
        <v>150.80000000000001</v>
      </c>
      <c r="AH289" s="52">
        <f t="shared" si="35"/>
        <v>2.2049286640726185E-2</v>
      </c>
      <c r="AI289" s="24">
        <f t="shared" si="36"/>
        <v>152.79999999999998</v>
      </c>
      <c r="AJ289" s="52">
        <f t="shared" si="37"/>
        <v>-5.9249506254113052E-3</v>
      </c>
      <c r="AK289" s="60">
        <f t="shared" si="38"/>
        <v>154.4083333333333</v>
      </c>
      <c r="AL289" s="52">
        <f t="shared" si="39"/>
        <v>1.8383132019495919E-2</v>
      </c>
    </row>
    <row r="290" spans="1:38" x14ac:dyDescent="0.3">
      <c r="A290" t="s">
        <v>60</v>
      </c>
      <c r="B290" s="1">
        <v>2021</v>
      </c>
      <c r="C290" t="s">
        <v>116</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s="3" t="s">
        <v>79</v>
      </c>
      <c r="V290">
        <v>154.4</v>
      </c>
      <c r="W290">
        <v>154.80000000000001</v>
      </c>
      <c r="X290">
        <v>164.3</v>
      </c>
      <c r="Y290">
        <v>150.19999999999999</v>
      </c>
      <c r="Z290">
        <v>157</v>
      </c>
      <c r="AA290">
        <v>163.6</v>
      </c>
      <c r="AB290">
        <v>155.19999999999999</v>
      </c>
      <c r="AC290">
        <v>157.19999999999999</v>
      </c>
      <c r="AD290">
        <v>156.69999999999999</v>
      </c>
      <c r="AE290" s="24">
        <f t="shared" si="32"/>
        <v>155.88333333333333</v>
      </c>
      <c r="AF290" s="52">
        <f t="shared" si="33"/>
        <v>-7.6492135315664976E-3</v>
      </c>
      <c r="AG290" s="24">
        <f t="shared" si="34"/>
        <v>156.5</v>
      </c>
      <c r="AH290" s="52">
        <f t="shared" si="35"/>
        <v>1.1994949494949531E-2</v>
      </c>
      <c r="AI290" s="24">
        <f t="shared" si="36"/>
        <v>157.51666666666665</v>
      </c>
      <c r="AJ290" s="52">
        <f t="shared" si="37"/>
        <v>-2.0144189991517995E-3</v>
      </c>
      <c r="AK290" s="60">
        <f t="shared" si="38"/>
        <v>156.63333333333333</v>
      </c>
      <c r="AL290" s="52">
        <f t="shared" si="39"/>
        <v>4.2544139544775292E-4</v>
      </c>
    </row>
    <row r="291" spans="1:38" x14ac:dyDescent="0.3">
      <c r="A291" t="s">
        <v>85</v>
      </c>
      <c r="B291" s="1">
        <v>2021</v>
      </c>
      <c r="C291" t="s">
        <v>116</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c r="AE291" s="24">
        <f t="shared" si="32"/>
        <v>158.76666666666668</v>
      </c>
      <c r="AF291" s="52">
        <f t="shared" si="33"/>
        <v>1.2645107794361513E-2</v>
      </c>
      <c r="AG291" s="24">
        <f t="shared" si="34"/>
        <v>146.19999999999999</v>
      </c>
      <c r="AH291" s="52">
        <f t="shared" si="35"/>
        <v>3.6890645586297906E-2</v>
      </c>
      <c r="AI291" s="24">
        <f t="shared" si="36"/>
        <v>150.65</v>
      </c>
      <c r="AJ291" s="52">
        <f t="shared" si="37"/>
        <v>-9.0421969189550845E-3</v>
      </c>
      <c r="AK291" s="60">
        <f t="shared" si="38"/>
        <v>151.87222222222223</v>
      </c>
      <c r="AL291" s="52">
        <f t="shared" si="39"/>
        <v>2.9570465033723743E-2</v>
      </c>
    </row>
    <row r="292" spans="1:38" x14ac:dyDescent="0.3">
      <c r="A292" t="s">
        <v>104</v>
      </c>
      <c r="B292" s="1">
        <v>2021</v>
      </c>
      <c r="C292" t="s">
        <v>116</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c r="AE292" s="24">
        <f t="shared" si="32"/>
        <v>156.86666666666667</v>
      </c>
      <c r="AF292" s="52">
        <f t="shared" si="33"/>
        <v>2.1244954323346995E-4</v>
      </c>
      <c r="AG292" s="24">
        <f t="shared" si="34"/>
        <v>152.30000000000001</v>
      </c>
      <c r="AH292" s="52">
        <f t="shared" si="35"/>
        <v>2.2464698331193838E-2</v>
      </c>
      <c r="AI292" s="24">
        <f t="shared" si="36"/>
        <v>154.01666666666668</v>
      </c>
      <c r="AJ292" s="52">
        <f t="shared" si="37"/>
        <v>-4.0199913081269507E-3</v>
      </c>
      <c r="AK292" s="60">
        <f t="shared" si="38"/>
        <v>154.39444444444447</v>
      </c>
      <c r="AL292" s="52">
        <f t="shared" si="39"/>
        <v>1.4084007379026311E-2</v>
      </c>
    </row>
    <row r="293" spans="1:38" x14ac:dyDescent="0.3">
      <c r="A293" t="s">
        <v>60</v>
      </c>
      <c r="B293" s="1">
        <v>2021</v>
      </c>
      <c r="C293" t="s">
        <v>138</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s="3" t="s">
        <v>931</v>
      </c>
      <c r="V293">
        <v>156</v>
      </c>
      <c r="W293">
        <v>154.80000000000001</v>
      </c>
      <c r="X293">
        <v>164.6</v>
      </c>
      <c r="Y293">
        <v>151.30000000000001</v>
      </c>
      <c r="Z293">
        <v>157.80000000000001</v>
      </c>
      <c r="AA293">
        <v>163.80000000000001</v>
      </c>
      <c r="AB293">
        <v>153.1</v>
      </c>
      <c r="AC293">
        <v>157.30000000000001</v>
      </c>
      <c r="AD293">
        <v>156.69999999999999</v>
      </c>
      <c r="AE293" s="24">
        <f t="shared" si="32"/>
        <v>155.93333333333334</v>
      </c>
      <c r="AF293" s="52">
        <f t="shared" si="33"/>
        <v>-9.2772384034520202E-3</v>
      </c>
      <c r="AG293" s="24">
        <f t="shared" si="34"/>
        <v>157</v>
      </c>
      <c r="AH293" s="52">
        <f t="shared" si="35"/>
        <v>1.1957205789804944E-2</v>
      </c>
      <c r="AI293" s="24">
        <f t="shared" si="36"/>
        <v>157.56666666666666</v>
      </c>
      <c r="AJ293" s="52">
        <f t="shared" si="37"/>
        <v>-1.6952744225470534E-3</v>
      </c>
      <c r="AK293" s="60">
        <f t="shared" si="38"/>
        <v>156.83333333333334</v>
      </c>
      <c r="AL293" s="52">
        <f t="shared" si="39"/>
        <v>-8.5088279089568723E-4</v>
      </c>
    </row>
    <row r="294" spans="1:38" x14ac:dyDescent="0.3">
      <c r="A294" t="s">
        <v>85</v>
      </c>
      <c r="B294" s="1">
        <v>2021</v>
      </c>
      <c r="C294" t="s">
        <v>138</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c r="AE294" s="24">
        <f t="shared" si="32"/>
        <v>158.67499999999998</v>
      </c>
      <c r="AF294" s="52">
        <f t="shared" si="33"/>
        <v>1.0754364089775703E-2</v>
      </c>
      <c r="AG294" s="24">
        <f t="shared" si="34"/>
        <v>146.89999999999998</v>
      </c>
      <c r="AH294" s="52">
        <f t="shared" si="35"/>
        <v>3.7352555701179666E-2</v>
      </c>
      <c r="AI294" s="24">
        <f t="shared" si="36"/>
        <v>151.15</v>
      </c>
      <c r="AJ294" s="52">
        <f t="shared" si="37"/>
        <v>-7.6666666666667044E-3</v>
      </c>
      <c r="AK294" s="60">
        <f t="shared" si="38"/>
        <v>152.24166666666665</v>
      </c>
      <c r="AL294" s="52">
        <f t="shared" si="39"/>
        <v>2.9689823666879285E-2</v>
      </c>
    </row>
    <row r="295" spans="1:38" x14ac:dyDescent="0.3">
      <c r="A295" t="s">
        <v>104</v>
      </c>
      <c r="B295" s="1">
        <v>2021</v>
      </c>
      <c r="C295" t="s">
        <v>138</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c r="AE295" s="24">
        <f t="shared" si="32"/>
        <v>156.89166666666665</v>
      </c>
      <c r="AF295" s="52">
        <f t="shared" si="33"/>
        <v>-1.2231440119123351E-3</v>
      </c>
      <c r="AG295" s="24">
        <f t="shared" si="34"/>
        <v>152.85000000000002</v>
      </c>
      <c r="AH295" s="52">
        <f t="shared" si="35"/>
        <v>2.2698209718669968E-2</v>
      </c>
      <c r="AI295" s="24">
        <f t="shared" si="36"/>
        <v>154.2833333333333</v>
      </c>
      <c r="AJ295" s="52">
        <f t="shared" si="37"/>
        <v>-3.1426094495012459E-3</v>
      </c>
      <c r="AK295" s="60">
        <f t="shared" si="38"/>
        <v>154.67499999999998</v>
      </c>
      <c r="AL295" s="52">
        <f t="shared" si="39"/>
        <v>1.3552295918367527E-2</v>
      </c>
    </row>
    <row r="296" spans="1:38" x14ac:dyDescent="0.3">
      <c r="A296" t="s">
        <v>60</v>
      </c>
      <c r="B296" s="2">
        <v>2021</v>
      </c>
      <c r="C296" t="s">
        <v>154</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s="3" t="s">
        <v>931</v>
      </c>
      <c r="V296">
        <v>156</v>
      </c>
      <c r="W296">
        <v>155.5</v>
      </c>
      <c r="X296">
        <v>165.3</v>
      </c>
      <c r="Y296">
        <v>151.69999999999999</v>
      </c>
      <c r="Z296">
        <v>158.6</v>
      </c>
      <c r="AA296">
        <v>164.1</v>
      </c>
      <c r="AB296">
        <v>154.6</v>
      </c>
      <c r="AC296">
        <v>158</v>
      </c>
      <c r="AD296">
        <v>157.6</v>
      </c>
      <c r="AE296" s="24">
        <f t="shared" si="32"/>
        <v>157.82500000000002</v>
      </c>
      <c r="AF296" s="52">
        <f t="shared" si="33"/>
        <v>-1.4299485861182666E-2</v>
      </c>
      <c r="AG296" s="24">
        <f t="shared" si="34"/>
        <v>157.89999999999998</v>
      </c>
      <c r="AH296" s="52">
        <f t="shared" si="35"/>
        <v>1.2507817385866343E-2</v>
      </c>
      <c r="AI296" s="24">
        <f t="shared" si="36"/>
        <v>158.30000000000001</v>
      </c>
      <c r="AJ296" s="52">
        <f t="shared" si="37"/>
        <v>-1.8987341772152618E-3</v>
      </c>
      <c r="AK296" s="60">
        <f t="shared" si="38"/>
        <v>158.00833333333335</v>
      </c>
      <c r="AL296" s="52">
        <f t="shared" si="39"/>
        <v>-2.5909475465314712E-3</v>
      </c>
    </row>
    <row r="297" spans="1:38" x14ac:dyDescent="0.3">
      <c r="A297" t="s">
        <v>85</v>
      </c>
      <c r="B297" s="2">
        <v>2021</v>
      </c>
      <c r="C297" t="s">
        <v>154</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c r="AE297" s="24">
        <f t="shared" si="32"/>
        <v>160.63333333333333</v>
      </c>
      <c r="AF297" s="52">
        <f t="shared" si="33"/>
        <v>8.436213991769595E-3</v>
      </c>
      <c r="AG297" s="24">
        <f t="shared" si="34"/>
        <v>147.60000000000002</v>
      </c>
      <c r="AH297" s="52">
        <f t="shared" si="35"/>
        <v>3.7809647979139389E-2</v>
      </c>
      <c r="AI297" s="24">
        <f t="shared" si="36"/>
        <v>151.75000000000003</v>
      </c>
      <c r="AJ297" s="52">
        <f t="shared" si="37"/>
        <v>-8.3056478405317512E-3</v>
      </c>
      <c r="AK297" s="60">
        <f t="shared" si="38"/>
        <v>153.32777777777778</v>
      </c>
      <c r="AL297" s="52">
        <f t="shared" si="39"/>
        <v>2.9571026722925425E-2</v>
      </c>
    </row>
    <row r="298" spans="1:38" x14ac:dyDescent="0.3">
      <c r="A298" t="s">
        <v>104</v>
      </c>
      <c r="B298" s="2">
        <v>2021</v>
      </c>
      <c r="C298" t="s">
        <v>154</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c r="AE298" s="24">
        <f t="shared" si="32"/>
        <v>158.84166666666667</v>
      </c>
      <c r="AF298" s="52">
        <f t="shared" si="33"/>
        <v>-5.3270042194092943E-3</v>
      </c>
      <c r="AG298" s="24">
        <f t="shared" si="34"/>
        <v>153.65</v>
      </c>
      <c r="AH298" s="52">
        <f t="shared" si="35"/>
        <v>2.3204068658614147E-2</v>
      </c>
      <c r="AI298" s="24">
        <f t="shared" si="36"/>
        <v>154.93333333333334</v>
      </c>
      <c r="AJ298" s="52">
        <f t="shared" si="37"/>
        <v>-3.4542314335060326E-3</v>
      </c>
      <c r="AK298" s="60">
        <f t="shared" si="38"/>
        <v>155.80833333333334</v>
      </c>
      <c r="AL298" s="52">
        <f t="shared" si="39"/>
        <v>1.2621461765948505E-2</v>
      </c>
    </row>
    <row r="299" spans="1:38" x14ac:dyDescent="0.3">
      <c r="A299" t="s">
        <v>60</v>
      </c>
      <c r="B299" s="2">
        <v>2021</v>
      </c>
      <c r="C299" t="s">
        <v>167</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s="3" t="s">
        <v>79</v>
      </c>
      <c r="V299">
        <v>161.69999999999999</v>
      </c>
      <c r="W299">
        <v>158.80000000000001</v>
      </c>
      <c r="X299">
        <v>169.1</v>
      </c>
      <c r="Y299">
        <v>153.19999999999999</v>
      </c>
      <c r="Z299">
        <v>160</v>
      </c>
      <c r="AA299">
        <v>167.6</v>
      </c>
      <c r="AB299">
        <v>159.30000000000001</v>
      </c>
      <c r="AC299">
        <v>161.1</v>
      </c>
      <c r="AD299">
        <v>161.1</v>
      </c>
      <c r="AE299" s="24">
        <f t="shared" si="32"/>
        <v>161.38333333333333</v>
      </c>
      <c r="AF299" s="52">
        <f t="shared" si="33"/>
        <v>-1.69082125603865E-2</v>
      </c>
      <c r="AG299" s="24">
        <f t="shared" si="34"/>
        <v>162.94999999999999</v>
      </c>
      <c r="AH299" s="52">
        <f t="shared" si="35"/>
        <v>9.4224924012158741E-3</v>
      </c>
      <c r="AI299" s="24">
        <f t="shared" si="36"/>
        <v>161.33333333333334</v>
      </c>
      <c r="AJ299" s="52">
        <f t="shared" si="37"/>
        <v>-1.4483757500518219E-3</v>
      </c>
      <c r="AK299" s="60">
        <f t="shared" si="38"/>
        <v>161.88888888888889</v>
      </c>
      <c r="AL299" s="52">
        <f t="shared" si="39"/>
        <v>-4.8968894406510952E-3</v>
      </c>
    </row>
    <row r="300" spans="1:38" x14ac:dyDescent="0.3">
      <c r="A300" t="s">
        <v>85</v>
      </c>
      <c r="B300" s="2">
        <v>2021</v>
      </c>
      <c r="C300" t="s">
        <v>167</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c r="AE300" s="24">
        <f t="shared" si="32"/>
        <v>163.37500000000003</v>
      </c>
      <c r="AF300" s="52">
        <f t="shared" si="33"/>
        <v>5.0243605359315486E-3</v>
      </c>
      <c r="AG300" s="24">
        <f t="shared" si="34"/>
        <v>148.35</v>
      </c>
      <c r="AH300" s="52">
        <f t="shared" si="35"/>
        <v>3.7313432835820899E-2</v>
      </c>
      <c r="AI300" s="24">
        <f t="shared" si="36"/>
        <v>153.70000000000002</v>
      </c>
      <c r="AJ300" s="52">
        <f t="shared" si="37"/>
        <v>-9.1923834537098199E-3</v>
      </c>
      <c r="AK300" s="60">
        <f t="shared" si="38"/>
        <v>155.14166666666668</v>
      </c>
      <c r="AL300" s="52">
        <f t="shared" si="39"/>
        <v>2.7324973876697932E-2</v>
      </c>
    </row>
    <row r="301" spans="1:38" x14ac:dyDescent="0.3">
      <c r="A301" t="s">
        <v>104</v>
      </c>
      <c r="B301" s="2">
        <v>2021</v>
      </c>
      <c r="C301" t="s">
        <v>167</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c r="AE301" s="24">
        <f t="shared" si="32"/>
        <v>162.08333333333334</v>
      </c>
      <c r="AF301" s="52">
        <f t="shared" si="33"/>
        <v>-8.6081725783033868E-3</v>
      </c>
      <c r="AG301" s="24">
        <f t="shared" si="34"/>
        <v>156.94999999999999</v>
      </c>
      <c r="AH301" s="52">
        <f t="shared" si="35"/>
        <v>2.1508728179551229E-2</v>
      </c>
      <c r="AI301" s="24">
        <f t="shared" si="36"/>
        <v>157.50000000000003</v>
      </c>
      <c r="AJ301" s="52">
        <f t="shared" si="37"/>
        <v>-4.4642857142858225E-3</v>
      </c>
      <c r="AK301" s="60">
        <f t="shared" si="38"/>
        <v>158.84444444444443</v>
      </c>
      <c r="AL301" s="52">
        <f t="shared" si="39"/>
        <v>9.6979772790247581E-3</v>
      </c>
    </row>
    <row r="302" spans="1:38" x14ac:dyDescent="0.3">
      <c r="A302" t="s">
        <v>60</v>
      </c>
      <c r="B302" s="2">
        <v>2021</v>
      </c>
      <c r="C302" t="s">
        <v>177</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s="3" t="s">
        <v>79</v>
      </c>
      <c r="V302">
        <v>162.1</v>
      </c>
      <c r="W302">
        <v>159.19999999999999</v>
      </c>
      <c r="X302">
        <v>169.7</v>
      </c>
      <c r="Y302">
        <v>154.19999999999999</v>
      </c>
      <c r="Z302">
        <v>160.4</v>
      </c>
      <c r="AA302">
        <v>166.8</v>
      </c>
      <c r="AB302">
        <v>159.4</v>
      </c>
      <c r="AC302">
        <v>161.5</v>
      </c>
      <c r="AD302">
        <v>162.1</v>
      </c>
      <c r="AE302" s="24">
        <f t="shared" si="32"/>
        <v>163.50833333333333</v>
      </c>
      <c r="AF302" s="52">
        <f t="shared" si="33"/>
        <v>-1.8743509865005146E-2</v>
      </c>
      <c r="AG302" s="24">
        <f t="shared" si="34"/>
        <v>162.60000000000002</v>
      </c>
      <c r="AH302" s="52">
        <f t="shared" si="35"/>
        <v>1.21506682867556E-2</v>
      </c>
      <c r="AI302" s="24">
        <f t="shared" si="36"/>
        <v>161.61666666666665</v>
      </c>
      <c r="AJ302" s="52">
        <f t="shared" si="37"/>
        <v>-7.2239422084610422E-4</v>
      </c>
      <c r="AK302" s="60">
        <f t="shared" si="38"/>
        <v>162.57500000000002</v>
      </c>
      <c r="AL302" s="52">
        <f t="shared" si="39"/>
        <v>-2.9302899444788571E-3</v>
      </c>
    </row>
    <row r="303" spans="1:38" x14ac:dyDescent="0.3">
      <c r="A303" t="s">
        <v>85</v>
      </c>
      <c r="B303" s="2">
        <v>2021</v>
      </c>
      <c r="C303" t="s">
        <v>177</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c r="AE303" s="24">
        <f t="shared" si="32"/>
        <v>165.66666666666666</v>
      </c>
      <c r="AF303" s="52">
        <f t="shared" si="33"/>
        <v>3.2089851584436312E-3</v>
      </c>
      <c r="AG303" s="24">
        <f t="shared" si="34"/>
        <v>148.9</v>
      </c>
      <c r="AH303" s="52">
        <f t="shared" si="35"/>
        <v>3.8113695090439312E-2</v>
      </c>
      <c r="AI303" s="24">
        <f t="shared" si="36"/>
        <v>154.15</v>
      </c>
      <c r="AJ303" s="52">
        <f t="shared" si="37"/>
        <v>-4.8891786179921775E-3</v>
      </c>
      <c r="AK303" s="60">
        <f t="shared" si="38"/>
        <v>156.23888888888891</v>
      </c>
      <c r="AL303" s="52">
        <f t="shared" si="39"/>
        <v>2.5942089221390879E-2</v>
      </c>
    </row>
    <row r="304" spans="1:38" x14ac:dyDescent="0.3">
      <c r="A304" t="s">
        <v>104</v>
      </c>
      <c r="B304" s="2">
        <v>2021</v>
      </c>
      <c r="C304" t="s">
        <v>177</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c r="AE304" s="24">
        <f t="shared" si="32"/>
        <v>164.27500000000001</v>
      </c>
      <c r="AF304" s="52">
        <f t="shared" si="33"/>
        <v>-1.0301353013530206E-2</v>
      </c>
      <c r="AG304" s="24">
        <f t="shared" si="34"/>
        <v>157</v>
      </c>
      <c r="AH304" s="52">
        <f t="shared" si="35"/>
        <v>2.302426882389539E-2</v>
      </c>
      <c r="AI304" s="24">
        <f t="shared" si="36"/>
        <v>157.86666666666667</v>
      </c>
      <c r="AJ304" s="52">
        <f t="shared" si="37"/>
        <v>-1.6920473773266494E-3</v>
      </c>
      <c r="AK304" s="60">
        <f t="shared" si="38"/>
        <v>159.71388888888887</v>
      </c>
      <c r="AL304" s="52">
        <f t="shared" si="39"/>
        <v>9.8332988909555913E-3</v>
      </c>
    </row>
    <row r="305" spans="1:38" x14ac:dyDescent="0.3">
      <c r="A305" t="s">
        <v>60</v>
      </c>
      <c r="B305" s="2">
        <v>2021</v>
      </c>
      <c r="C305" t="s">
        <v>194</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s="3" t="s">
        <v>79</v>
      </c>
      <c r="V305">
        <v>162.5</v>
      </c>
      <c r="W305">
        <v>160.30000000000001</v>
      </c>
      <c r="X305">
        <v>170.4</v>
      </c>
      <c r="Y305">
        <v>157.1</v>
      </c>
      <c r="Z305">
        <v>160.69999999999999</v>
      </c>
      <c r="AA305">
        <v>167.2</v>
      </c>
      <c r="AB305">
        <v>160.4</v>
      </c>
      <c r="AC305">
        <v>162.80000000000001</v>
      </c>
      <c r="AD305">
        <v>163.19999999999999</v>
      </c>
      <c r="AE305" s="24">
        <f t="shared" si="32"/>
        <v>164.22499999999999</v>
      </c>
      <c r="AF305" s="52">
        <f t="shared" si="33"/>
        <v>-1.5615337043908509E-2</v>
      </c>
      <c r="AG305" s="24">
        <f t="shared" si="34"/>
        <v>163.55000000000001</v>
      </c>
      <c r="AH305" s="52">
        <f t="shared" si="35"/>
        <v>1.0586811857229279E-2</v>
      </c>
      <c r="AI305" s="24">
        <f t="shared" si="36"/>
        <v>162.68333333333334</v>
      </c>
      <c r="AJ305" s="52">
        <f t="shared" si="37"/>
        <v>7.166257166257631E-4</v>
      </c>
      <c r="AK305" s="60">
        <f t="shared" si="38"/>
        <v>163.48611111111111</v>
      </c>
      <c r="AL305" s="52">
        <f t="shared" si="39"/>
        <v>-1.7531318082789561E-3</v>
      </c>
    </row>
    <row r="306" spans="1:38" x14ac:dyDescent="0.3">
      <c r="A306" t="s">
        <v>85</v>
      </c>
      <c r="B306" s="2">
        <v>2021</v>
      </c>
      <c r="C306" t="s">
        <v>194</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c r="AE306" s="24">
        <f t="shared" si="32"/>
        <v>166.9916666666667</v>
      </c>
      <c r="AF306" s="52">
        <f t="shared" si="33"/>
        <v>5.4099662497516555E-3</v>
      </c>
      <c r="AG306" s="24">
        <f t="shared" si="34"/>
        <v>149.9</v>
      </c>
      <c r="AH306" s="52">
        <f t="shared" si="35"/>
        <v>3.6012861736334369E-2</v>
      </c>
      <c r="AI306" s="24">
        <f t="shared" si="36"/>
        <v>155.46666666666667</v>
      </c>
      <c r="AJ306" s="52">
        <f t="shared" si="37"/>
        <v>-3.0107526881720552E-3</v>
      </c>
      <c r="AK306" s="60">
        <f t="shared" si="38"/>
        <v>157.45277777777778</v>
      </c>
      <c r="AL306" s="52">
        <f t="shared" si="39"/>
        <v>2.6867875291855553E-2</v>
      </c>
    </row>
    <row r="307" spans="1:38" x14ac:dyDescent="0.3">
      <c r="A307" t="s">
        <v>104</v>
      </c>
      <c r="B307" s="2">
        <v>2021</v>
      </c>
      <c r="C307" t="s">
        <v>194</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c r="AE307" s="24">
        <f t="shared" si="32"/>
        <v>165.25000000000003</v>
      </c>
      <c r="AF307" s="52">
        <f t="shared" si="33"/>
        <v>-7.6219512195123684E-3</v>
      </c>
      <c r="AG307" s="24">
        <f t="shared" si="34"/>
        <v>157.94999999999999</v>
      </c>
      <c r="AH307" s="52">
        <f t="shared" si="35"/>
        <v>2.1375464684014973E-2</v>
      </c>
      <c r="AI307" s="24">
        <f t="shared" si="36"/>
        <v>159.08333333333334</v>
      </c>
      <c r="AJ307" s="52">
        <f t="shared" si="37"/>
        <v>-5.2410901467511196E-4</v>
      </c>
      <c r="AK307" s="60">
        <f t="shared" si="38"/>
        <v>160.76111111111115</v>
      </c>
      <c r="AL307" s="52">
        <f t="shared" si="39"/>
        <v>1.0700854700854471E-2</v>
      </c>
    </row>
    <row r="308" spans="1:38" x14ac:dyDescent="0.3">
      <c r="A308" t="s">
        <v>60</v>
      </c>
      <c r="B308" s="2">
        <v>2021</v>
      </c>
      <c r="C308" t="s">
        <v>213</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s="3" t="s">
        <v>79</v>
      </c>
      <c r="V308">
        <v>163.1</v>
      </c>
      <c r="W308">
        <v>160.9</v>
      </c>
      <c r="X308">
        <v>171.1</v>
      </c>
      <c r="Y308">
        <v>157.69999999999999</v>
      </c>
      <c r="Z308">
        <v>161.1</v>
      </c>
      <c r="AA308">
        <v>167.5</v>
      </c>
      <c r="AB308">
        <v>160.30000000000001</v>
      </c>
      <c r="AC308">
        <v>163.30000000000001</v>
      </c>
      <c r="AD308">
        <v>163.6</v>
      </c>
      <c r="AE308" s="24">
        <f t="shared" si="32"/>
        <v>164.08333333333334</v>
      </c>
      <c r="AF308" s="52">
        <f t="shared" si="33"/>
        <v>-1.4112072517511318E-2</v>
      </c>
      <c r="AG308" s="24">
        <f t="shared" si="34"/>
        <v>164.8</v>
      </c>
      <c r="AH308" s="52">
        <f t="shared" si="35"/>
        <v>9.019843656043294E-3</v>
      </c>
      <c r="AI308" s="24">
        <f t="shared" si="36"/>
        <v>163.1</v>
      </c>
      <c r="AJ308" s="52">
        <f t="shared" si="37"/>
        <v>1.2247397428047583E-3</v>
      </c>
      <c r="AK308" s="60">
        <f t="shared" si="38"/>
        <v>163.99444444444444</v>
      </c>
      <c r="AL308" s="52">
        <f t="shared" si="39"/>
        <v>-2.4110296115186169E-3</v>
      </c>
    </row>
    <row r="309" spans="1:38" x14ac:dyDescent="0.3">
      <c r="A309" t="s">
        <v>85</v>
      </c>
      <c r="B309" s="2">
        <v>2021</v>
      </c>
      <c r="C309" t="s">
        <v>213</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c r="AE309" s="24">
        <f t="shared" si="32"/>
        <v>165.88333333333333</v>
      </c>
      <c r="AF309" s="52">
        <f t="shared" si="33"/>
        <v>8.4678222753537691E-3</v>
      </c>
      <c r="AG309" s="24">
        <f t="shared" si="34"/>
        <v>151.69999999999999</v>
      </c>
      <c r="AH309" s="52">
        <f t="shared" si="35"/>
        <v>3.5600762873490288E-2</v>
      </c>
      <c r="AI309" s="24">
        <f t="shared" si="36"/>
        <v>156.68333333333331</v>
      </c>
      <c r="AJ309" s="52">
        <f t="shared" si="37"/>
        <v>-4.3803418803417225E-3</v>
      </c>
      <c r="AK309" s="60">
        <f t="shared" si="38"/>
        <v>158.08888888888887</v>
      </c>
      <c r="AL309" s="52">
        <f t="shared" si="39"/>
        <v>2.5946464024098195E-2</v>
      </c>
    </row>
    <row r="310" spans="1:38" x14ac:dyDescent="0.3">
      <c r="A310" t="s">
        <v>104</v>
      </c>
      <c r="B310" s="2">
        <v>2021</v>
      </c>
      <c r="C310" t="s">
        <v>213</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c r="AE310" s="24">
        <f t="shared" si="32"/>
        <v>164.83333333333334</v>
      </c>
      <c r="AF310" s="52">
        <f t="shared" si="33"/>
        <v>-5.0813008130081881E-3</v>
      </c>
      <c r="AG310" s="24">
        <f t="shared" si="34"/>
        <v>159.9</v>
      </c>
      <c r="AH310" s="52">
        <f t="shared" si="35"/>
        <v>2.0220588235294015E-2</v>
      </c>
      <c r="AI310" s="24">
        <f t="shared" si="36"/>
        <v>160.21666666666667</v>
      </c>
      <c r="AJ310" s="52">
        <f t="shared" si="37"/>
        <v>-1.3541666666666784E-3</v>
      </c>
      <c r="AK310" s="60">
        <f t="shared" si="38"/>
        <v>161.65</v>
      </c>
      <c r="AL310" s="52">
        <f t="shared" si="39"/>
        <v>9.49754901960774E-3</v>
      </c>
    </row>
    <row r="311" spans="1:38" x14ac:dyDescent="0.3">
      <c r="A311" t="s">
        <v>60</v>
      </c>
      <c r="B311" s="2">
        <v>2021</v>
      </c>
      <c r="C311" t="s">
        <v>228</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s="3" t="s">
        <v>79</v>
      </c>
      <c r="V311">
        <v>163.69999999999999</v>
      </c>
      <c r="W311">
        <v>161.30000000000001</v>
      </c>
      <c r="X311">
        <v>171.9</v>
      </c>
      <c r="Y311">
        <v>157.80000000000001</v>
      </c>
      <c r="Z311">
        <v>162.69999999999999</v>
      </c>
      <c r="AA311">
        <v>168.5</v>
      </c>
      <c r="AB311">
        <v>160.19999999999999</v>
      </c>
      <c r="AC311">
        <v>163.80000000000001</v>
      </c>
      <c r="AD311">
        <v>164</v>
      </c>
      <c r="AE311" s="24">
        <f t="shared" si="32"/>
        <v>164.29166666666666</v>
      </c>
      <c r="AF311" s="52">
        <f t="shared" si="33"/>
        <v>-1.3520460621015811E-2</v>
      </c>
      <c r="AG311" s="24">
        <f t="shared" si="34"/>
        <v>165.64999999999998</v>
      </c>
      <c r="AH311" s="52">
        <f t="shared" si="35"/>
        <v>8.6774386594854411E-3</v>
      </c>
      <c r="AI311" s="24">
        <f t="shared" si="36"/>
        <v>163.73333333333335</v>
      </c>
      <c r="AJ311" s="52">
        <f t="shared" si="37"/>
        <v>4.0700040700038383E-4</v>
      </c>
      <c r="AK311" s="60">
        <f t="shared" si="38"/>
        <v>164.55833333333331</v>
      </c>
      <c r="AL311" s="52">
        <f t="shared" si="39"/>
        <v>-3.4044715447152968E-3</v>
      </c>
    </row>
    <row r="312" spans="1:38" x14ac:dyDescent="0.3">
      <c r="A312" t="s">
        <v>85</v>
      </c>
      <c r="B312" s="2">
        <v>2021</v>
      </c>
      <c r="C312" t="s">
        <v>228</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c r="AE312" s="24">
        <f t="shared" si="32"/>
        <v>165.88333333333335</v>
      </c>
      <c r="AF312" s="52">
        <f t="shared" si="33"/>
        <v>8.4678222753535991E-3</v>
      </c>
      <c r="AG312" s="24">
        <f t="shared" si="34"/>
        <v>151.69999999999999</v>
      </c>
      <c r="AH312" s="52">
        <f t="shared" si="35"/>
        <v>3.6213468869123362E-2</v>
      </c>
      <c r="AI312" s="24">
        <f t="shared" si="36"/>
        <v>156.73333333333332</v>
      </c>
      <c r="AJ312" s="52">
        <f t="shared" si="37"/>
        <v>-4.7008547008546156E-3</v>
      </c>
      <c r="AK312" s="60">
        <f t="shared" si="38"/>
        <v>158.10555555555558</v>
      </c>
      <c r="AL312" s="52">
        <f t="shared" si="39"/>
        <v>2.5843773533237389E-2</v>
      </c>
    </row>
    <row r="313" spans="1:38" x14ac:dyDescent="0.3">
      <c r="A313" t="s">
        <v>104</v>
      </c>
      <c r="B313" s="2">
        <v>2021</v>
      </c>
      <c r="C313" t="s">
        <v>228</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c r="AE313" s="24">
        <f t="shared" si="32"/>
        <v>164.83333333333334</v>
      </c>
      <c r="AF313" s="52">
        <f t="shared" si="33"/>
        <v>-5.0813008130081881E-3</v>
      </c>
      <c r="AG313" s="24">
        <f t="shared" si="34"/>
        <v>159.94999999999999</v>
      </c>
      <c r="AH313" s="52">
        <f t="shared" si="35"/>
        <v>2.0514390691978093E-2</v>
      </c>
      <c r="AI313" s="24">
        <f t="shared" si="36"/>
        <v>160.21666666666667</v>
      </c>
      <c r="AJ313" s="52">
        <f t="shared" si="37"/>
        <v>-1.3541666666666784E-3</v>
      </c>
      <c r="AK313" s="60">
        <f t="shared" si="38"/>
        <v>161.66666666666666</v>
      </c>
      <c r="AL313" s="52">
        <f t="shared" si="39"/>
        <v>9.3954248366012964E-3</v>
      </c>
    </row>
    <row r="314" spans="1:38" x14ac:dyDescent="0.3">
      <c r="A314" t="s">
        <v>60</v>
      </c>
      <c r="B314" s="2">
        <v>2021</v>
      </c>
      <c r="C314" t="s">
        <v>238</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s="3" t="s">
        <v>79</v>
      </c>
      <c r="V314">
        <v>165.5</v>
      </c>
      <c r="W314">
        <v>162</v>
      </c>
      <c r="X314">
        <v>172.5</v>
      </c>
      <c r="Y314">
        <v>159.5</v>
      </c>
      <c r="Z314">
        <v>163.19999999999999</v>
      </c>
      <c r="AA314">
        <v>169</v>
      </c>
      <c r="AB314">
        <v>161.1</v>
      </c>
      <c r="AC314">
        <v>164.7</v>
      </c>
      <c r="AD314">
        <v>166.3</v>
      </c>
      <c r="AE314" s="24">
        <f t="shared" si="32"/>
        <v>166.55833333333331</v>
      </c>
      <c r="AF314" s="52">
        <f t="shared" si="33"/>
        <v>-6.3947633434036782E-3</v>
      </c>
      <c r="AG314" s="24">
        <f t="shared" si="34"/>
        <v>166.85000000000002</v>
      </c>
      <c r="AH314" s="52">
        <f t="shared" si="35"/>
        <v>8.6155674390967826E-3</v>
      </c>
      <c r="AI314" s="24">
        <f t="shared" si="36"/>
        <v>164.55</v>
      </c>
      <c r="AJ314" s="52">
        <f t="shared" si="37"/>
        <v>9.1074681238601863E-4</v>
      </c>
      <c r="AK314" s="60">
        <f t="shared" si="38"/>
        <v>165.98611111111111</v>
      </c>
      <c r="AL314" s="52">
        <f t="shared" si="39"/>
        <v>1.887485802097998E-3</v>
      </c>
    </row>
    <row r="315" spans="1:38" x14ac:dyDescent="0.3">
      <c r="A315" t="s">
        <v>85</v>
      </c>
      <c r="B315" s="2">
        <v>2021</v>
      </c>
      <c r="C315" t="s">
        <v>238</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c r="AE315" s="24">
        <f t="shared" si="32"/>
        <v>168.90833333333336</v>
      </c>
      <c r="AF315" s="52">
        <f t="shared" si="33"/>
        <v>1.5111758989309856E-2</v>
      </c>
      <c r="AG315" s="24">
        <f t="shared" si="34"/>
        <v>152.60000000000002</v>
      </c>
      <c r="AH315" s="52">
        <f t="shared" si="35"/>
        <v>3.6007580543272195E-2</v>
      </c>
      <c r="AI315" s="24">
        <f t="shared" si="36"/>
        <v>157.61666666666667</v>
      </c>
      <c r="AJ315" s="52">
        <f t="shared" si="37"/>
        <v>-3.9278131634820019E-3</v>
      </c>
      <c r="AK315" s="60">
        <f t="shared" si="38"/>
        <v>159.70833333333334</v>
      </c>
      <c r="AL315" s="52">
        <f t="shared" si="39"/>
        <v>2.9718509518023399E-2</v>
      </c>
    </row>
    <row r="316" spans="1:38" x14ac:dyDescent="0.3">
      <c r="A316" t="s">
        <v>104</v>
      </c>
      <c r="B316" s="2">
        <v>2021</v>
      </c>
      <c r="C316" t="s">
        <v>238</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c r="AE316" s="24">
        <f t="shared" si="32"/>
        <v>167.31666666666669</v>
      </c>
      <c r="AF316" s="52">
        <f t="shared" si="33"/>
        <v>2.2858278672230016E-3</v>
      </c>
      <c r="AG316" s="24">
        <f t="shared" si="34"/>
        <v>161</v>
      </c>
      <c r="AH316" s="52">
        <f t="shared" si="35"/>
        <v>2.0085209981740786E-2</v>
      </c>
      <c r="AI316" s="24">
        <f t="shared" si="36"/>
        <v>161.08333333333334</v>
      </c>
      <c r="AJ316" s="52">
        <f t="shared" si="37"/>
        <v>-5.1759834368535901E-4</v>
      </c>
      <c r="AK316" s="60">
        <f t="shared" si="38"/>
        <v>163.13333333333335</v>
      </c>
      <c r="AL316" s="52">
        <f t="shared" si="39"/>
        <v>1.4300100704934416E-2</v>
      </c>
    </row>
    <row r="317" spans="1:38" x14ac:dyDescent="0.3">
      <c r="A317" t="s">
        <v>60</v>
      </c>
      <c r="B317" s="2">
        <v>2021</v>
      </c>
      <c r="C317" t="s">
        <v>264</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s="3" t="s">
        <v>79</v>
      </c>
      <c r="V317">
        <v>165.3</v>
      </c>
      <c r="W317">
        <v>162.9</v>
      </c>
      <c r="X317">
        <v>173.4</v>
      </c>
      <c r="Y317">
        <v>158.9</v>
      </c>
      <c r="Z317">
        <v>163.80000000000001</v>
      </c>
      <c r="AA317">
        <v>169.3</v>
      </c>
      <c r="AB317">
        <v>162.4</v>
      </c>
      <c r="AC317">
        <v>165.2</v>
      </c>
      <c r="AD317">
        <v>167.6</v>
      </c>
      <c r="AE317" s="24">
        <f t="shared" si="32"/>
        <v>167.875</v>
      </c>
      <c r="AF317" s="52">
        <f t="shared" si="33"/>
        <v>-2.2388059701492539E-3</v>
      </c>
      <c r="AG317" s="24">
        <f t="shared" si="34"/>
        <v>168.2</v>
      </c>
      <c r="AH317" s="52">
        <f t="shared" si="35"/>
        <v>9.4228504122498384E-3</v>
      </c>
      <c r="AI317" s="24">
        <f t="shared" si="36"/>
        <v>165.11666666666665</v>
      </c>
      <c r="AJ317" s="52">
        <f t="shared" si="37"/>
        <v>5.0443906376115507E-4</v>
      </c>
      <c r="AK317" s="60">
        <f t="shared" si="38"/>
        <v>167.06388888888887</v>
      </c>
      <c r="AL317" s="52">
        <f t="shared" si="39"/>
        <v>3.1987536462477666E-3</v>
      </c>
    </row>
    <row r="318" spans="1:38" x14ac:dyDescent="0.3">
      <c r="A318" t="s">
        <v>85</v>
      </c>
      <c r="B318" s="2">
        <v>2021</v>
      </c>
      <c r="C318" t="s">
        <v>264</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c r="AE318" s="24">
        <f t="shared" si="32"/>
        <v>170.36666666666665</v>
      </c>
      <c r="AF318" s="52">
        <f t="shared" si="33"/>
        <v>1.8059558117195125E-2</v>
      </c>
      <c r="AG318" s="24">
        <f t="shared" si="34"/>
        <v>153.80000000000001</v>
      </c>
      <c r="AH318" s="52">
        <f t="shared" si="35"/>
        <v>3.6944270507200859E-2</v>
      </c>
      <c r="AI318" s="24">
        <f t="shared" si="36"/>
        <v>158.31666666666663</v>
      </c>
      <c r="AJ318" s="52">
        <f t="shared" si="37"/>
        <v>-6.4632337359607312E-3</v>
      </c>
      <c r="AK318" s="60">
        <f t="shared" si="38"/>
        <v>160.82777777777775</v>
      </c>
      <c r="AL318" s="52">
        <f t="shared" si="39"/>
        <v>2.8817767042404831E-2</v>
      </c>
    </row>
    <row r="319" spans="1:38" x14ac:dyDescent="0.3">
      <c r="A319" t="s">
        <v>104</v>
      </c>
      <c r="B319" s="2">
        <v>2021</v>
      </c>
      <c r="C319" t="s">
        <v>264</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c r="AE319" s="24">
        <f t="shared" si="32"/>
        <v>168.7</v>
      </c>
      <c r="AF319" s="52">
        <f t="shared" si="33"/>
        <v>5.8927519151443725E-3</v>
      </c>
      <c r="AG319" s="24">
        <f t="shared" si="34"/>
        <v>162.30000000000001</v>
      </c>
      <c r="AH319" s="52">
        <f t="shared" si="35"/>
        <v>2.1109770808202654E-2</v>
      </c>
      <c r="AI319" s="24">
        <f t="shared" si="36"/>
        <v>161.7166666666667</v>
      </c>
      <c r="AJ319" s="52">
        <f t="shared" si="37"/>
        <v>-1.961999173895237E-3</v>
      </c>
      <c r="AK319" s="60">
        <f t="shared" si="38"/>
        <v>164.23888888888891</v>
      </c>
      <c r="AL319" s="52">
        <f t="shared" si="39"/>
        <v>1.4763713923881705E-2</v>
      </c>
    </row>
    <row r="320" spans="1:38" x14ac:dyDescent="0.3">
      <c r="A320" t="s">
        <v>60</v>
      </c>
      <c r="B320" s="2">
        <v>2021</v>
      </c>
      <c r="C320" t="s">
        <v>273</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s="3" t="s">
        <v>79</v>
      </c>
      <c r="V320">
        <v>165.6</v>
      </c>
      <c r="W320">
        <v>163.9</v>
      </c>
      <c r="X320">
        <v>174</v>
      </c>
      <c r="Y320">
        <v>160.1</v>
      </c>
      <c r="Z320">
        <v>164.5</v>
      </c>
      <c r="AA320">
        <v>169.7</v>
      </c>
      <c r="AB320">
        <v>162.80000000000001</v>
      </c>
      <c r="AC320">
        <v>166</v>
      </c>
      <c r="AD320">
        <v>167</v>
      </c>
      <c r="AE320" s="24">
        <f t="shared" si="32"/>
        <v>166.86666666666665</v>
      </c>
      <c r="AF320" s="52">
        <f t="shared" si="33"/>
        <v>-6.4334539605949001E-3</v>
      </c>
      <c r="AG320" s="24">
        <f t="shared" si="34"/>
        <v>169.55</v>
      </c>
      <c r="AH320" s="52">
        <f t="shared" si="35"/>
        <v>9.6378504672895871E-3</v>
      </c>
      <c r="AI320" s="24">
        <f t="shared" si="36"/>
        <v>165.83333333333334</v>
      </c>
      <c r="AJ320" s="52">
        <f t="shared" si="37"/>
        <v>1.004016064256971E-3</v>
      </c>
      <c r="AK320" s="60">
        <f t="shared" si="38"/>
        <v>167.41666666666666</v>
      </c>
      <c r="AL320" s="52">
        <f t="shared" si="39"/>
        <v>-2.4950099800398634E-3</v>
      </c>
    </row>
    <row r="321" spans="1:38" x14ac:dyDescent="0.3">
      <c r="A321" t="s">
        <v>85</v>
      </c>
      <c r="B321" s="2">
        <v>2021</v>
      </c>
      <c r="C321" t="s">
        <v>273</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c r="AE321" s="24">
        <f t="shared" si="32"/>
        <v>169.50833333333335</v>
      </c>
      <c r="AF321" s="52">
        <f t="shared" si="33"/>
        <v>1.5631049167634348E-2</v>
      </c>
      <c r="AG321" s="24">
        <f t="shared" si="34"/>
        <v>155</v>
      </c>
      <c r="AH321" s="52">
        <f t="shared" si="35"/>
        <v>3.5469819539514558E-2</v>
      </c>
      <c r="AI321" s="24">
        <f t="shared" si="36"/>
        <v>158.91666666666666</v>
      </c>
      <c r="AJ321" s="52">
        <f t="shared" si="37"/>
        <v>-7.0764681030839396E-3</v>
      </c>
      <c r="AK321" s="60">
        <f t="shared" si="38"/>
        <v>161.14166666666665</v>
      </c>
      <c r="AL321" s="52">
        <f t="shared" si="39"/>
        <v>2.456618240516548E-2</v>
      </c>
    </row>
    <row r="322" spans="1:38" x14ac:dyDescent="0.3">
      <c r="A322" t="s">
        <v>104</v>
      </c>
      <c r="B322" s="2">
        <v>2021</v>
      </c>
      <c r="C322" t="s">
        <v>273</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c r="AE322" s="24">
        <f t="shared" si="32"/>
        <v>167.72499999999999</v>
      </c>
      <c r="AF322" s="52">
        <f t="shared" si="33"/>
        <v>2.8240190249702399E-3</v>
      </c>
      <c r="AG322" s="24">
        <f t="shared" si="34"/>
        <v>163.6</v>
      </c>
      <c r="AH322" s="52">
        <f t="shared" si="35"/>
        <v>2.0359281437125783E-2</v>
      </c>
      <c r="AI322" s="24">
        <f t="shared" si="36"/>
        <v>162.35</v>
      </c>
      <c r="AJ322" s="52">
        <f t="shared" si="37"/>
        <v>-2.1604938271604589E-3</v>
      </c>
      <c r="AK322" s="60">
        <f t="shared" si="38"/>
        <v>164.55833333333331</v>
      </c>
      <c r="AL322" s="52">
        <f t="shared" si="39"/>
        <v>9.8776574408344173E-3</v>
      </c>
    </row>
    <row r="323" spans="1:38" x14ac:dyDescent="0.3">
      <c r="A323" t="s">
        <v>60</v>
      </c>
      <c r="B323" s="2">
        <v>2022</v>
      </c>
      <c r="C323" t="s">
        <v>62</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s="3" t="s">
        <v>79</v>
      </c>
      <c r="V323">
        <v>165.8</v>
      </c>
      <c r="W323">
        <v>164.9</v>
      </c>
      <c r="X323">
        <v>174.7</v>
      </c>
      <c r="Y323">
        <v>160.80000000000001</v>
      </c>
      <c r="Z323">
        <v>164.9</v>
      </c>
      <c r="AA323">
        <v>169.9</v>
      </c>
      <c r="AB323">
        <v>163.19999999999999</v>
      </c>
      <c r="AC323">
        <v>166.6</v>
      </c>
      <c r="AD323">
        <v>166.4</v>
      </c>
      <c r="AE323" s="24">
        <f t="shared" ref="AE323:AE373" si="40">SUM(D323:O323)/12</f>
        <v>165.74166666666665</v>
      </c>
      <c r="AF323" s="52">
        <f t="shared" ref="AF323:AF373" si="41">(P323-AE323)/P323</f>
        <v>-1.0004062563477462E-2</v>
      </c>
      <c r="AG323" s="24">
        <f t="shared" ref="AG323:AG373" si="42">SUM(R323:S323)/2</f>
        <v>171.25</v>
      </c>
      <c r="AH323" s="52">
        <f t="shared" ref="AH323:AH373" si="43">(T323-AG323)/T323</f>
        <v>8.3960625361898591E-3</v>
      </c>
      <c r="AI323" s="24">
        <f t="shared" ref="AI323:AI373" si="44">(SUM(W323:AB323)/6)</f>
        <v>166.4</v>
      </c>
      <c r="AJ323" s="52">
        <f t="shared" ref="AJ323:AJ373" si="45">(AC323-AI323)/AC323</f>
        <v>1.2004801920767626E-3</v>
      </c>
      <c r="AK323" s="60">
        <f t="shared" ref="AK323:AK373" si="46">SUM(AE323,AG323,AI323)/3</f>
        <v>167.79722222222222</v>
      </c>
      <c r="AL323" s="52">
        <f t="shared" ref="AL323:AL373" si="47">(AD323-AK323)/AD323</f>
        <v>-8.3967681623930979E-3</v>
      </c>
    </row>
    <row r="324" spans="1:38" x14ac:dyDescent="0.3">
      <c r="A324" t="s">
        <v>85</v>
      </c>
      <c r="B324" s="2">
        <v>2022</v>
      </c>
      <c r="C324" t="s">
        <v>62</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c r="AE324" s="24">
        <f t="shared" si="40"/>
        <v>168.0333333333333</v>
      </c>
      <c r="AF324" s="52">
        <f t="shared" si="41"/>
        <v>1.3309845370914317E-2</v>
      </c>
      <c r="AG324" s="24">
        <f t="shared" si="42"/>
        <v>156.6</v>
      </c>
      <c r="AH324" s="52">
        <f t="shared" si="43"/>
        <v>3.4525277435265074E-2</v>
      </c>
      <c r="AI324" s="24">
        <f t="shared" si="44"/>
        <v>159.63333333333333</v>
      </c>
      <c r="AJ324" s="52">
        <f t="shared" si="45"/>
        <v>-6.5153425809163397E-3</v>
      </c>
      <c r="AK324" s="60">
        <f t="shared" si="46"/>
        <v>161.42222222222222</v>
      </c>
      <c r="AL324" s="52">
        <f t="shared" si="47"/>
        <v>2.1683501683501714E-2</v>
      </c>
    </row>
    <row r="325" spans="1:38" x14ac:dyDescent="0.3">
      <c r="A325" t="s">
        <v>104</v>
      </c>
      <c r="B325" s="2">
        <v>2022</v>
      </c>
      <c r="C325" t="s">
        <v>62</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c r="AE325" s="24">
        <f t="shared" si="40"/>
        <v>166.48333333333332</v>
      </c>
      <c r="AF325" s="52">
        <f t="shared" si="41"/>
        <v>-5.0080128205116817E-4</v>
      </c>
      <c r="AG325" s="24">
        <f t="shared" si="42"/>
        <v>165.3</v>
      </c>
      <c r="AH325" s="52">
        <f t="shared" si="43"/>
        <v>1.8991097922848598E-2</v>
      </c>
      <c r="AI325" s="24">
        <f t="shared" si="44"/>
        <v>162.98333333333335</v>
      </c>
      <c r="AJ325" s="52">
        <f t="shared" si="45"/>
        <v>-1.7414464249130908E-3</v>
      </c>
      <c r="AK325" s="60">
        <f t="shared" si="46"/>
        <v>164.92222222222222</v>
      </c>
      <c r="AL325" s="52">
        <f t="shared" si="47"/>
        <v>4.6938912358344687E-3</v>
      </c>
    </row>
    <row r="326" spans="1:38" x14ac:dyDescent="0.3">
      <c r="A326" t="s">
        <v>60</v>
      </c>
      <c r="B326" s="2">
        <v>2022</v>
      </c>
      <c r="C326" t="s">
        <v>116</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s="3" t="s">
        <v>79</v>
      </c>
      <c r="V326">
        <v>167.4</v>
      </c>
      <c r="W326">
        <v>165.7</v>
      </c>
      <c r="X326">
        <v>175.3</v>
      </c>
      <c r="Y326">
        <v>161.19999999999999</v>
      </c>
      <c r="Z326">
        <v>165.5</v>
      </c>
      <c r="AA326">
        <v>170.3</v>
      </c>
      <c r="AB326">
        <v>164.5</v>
      </c>
      <c r="AC326">
        <v>167.3</v>
      </c>
      <c r="AD326">
        <v>166.7</v>
      </c>
      <c r="AE326" s="24">
        <f t="shared" si="40"/>
        <v>165.54166666666666</v>
      </c>
      <c r="AF326" s="52">
        <f t="shared" si="41"/>
        <v>-1.0016270083384085E-2</v>
      </c>
      <c r="AG326" s="24">
        <f t="shared" si="42"/>
        <v>172.55</v>
      </c>
      <c r="AH326" s="52">
        <f t="shared" si="43"/>
        <v>6.620610247553122E-3</v>
      </c>
      <c r="AI326" s="24">
        <f t="shared" si="44"/>
        <v>167.08333333333334</v>
      </c>
      <c r="AJ326" s="52">
        <f t="shared" si="45"/>
        <v>1.2950787009364528E-3</v>
      </c>
      <c r="AK326" s="60">
        <f t="shared" si="46"/>
        <v>168.39166666666668</v>
      </c>
      <c r="AL326" s="52">
        <f t="shared" si="47"/>
        <v>-1.0147970405918964E-2</v>
      </c>
    </row>
    <row r="327" spans="1:38" x14ac:dyDescent="0.3">
      <c r="A327" t="s">
        <v>85</v>
      </c>
      <c r="B327" s="2">
        <v>2022</v>
      </c>
      <c r="C327" t="s">
        <v>116</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c r="AE327" s="24">
        <f t="shared" si="40"/>
        <v>167.77500000000001</v>
      </c>
      <c r="AF327" s="52">
        <f t="shared" si="41"/>
        <v>1.4247943595769584E-2</v>
      </c>
      <c r="AG327" s="24">
        <f t="shared" si="42"/>
        <v>158.05000000000001</v>
      </c>
      <c r="AH327" s="52">
        <f t="shared" si="43"/>
        <v>3.2741738066095434E-2</v>
      </c>
      <c r="AI327" s="24">
        <f t="shared" si="44"/>
        <v>160.56666666666669</v>
      </c>
      <c r="AJ327" s="52">
        <f t="shared" si="45"/>
        <v>-7.3191133416981528E-3</v>
      </c>
      <c r="AK327" s="60">
        <f t="shared" si="46"/>
        <v>162.13055555555559</v>
      </c>
      <c r="AL327" s="52">
        <f t="shared" si="47"/>
        <v>2.0359180933198863E-2</v>
      </c>
    </row>
    <row r="328" spans="1:38" x14ac:dyDescent="0.3">
      <c r="A328" t="s">
        <v>104</v>
      </c>
      <c r="B328" s="2">
        <v>2022</v>
      </c>
      <c r="C328" t="s">
        <v>116</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c r="AE328" s="24">
        <f t="shared" si="40"/>
        <v>166.25000000000003</v>
      </c>
      <c r="AF328" s="52">
        <f t="shared" si="41"/>
        <v>-3.0084235860433091E-4</v>
      </c>
      <c r="AG328" s="24">
        <f t="shared" si="42"/>
        <v>166.60000000000002</v>
      </c>
      <c r="AH328" s="52">
        <f t="shared" si="43"/>
        <v>1.7688679245282852E-2</v>
      </c>
      <c r="AI328" s="24">
        <f t="shared" si="44"/>
        <v>163.79999999999998</v>
      </c>
      <c r="AJ328" s="52">
        <f t="shared" si="45"/>
        <v>-1.8348623853209967E-3</v>
      </c>
      <c r="AK328" s="60">
        <f t="shared" si="46"/>
        <v>165.54999999999998</v>
      </c>
      <c r="AL328" s="52">
        <f t="shared" si="47"/>
        <v>3.3112582781457639E-3</v>
      </c>
    </row>
    <row r="329" spans="1:38" x14ac:dyDescent="0.3">
      <c r="A329" t="s">
        <v>60</v>
      </c>
      <c r="B329" s="2">
        <v>2022</v>
      </c>
      <c r="C329" t="s">
        <v>138</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s="3" t="s">
        <v>79</v>
      </c>
      <c r="V329">
        <v>168.9</v>
      </c>
      <c r="W329">
        <v>166.5</v>
      </c>
      <c r="X329">
        <v>176</v>
      </c>
      <c r="Y329">
        <v>162</v>
      </c>
      <c r="Z329">
        <v>166.6</v>
      </c>
      <c r="AA329">
        <v>170.6</v>
      </c>
      <c r="AB329">
        <v>167.4</v>
      </c>
      <c r="AC329">
        <v>168.3</v>
      </c>
      <c r="AD329">
        <v>168.7</v>
      </c>
      <c r="AE329" s="24">
        <f t="shared" si="40"/>
        <v>167.70833333333334</v>
      </c>
      <c r="AF329" s="52">
        <f t="shared" si="41"/>
        <v>-6.6526610644258612E-3</v>
      </c>
      <c r="AG329" s="24">
        <f t="shared" si="42"/>
        <v>174.3</v>
      </c>
      <c r="AH329" s="52">
        <f t="shared" si="43"/>
        <v>4.5688178183893946E-3</v>
      </c>
      <c r="AI329" s="24">
        <f t="shared" si="44"/>
        <v>168.18333333333334</v>
      </c>
      <c r="AJ329" s="52">
        <f t="shared" si="45"/>
        <v>6.9320657555956174E-4</v>
      </c>
      <c r="AK329" s="60">
        <f t="shared" si="46"/>
        <v>170.0638888888889</v>
      </c>
      <c r="AL329" s="52">
        <f t="shared" si="47"/>
        <v>-8.0846999934138034E-3</v>
      </c>
    </row>
    <row r="330" spans="1:38" x14ac:dyDescent="0.3">
      <c r="A330" t="s">
        <v>85</v>
      </c>
      <c r="B330" s="2">
        <v>2022</v>
      </c>
      <c r="C330" t="s">
        <v>138</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c r="AE330" s="24">
        <f t="shared" si="40"/>
        <v>168.73333333333335</v>
      </c>
      <c r="AF330" s="52">
        <f t="shared" si="41"/>
        <v>1.6132167152575226E-2</v>
      </c>
      <c r="AG330" s="24">
        <f t="shared" si="42"/>
        <v>159.85</v>
      </c>
      <c r="AH330" s="52">
        <f t="shared" si="43"/>
        <v>3.0624620982413652E-2</v>
      </c>
      <c r="AI330" s="24">
        <f t="shared" si="44"/>
        <v>161.88333333333333</v>
      </c>
      <c r="AJ330" s="52">
        <f t="shared" si="45"/>
        <v>-7.9908675799086649E-3</v>
      </c>
      <c r="AK330" s="60">
        <f t="shared" si="46"/>
        <v>163.48888888888891</v>
      </c>
      <c r="AL330" s="52">
        <f t="shared" si="47"/>
        <v>1.8084751418084632E-2</v>
      </c>
    </row>
    <row r="331" spans="1:38" x14ac:dyDescent="0.3">
      <c r="A331" t="s">
        <v>104</v>
      </c>
      <c r="B331" s="2">
        <v>2022</v>
      </c>
      <c r="C331" t="s">
        <v>138</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c r="AE331" s="24">
        <f t="shared" si="40"/>
        <v>167.98333333333335</v>
      </c>
      <c r="AF331" s="52">
        <f t="shared" si="41"/>
        <v>2.474267616785375E-3</v>
      </c>
      <c r="AG331" s="24">
        <f t="shared" si="42"/>
        <v>168.35</v>
      </c>
      <c r="AH331" s="52">
        <f t="shared" si="43"/>
        <v>1.6072472238457043E-2</v>
      </c>
      <c r="AI331" s="24">
        <f t="shared" si="44"/>
        <v>165.03333333333333</v>
      </c>
      <c r="AJ331" s="52">
        <f t="shared" si="45"/>
        <v>-2.6326447954637738E-3</v>
      </c>
      <c r="AK331" s="60">
        <f t="shared" si="46"/>
        <v>167.12222222222223</v>
      </c>
      <c r="AL331" s="52">
        <f t="shared" si="47"/>
        <v>3.445305770887027E-3</v>
      </c>
    </row>
    <row r="332" spans="1:38" x14ac:dyDescent="0.3">
      <c r="A332" t="s">
        <v>60</v>
      </c>
      <c r="B332" s="1">
        <v>2022</v>
      </c>
      <c r="C332" t="s">
        <v>154</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s="3" t="s">
        <v>79</v>
      </c>
      <c r="V332">
        <v>173.3</v>
      </c>
      <c r="W332">
        <v>167.7</v>
      </c>
      <c r="X332">
        <v>177</v>
      </c>
      <c r="Y332">
        <v>166.2</v>
      </c>
      <c r="Z332">
        <v>167.2</v>
      </c>
      <c r="AA332">
        <v>170.9</v>
      </c>
      <c r="AB332">
        <v>169</v>
      </c>
      <c r="AC332">
        <v>170.2</v>
      </c>
      <c r="AD332">
        <v>170.8</v>
      </c>
      <c r="AE332" s="24">
        <f t="shared" si="40"/>
        <v>169.83333333333334</v>
      </c>
      <c r="AF332" s="52">
        <f t="shared" si="41"/>
        <v>-7.3151443258205728E-3</v>
      </c>
      <c r="AG332" s="24">
        <f t="shared" si="42"/>
        <v>176.3</v>
      </c>
      <c r="AH332" s="52">
        <f t="shared" si="43"/>
        <v>4.5172219085261606E-3</v>
      </c>
      <c r="AI332" s="24">
        <f t="shared" si="44"/>
        <v>169.66666666666666</v>
      </c>
      <c r="AJ332" s="52">
        <f t="shared" si="45"/>
        <v>3.1335683509596444E-3</v>
      </c>
      <c r="AK332" s="60">
        <f t="shared" si="46"/>
        <v>171.93333333333331</v>
      </c>
      <c r="AL332" s="52">
        <f t="shared" si="47"/>
        <v>-6.6354410616703587E-3</v>
      </c>
    </row>
    <row r="333" spans="1:38" x14ac:dyDescent="0.3">
      <c r="A333" t="s">
        <v>85</v>
      </c>
      <c r="B333" s="1">
        <v>2022</v>
      </c>
      <c r="C333" t="s">
        <v>154</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c r="AE333" s="24">
        <f t="shared" si="40"/>
        <v>171.32500000000002</v>
      </c>
      <c r="AF333" s="52">
        <f t="shared" si="41"/>
        <v>1.8194842406876695E-2</v>
      </c>
      <c r="AG333" s="24">
        <f t="shared" si="42"/>
        <v>161.44999999999999</v>
      </c>
      <c r="AH333" s="52">
        <f t="shared" si="43"/>
        <v>2.9164161154540121E-2</v>
      </c>
      <c r="AI333" s="24">
        <f t="shared" si="44"/>
        <v>163.78333333333333</v>
      </c>
      <c r="AJ333" s="52">
        <f t="shared" si="45"/>
        <v>-4.1896586960964875E-3</v>
      </c>
      <c r="AK333" s="60">
        <f t="shared" si="46"/>
        <v>165.51944444444442</v>
      </c>
      <c r="AL333" s="52">
        <f t="shared" si="47"/>
        <v>2.1752692408720874E-2</v>
      </c>
    </row>
    <row r="334" spans="1:38" x14ac:dyDescent="0.3">
      <c r="A334" t="s">
        <v>104</v>
      </c>
      <c r="B334" s="1">
        <v>2022</v>
      </c>
      <c r="C334" t="s">
        <v>154</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c r="AE334" s="24">
        <f t="shared" si="40"/>
        <v>170.29166666666669</v>
      </c>
      <c r="AF334" s="52">
        <f t="shared" si="41"/>
        <v>2.9761904761904318E-3</v>
      </c>
      <c r="AG334" s="24">
        <f t="shared" si="42"/>
        <v>170.2</v>
      </c>
      <c r="AH334" s="52">
        <f t="shared" si="43"/>
        <v>1.5046296296296427E-2</v>
      </c>
      <c r="AI334" s="24">
        <f t="shared" si="44"/>
        <v>166.78333333333333</v>
      </c>
      <c r="AJ334" s="52">
        <f t="shared" si="45"/>
        <v>9.9920063948920438E-5</v>
      </c>
      <c r="AK334" s="60">
        <f t="shared" si="46"/>
        <v>169.09166666666667</v>
      </c>
      <c r="AL334" s="52">
        <f t="shared" si="47"/>
        <v>5.9278855575151425E-3</v>
      </c>
    </row>
    <row r="335" spans="1:38" x14ac:dyDescent="0.3">
      <c r="A335" t="s">
        <v>60</v>
      </c>
      <c r="B335" s="1">
        <v>2022</v>
      </c>
      <c r="C335" t="s">
        <v>167</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s="3" t="s">
        <v>79</v>
      </c>
      <c r="V335">
        <v>175.3</v>
      </c>
      <c r="W335">
        <v>168.9</v>
      </c>
      <c r="X335">
        <v>177.7</v>
      </c>
      <c r="Y335">
        <v>167.1</v>
      </c>
      <c r="Z335">
        <v>167.6</v>
      </c>
      <c r="AA335">
        <v>171.8</v>
      </c>
      <c r="AB335">
        <v>168.5</v>
      </c>
      <c r="AC335">
        <v>170.9</v>
      </c>
      <c r="AD335">
        <v>172.5</v>
      </c>
      <c r="AE335" s="24">
        <f t="shared" si="40"/>
        <v>171.33333333333334</v>
      </c>
      <c r="AF335" s="52">
        <f t="shared" si="41"/>
        <v>-3.1225604996096687E-3</v>
      </c>
      <c r="AG335" s="24">
        <f t="shared" si="42"/>
        <v>178.25</v>
      </c>
      <c r="AH335" s="52">
        <f t="shared" si="43"/>
        <v>4.1899441340782122E-3</v>
      </c>
      <c r="AI335" s="24">
        <f t="shared" si="44"/>
        <v>170.26666666666668</v>
      </c>
      <c r="AJ335" s="52">
        <f t="shared" si="45"/>
        <v>3.7058708796566748E-3</v>
      </c>
      <c r="AK335" s="60">
        <f t="shared" si="46"/>
        <v>173.28333333333333</v>
      </c>
      <c r="AL335" s="52">
        <f t="shared" si="47"/>
        <v>-4.5410628019323558E-3</v>
      </c>
    </row>
    <row r="336" spans="1:38" x14ac:dyDescent="0.3">
      <c r="A336" t="s">
        <v>85</v>
      </c>
      <c r="B336" s="1">
        <v>2022</v>
      </c>
      <c r="C336" t="s">
        <v>167</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c r="AE336" s="24">
        <f t="shared" si="40"/>
        <v>173.72500000000002</v>
      </c>
      <c r="AF336" s="52">
        <f t="shared" si="41"/>
        <v>2.1267605633802689E-2</v>
      </c>
      <c r="AG336" s="24">
        <f t="shared" si="42"/>
        <v>162.94999999999999</v>
      </c>
      <c r="AH336" s="52">
        <f t="shared" si="43"/>
        <v>2.8903456495828501E-2</v>
      </c>
      <c r="AI336" s="24">
        <f t="shared" si="44"/>
        <v>164.53333333333333</v>
      </c>
      <c r="AJ336" s="52">
        <f t="shared" si="45"/>
        <v>-4.4770044770043958E-3</v>
      </c>
      <c r="AK336" s="60">
        <f t="shared" si="46"/>
        <v>167.06944444444446</v>
      </c>
      <c r="AL336" s="52">
        <f t="shared" si="47"/>
        <v>2.1841660161332283E-2</v>
      </c>
    </row>
    <row r="337" spans="1:38" x14ac:dyDescent="0.3">
      <c r="A337" t="s">
        <v>104</v>
      </c>
      <c r="B337" s="1">
        <v>2022</v>
      </c>
      <c r="C337" t="s">
        <v>167</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c r="AE337" s="24">
        <f t="shared" si="40"/>
        <v>172.13333333333335</v>
      </c>
      <c r="AF337" s="52">
        <f t="shared" si="41"/>
        <v>6.7320638584342594E-3</v>
      </c>
      <c r="AG337" s="24">
        <f t="shared" si="42"/>
        <v>172</v>
      </c>
      <c r="AH337" s="52">
        <f t="shared" si="43"/>
        <v>1.4891179839633416E-2</v>
      </c>
      <c r="AI337" s="24">
        <f t="shared" si="44"/>
        <v>167.4</v>
      </c>
      <c r="AJ337" s="52">
        <f t="shared" si="45"/>
        <v>5.970149253731004E-4</v>
      </c>
      <c r="AK337" s="60">
        <f t="shared" si="46"/>
        <v>170.51111111111109</v>
      </c>
      <c r="AL337" s="52">
        <f t="shared" si="47"/>
        <v>6.9242218339481488E-3</v>
      </c>
    </row>
    <row r="338" spans="1:38" x14ac:dyDescent="0.3">
      <c r="A338" t="s">
        <v>60</v>
      </c>
      <c r="B338" s="1">
        <v>2022</v>
      </c>
      <c r="C338" t="s">
        <v>177</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s="3" t="s">
        <v>79</v>
      </c>
      <c r="V338">
        <v>176.7</v>
      </c>
      <c r="W338">
        <v>170.3</v>
      </c>
      <c r="X338">
        <v>178.2</v>
      </c>
      <c r="Y338">
        <v>165.5</v>
      </c>
      <c r="Z338">
        <v>168</v>
      </c>
      <c r="AA338">
        <v>172.6</v>
      </c>
      <c r="AB338">
        <v>169.5</v>
      </c>
      <c r="AC338">
        <v>171</v>
      </c>
      <c r="AD338">
        <v>173.6</v>
      </c>
      <c r="AE338" s="24">
        <f t="shared" si="40"/>
        <v>172.99166666666667</v>
      </c>
      <c r="AF338" s="52">
        <f t="shared" si="41"/>
        <v>-3.4319412219644347E-3</v>
      </c>
      <c r="AG338" s="24">
        <f t="shared" si="42"/>
        <v>179.7</v>
      </c>
      <c r="AH338" s="52">
        <f t="shared" si="43"/>
        <v>3.8802660753881209E-3</v>
      </c>
      <c r="AI338" s="24">
        <f t="shared" si="44"/>
        <v>170.68333333333331</v>
      </c>
      <c r="AJ338" s="52">
        <f t="shared" si="45"/>
        <v>1.8518518518519959E-3</v>
      </c>
      <c r="AK338" s="60">
        <f t="shared" si="46"/>
        <v>174.45833333333334</v>
      </c>
      <c r="AL338" s="52">
        <f t="shared" si="47"/>
        <v>-4.9443164362520074E-3</v>
      </c>
    </row>
    <row r="339" spans="1:38" x14ac:dyDescent="0.3">
      <c r="A339" t="s">
        <v>85</v>
      </c>
      <c r="B339" s="1">
        <v>2022</v>
      </c>
      <c r="C339" t="s">
        <v>177</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c r="AE339" s="24">
        <f t="shared" si="40"/>
        <v>175.68333333333331</v>
      </c>
      <c r="AF339" s="52">
        <f t="shared" si="41"/>
        <v>2.0171035508459022E-2</v>
      </c>
      <c r="AG339" s="24">
        <f t="shared" si="42"/>
        <v>164.5</v>
      </c>
      <c r="AH339" s="52">
        <f t="shared" si="43"/>
        <v>2.8925619834710776E-2</v>
      </c>
      <c r="AI339" s="24">
        <f t="shared" si="44"/>
        <v>165</v>
      </c>
      <c r="AJ339" s="52">
        <f t="shared" si="45"/>
        <v>-7.3260073260072557E-3</v>
      </c>
      <c r="AK339" s="60">
        <f t="shared" si="46"/>
        <v>168.39444444444442</v>
      </c>
      <c r="AL339" s="52">
        <f t="shared" si="47"/>
        <v>1.7535329962401331E-2</v>
      </c>
    </row>
    <row r="340" spans="1:38" x14ac:dyDescent="0.3">
      <c r="A340" t="s">
        <v>104</v>
      </c>
      <c r="B340" s="1">
        <v>2022</v>
      </c>
      <c r="C340" t="s">
        <v>177</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c r="AE340" s="24">
        <f t="shared" si="40"/>
        <v>173.91666666666666</v>
      </c>
      <c r="AF340" s="52">
        <f t="shared" si="41"/>
        <v>5.622260339241558E-3</v>
      </c>
      <c r="AG340" s="24">
        <f t="shared" si="42"/>
        <v>173.5</v>
      </c>
      <c r="AH340" s="52">
        <f t="shared" si="43"/>
        <v>1.4204545454545454E-2</v>
      </c>
      <c r="AI340" s="24">
        <f t="shared" si="44"/>
        <v>167.85</v>
      </c>
      <c r="AJ340" s="52">
        <f t="shared" si="45"/>
        <v>-2.0895522388059361E-3</v>
      </c>
      <c r="AK340" s="60">
        <f t="shared" si="46"/>
        <v>171.75555555555556</v>
      </c>
      <c r="AL340" s="52">
        <f t="shared" si="47"/>
        <v>4.8924938843825858E-3</v>
      </c>
    </row>
    <row r="341" spans="1:38" x14ac:dyDescent="0.3">
      <c r="A341" t="s">
        <v>60</v>
      </c>
      <c r="B341" s="1">
        <v>2022</v>
      </c>
      <c r="C341" t="s">
        <v>194</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s="3" t="s">
        <v>79</v>
      </c>
      <c r="V341">
        <v>179.6</v>
      </c>
      <c r="W341">
        <v>171.3</v>
      </c>
      <c r="X341">
        <v>178.8</v>
      </c>
      <c r="Y341">
        <v>166.3</v>
      </c>
      <c r="Z341">
        <v>168.6</v>
      </c>
      <c r="AA341">
        <v>174.7</v>
      </c>
      <c r="AB341">
        <v>169.7</v>
      </c>
      <c r="AC341">
        <v>171.8</v>
      </c>
      <c r="AD341">
        <v>174.3</v>
      </c>
      <c r="AE341" s="24">
        <f t="shared" si="40"/>
        <v>173.33333333333334</v>
      </c>
      <c r="AF341" s="52">
        <f t="shared" si="41"/>
        <v>-4.8309178743961905E-3</v>
      </c>
      <c r="AG341" s="24">
        <f t="shared" si="42"/>
        <v>181.15</v>
      </c>
      <c r="AH341" s="52">
        <f t="shared" si="43"/>
        <v>3.0269675288936873E-3</v>
      </c>
      <c r="AI341" s="24">
        <f t="shared" si="44"/>
        <v>171.56666666666669</v>
      </c>
      <c r="AJ341" s="52">
        <f t="shared" si="45"/>
        <v>1.3581684128831201E-3</v>
      </c>
      <c r="AK341" s="60">
        <f t="shared" si="46"/>
        <v>175.35000000000002</v>
      </c>
      <c r="AL341" s="52">
        <f t="shared" si="47"/>
        <v>-6.0240963855422332E-3</v>
      </c>
    </row>
    <row r="342" spans="1:38" x14ac:dyDescent="0.3">
      <c r="A342" t="s">
        <v>85</v>
      </c>
      <c r="B342" s="1">
        <v>2022</v>
      </c>
      <c r="C342" t="s">
        <v>194</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c r="AE342" s="24">
        <f t="shared" si="40"/>
        <v>176.01666666666665</v>
      </c>
      <c r="AF342" s="52">
        <f t="shared" si="41"/>
        <v>1.8859160163508106E-2</v>
      </c>
      <c r="AG342" s="24">
        <f t="shared" si="42"/>
        <v>165.7</v>
      </c>
      <c r="AH342" s="52">
        <f t="shared" si="43"/>
        <v>2.8722157092614338E-2</v>
      </c>
      <c r="AI342" s="24">
        <f t="shared" si="44"/>
        <v>165.95000000000002</v>
      </c>
      <c r="AJ342" s="52">
        <f t="shared" si="45"/>
        <v>-7.5895567698848121E-3</v>
      </c>
      <c r="AK342" s="60">
        <f t="shared" si="46"/>
        <v>169.2222222222222</v>
      </c>
      <c r="AL342" s="52">
        <f t="shared" si="47"/>
        <v>1.7862900625524151E-2</v>
      </c>
    </row>
    <row r="343" spans="1:38" x14ac:dyDescent="0.3">
      <c r="A343" t="s">
        <v>104</v>
      </c>
      <c r="B343" s="1">
        <v>2022</v>
      </c>
      <c r="C343" t="s">
        <v>194</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c r="AE343" s="24">
        <f t="shared" si="40"/>
        <v>174.27500000000001</v>
      </c>
      <c r="AF343" s="52">
        <f t="shared" si="41"/>
        <v>4.1428571428571105E-3</v>
      </c>
      <c r="AG343" s="24">
        <f t="shared" si="42"/>
        <v>174.8</v>
      </c>
      <c r="AH343" s="52">
        <f t="shared" si="43"/>
        <v>1.4100394811054708E-2</v>
      </c>
      <c r="AI343" s="24">
        <f t="shared" si="44"/>
        <v>168.75</v>
      </c>
      <c r="AJ343" s="52">
        <f t="shared" si="45"/>
        <v>-2.0783847980997286E-3</v>
      </c>
      <c r="AK343" s="60">
        <f t="shared" si="46"/>
        <v>172.60833333333335</v>
      </c>
      <c r="AL343" s="52">
        <f t="shared" si="47"/>
        <v>4.5655517108803756E-3</v>
      </c>
    </row>
    <row r="344" spans="1:38" x14ac:dyDescent="0.3">
      <c r="A344" t="s">
        <v>60</v>
      </c>
      <c r="B344" s="1">
        <v>2022</v>
      </c>
      <c r="C344" t="s">
        <v>213</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s="3" t="s">
        <v>79</v>
      </c>
      <c r="V344">
        <v>179.1</v>
      </c>
      <c r="W344">
        <v>172.3</v>
      </c>
      <c r="X344">
        <v>179.4</v>
      </c>
      <c r="Y344">
        <v>166.6</v>
      </c>
      <c r="Z344">
        <v>169.3</v>
      </c>
      <c r="AA344">
        <v>175.7</v>
      </c>
      <c r="AB344">
        <v>171.1</v>
      </c>
      <c r="AC344">
        <v>172.6</v>
      </c>
      <c r="AD344">
        <v>175.3</v>
      </c>
      <c r="AE344" s="24">
        <f t="shared" si="40"/>
        <v>173.49166666666665</v>
      </c>
      <c r="AF344" s="52">
        <f t="shared" si="41"/>
        <v>2.3480927736248408E-3</v>
      </c>
      <c r="AG344" s="24">
        <f t="shared" si="42"/>
        <v>182.45</v>
      </c>
      <c r="AH344" s="52">
        <f t="shared" si="43"/>
        <v>3.0054644808743792E-3</v>
      </c>
      <c r="AI344" s="24">
        <f t="shared" si="44"/>
        <v>172.4</v>
      </c>
      <c r="AJ344" s="52">
        <f t="shared" si="45"/>
        <v>1.1587485515642446E-3</v>
      </c>
      <c r="AK344" s="60">
        <f t="shared" si="46"/>
        <v>176.11388888888885</v>
      </c>
      <c r="AL344" s="52">
        <f t="shared" si="47"/>
        <v>-4.6428345059260703E-3</v>
      </c>
    </row>
    <row r="345" spans="1:38" x14ac:dyDescent="0.3">
      <c r="A345" t="s">
        <v>85</v>
      </c>
      <c r="B345" s="1">
        <v>2022</v>
      </c>
      <c r="C345" t="s">
        <v>213</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c r="AE345" s="24">
        <f t="shared" si="40"/>
        <v>176.10833333333332</v>
      </c>
      <c r="AF345" s="52">
        <f t="shared" si="41"/>
        <v>2.3789726533629076E-2</v>
      </c>
      <c r="AG345" s="24">
        <f t="shared" si="42"/>
        <v>166.85</v>
      </c>
      <c r="AH345" s="52">
        <f t="shared" si="43"/>
        <v>2.768065268065268E-2</v>
      </c>
      <c r="AI345" s="24">
        <f t="shared" si="44"/>
        <v>166.81666666666663</v>
      </c>
      <c r="AJ345" s="52">
        <f t="shared" si="45"/>
        <v>-8.5650947198707902E-3</v>
      </c>
      <c r="AK345" s="60">
        <f t="shared" si="46"/>
        <v>169.92499999999998</v>
      </c>
      <c r="AL345" s="52">
        <f t="shared" si="47"/>
        <v>1.8341998844598563E-2</v>
      </c>
    </row>
    <row r="346" spans="1:38" x14ac:dyDescent="0.3">
      <c r="A346" t="s">
        <v>104</v>
      </c>
      <c r="B346" s="1">
        <v>2022</v>
      </c>
      <c r="C346" t="s">
        <v>213</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c r="AE346" s="24">
        <f t="shared" si="40"/>
        <v>174.40833333333333</v>
      </c>
      <c r="AF346" s="52">
        <f t="shared" si="41"/>
        <v>1.0729816600491661E-2</v>
      </c>
      <c r="AG346" s="24">
        <f t="shared" si="42"/>
        <v>176.1</v>
      </c>
      <c r="AH346" s="52">
        <f t="shared" si="43"/>
        <v>1.3445378151260536E-2</v>
      </c>
      <c r="AI346" s="24">
        <f t="shared" si="44"/>
        <v>169.60000000000002</v>
      </c>
      <c r="AJ346" s="52">
        <f t="shared" si="45"/>
        <v>-2.9568302779422145E-3</v>
      </c>
      <c r="AK346" s="60">
        <f t="shared" si="46"/>
        <v>173.36944444444444</v>
      </c>
      <c r="AL346" s="52">
        <f t="shared" si="47"/>
        <v>5.3388155797795258E-3</v>
      </c>
    </row>
    <row r="347" spans="1:38" x14ac:dyDescent="0.3">
      <c r="A347" t="s">
        <v>60</v>
      </c>
      <c r="B347" s="1">
        <v>2022</v>
      </c>
      <c r="C347" t="s">
        <v>228</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s="3" t="s">
        <v>79</v>
      </c>
      <c r="V347">
        <v>179.7</v>
      </c>
      <c r="W347">
        <v>173.6</v>
      </c>
      <c r="X347">
        <v>180.2</v>
      </c>
      <c r="Y347">
        <v>166.9</v>
      </c>
      <c r="Z347">
        <v>170</v>
      </c>
      <c r="AA347">
        <v>176.2</v>
      </c>
      <c r="AB347">
        <v>170.8</v>
      </c>
      <c r="AC347">
        <v>173.1</v>
      </c>
      <c r="AD347">
        <v>176.4</v>
      </c>
      <c r="AE347" s="24">
        <f t="shared" si="40"/>
        <v>174.35833333333335</v>
      </c>
      <c r="AF347" s="52">
        <f t="shared" si="41"/>
        <v>6.5052231718897525E-3</v>
      </c>
      <c r="AG347" s="24">
        <f t="shared" si="42"/>
        <v>184</v>
      </c>
      <c r="AH347" s="52">
        <f t="shared" si="43"/>
        <v>2.7100271002710027E-3</v>
      </c>
      <c r="AI347" s="24">
        <f t="shared" si="44"/>
        <v>172.94999999999996</v>
      </c>
      <c r="AJ347" s="52">
        <f t="shared" si="45"/>
        <v>8.6655112651666153E-4</v>
      </c>
      <c r="AK347" s="60">
        <f t="shared" si="46"/>
        <v>177.10277777777776</v>
      </c>
      <c r="AL347" s="52">
        <f t="shared" si="47"/>
        <v>-3.9840010078103991E-3</v>
      </c>
    </row>
    <row r="348" spans="1:38" x14ac:dyDescent="0.3">
      <c r="A348" t="s">
        <v>85</v>
      </c>
      <c r="B348" s="1">
        <v>2022</v>
      </c>
      <c r="C348" t="s">
        <v>228</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c r="AE348" s="24">
        <f t="shared" si="40"/>
        <v>177.04999999999998</v>
      </c>
      <c r="AF348" s="52">
        <f t="shared" si="41"/>
        <v>2.6127612761276283E-2</v>
      </c>
      <c r="AG348" s="24">
        <f t="shared" si="42"/>
        <v>168.35</v>
      </c>
      <c r="AH348" s="52">
        <f t="shared" si="43"/>
        <v>2.6878612716763037E-2</v>
      </c>
      <c r="AI348" s="24">
        <f t="shared" si="44"/>
        <v>167.46666666666667</v>
      </c>
      <c r="AJ348" s="52">
        <f t="shared" si="45"/>
        <v>-8.2279751153923799E-3</v>
      </c>
      <c r="AK348" s="60">
        <f t="shared" si="46"/>
        <v>170.95555555555555</v>
      </c>
      <c r="AL348" s="52">
        <f t="shared" si="47"/>
        <v>1.8061139830238059E-2</v>
      </c>
    </row>
    <row r="349" spans="1:38" x14ac:dyDescent="0.3">
      <c r="A349" t="s">
        <v>104</v>
      </c>
      <c r="B349" s="1">
        <v>2022</v>
      </c>
      <c r="C349" t="s">
        <v>228</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c r="AE349" s="24">
        <f t="shared" si="40"/>
        <v>175.25833333333333</v>
      </c>
      <c r="AF349" s="52">
        <f t="shared" si="41"/>
        <v>1.4295088113985858E-2</v>
      </c>
      <c r="AG349" s="24">
        <f t="shared" si="42"/>
        <v>177.60000000000002</v>
      </c>
      <c r="AH349" s="52">
        <f t="shared" si="43"/>
        <v>1.2784880489160549E-2</v>
      </c>
      <c r="AI349" s="24">
        <f t="shared" si="44"/>
        <v>170.20000000000002</v>
      </c>
      <c r="AJ349" s="52">
        <f t="shared" si="45"/>
        <v>-2.9463759575723541E-3</v>
      </c>
      <c r="AK349" s="60">
        <f t="shared" si="46"/>
        <v>174.35277777777779</v>
      </c>
      <c r="AL349" s="52">
        <f t="shared" si="47"/>
        <v>5.4034353806173578E-3</v>
      </c>
    </row>
    <row r="350" spans="1:38" x14ac:dyDescent="0.3">
      <c r="A350" t="s">
        <v>60</v>
      </c>
      <c r="B350" s="1">
        <v>2022</v>
      </c>
      <c r="C350" t="s">
        <v>238</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s="3" t="s">
        <v>79</v>
      </c>
      <c r="V350">
        <v>180.8</v>
      </c>
      <c r="W350">
        <v>174.4</v>
      </c>
      <c r="X350">
        <v>181.2</v>
      </c>
      <c r="Y350">
        <v>167.4</v>
      </c>
      <c r="Z350">
        <v>170.6</v>
      </c>
      <c r="AA350">
        <v>176.5</v>
      </c>
      <c r="AB350">
        <v>172</v>
      </c>
      <c r="AC350">
        <v>173.9</v>
      </c>
      <c r="AD350">
        <v>177.9</v>
      </c>
      <c r="AE350" s="24">
        <f t="shared" si="40"/>
        <v>175.59166666666667</v>
      </c>
      <c r="AF350" s="52">
        <f t="shared" si="41"/>
        <v>1.0193536264562215E-2</v>
      </c>
      <c r="AG350" s="24">
        <f t="shared" si="42"/>
        <v>185.25</v>
      </c>
      <c r="AH350" s="52">
        <f t="shared" si="43"/>
        <v>3.4965034965035269E-3</v>
      </c>
      <c r="AI350" s="24">
        <f t="shared" si="44"/>
        <v>173.68333333333331</v>
      </c>
      <c r="AJ350" s="52">
        <f t="shared" si="45"/>
        <v>1.2459267778418457E-3</v>
      </c>
      <c r="AK350" s="60">
        <f t="shared" si="46"/>
        <v>178.17499999999998</v>
      </c>
      <c r="AL350" s="52">
        <f t="shared" si="47"/>
        <v>-1.5458122540751953E-3</v>
      </c>
    </row>
    <row r="351" spans="1:38" x14ac:dyDescent="0.3">
      <c r="A351" t="s">
        <v>85</v>
      </c>
      <c r="B351" s="1">
        <v>2022</v>
      </c>
      <c r="C351" t="s">
        <v>238</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c r="AE351" s="24">
        <f t="shared" si="40"/>
        <v>178.25</v>
      </c>
      <c r="AF351" s="52">
        <f t="shared" si="41"/>
        <v>2.7550463720676547E-2</v>
      </c>
      <c r="AG351" s="24">
        <f t="shared" si="42"/>
        <v>169.05</v>
      </c>
      <c r="AH351" s="52">
        <f t="shared" si="43"/>
        <v>2.6209677419354743E-2</v>
      </c>
      <c r="AI351" s="24">
        <f t="shared" si="44"/>
        <v>168.21666666666667</v>
      </c>
      <c r="AJ351" s="52">
        <f t="shared" si="45"/>
        <v>-8.4932054356514214E-3</v>
      </c>
      <c r="AK351" s="60">
        <f t="shared" si="46"/>
        <v>171.83888888888887</v>
      </c>
      <c r="AL351" s="52">
        <f t="shared" si="47"/>
        <v>1.9743931038854176E-2</v>
      </c>
    </row>
    <row r="352" spans="1:38" x14ac:dyDescent="0.3">
      <c r="A352" t="s">
        <v>104</v>
      </c>
      <c r="B352" s="1">
        <v>2022</v>
      </c>
      <c r="C352" t="s">
        <v>238</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c r="AE352" s="24">
        <f t="shared" si="40"/>
        <v>176.47500000000002</v>
      </c>
      <c r="AF352" s="52">
        <f t="shared" si="41"/>
        <v>1.7399777282850623E-2</v>
      </c>
      <c r="AG352" s="24">
        <f t="shared" si="42"/>
        <v>178.60000000000002</v>
      </c>
      <c r="AH352" s="52">
        <f t="shared" si="43"/>
        <v>1.3259668508287168E-2</v>
      </c>
      <c r="AI352" s="24">
        <f t="shared" si="44"/>
        <v>170.95000000000002</v>
      </c>
      <c r="AJ352" s="52">
        <f t="shared" si="45"/>
        <v>-2.6392961876833846E-3</v>
      </c>
      <c r="AK352" s="60">
        <f t="shared" si="46"/>
        <v>175.3416666666667</v>
      </c>
      <c r="AL352" s="52">
        <f t="shared" si="47"/>
        <v>7.6872288247498118E-3</v>
      </c>
    </row>
    <row r="353" spans="1:38" x14ac:dyDescent="0.3">
      <c r="A353" t="s">
        <v>60</v>
      </c>
      <c r="B353" s="1">
        <v>2022</v>
      </c>
      <c r="C353" t="s">
        <v>264</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s="3" t="s">
        <v>79</v>
      </c>
      <c r="V353">
        <v>181.9</v>
      </c>
      <c r="W353">
        <v>175.5</v>
      </c>
      <c r="X353">
        <v>182.3</v>
      </c>
      <c r="Y353">
        <v>167.5</v>
      </c>
      <c r="Z353">
        <v>170.8</v>
      </c>
      <c r="AA353">
        <v>176.9</v>
      </c>
      <c r="AB353">
        <v>173.4</v>
      </c>
      <c r="AC353">
        <v>174.6</v>
      </c>
      <c r="AD353">
        <v>177.8</v>
      </c>
      <c r="AE353" s="24">
        <f t="shared" si="40"/>
        <v>175.92499999999998</v>
      </c>
      <c r="AF353" s="52">
        <f t="shared" si="41"/>
        <v>3.8221970554927031E-3</v>
      </c>
      <c r="AG353" s="24">
        <f t="shared" si="42"/>
        <v>186.2</v>
      </c>
      <c r="AH353" s="52">
        <f t="shared" si="43"/>
        <v>3.7453183520600162E-3</v>
      </c>
      <c r="AI353" s="24">
        <f t="shared" si="44"/>
        <v>174.39999999999998</v>
      </c>
      <c r="AJ353" s="52">
        <f t="shared" si="45"/>
        <v>1.1454753722795936E-3</v>
      </c>
      <c r="AK353" s="60">
        <f t="shared" si="46"/>
        <v>178.84166666666667</v>
      </c>
      <c r="AL353" s="52">
        <f t="shared" si="47"/>
        <v>-5.8586426696662381E-3</v>
      </c>
    </row>
    <row r="354" spans="1:38" x14ac:dyDescent="0.3">
      <c r="A354" t="s">
        <v>85</v>
      </c>
      <c r="B354" s="1">
        <v>2022</v>
      </c>
      <c r="C354" t="s">
        <v>264</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c r="AE354" s="24">
        <f t="shared" si="40"/>
        <v>177.75833333333333</v>
      </c>
      <c r="AF354" s="52">
        <f t="shared" si="41"/>
        <v>1.9534840963412497E-2</v>
      </c>
      <c r="AG354" s="24">
        <f t="shared" si="42"/>
        <v>170.1</v>
      </c>
      <c r="AH354" s="52">
        <f t="shared" si="43"/>
        <v>2.6330852890669689E-2</v>
      </c>
      <c r="AI354" s="24">
        <f t="shared" si="44"/>
        <v>168.93333333333331</v>
      </c>
      <c r="AJ354" s="52">
        <f t="shared" si="45"/>
        <v>-9.159697331740161E-3</v>
      </c>
      <c r="AK354" s="60">
        <f t="shared" si="46"/>
        <v>172.26388888888889</v>
      </c>
      <c r="AL354" s="52">
        <f t="shared" si="47"/>
        <v>1.0546301614653123E-2</v>
      </c>
    </row>
    <row r="355" spans="1:38" x14ac:dyDescent="0.3">
      <c r="A355" t="s">
        <v>104</v>
      </c>
      <c r="B355" s="1">
        <v>2022</v>
      </c>
      <c r="C355" t="s">
        <v>264</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c r="AE355" s="24">
        <f t="shared" si="40"/>
        <v>176.54166666666666</v>
      </c>
      <c r="AF355" s="52">
        <f t="shared" si="41"/>
        <v>9.8616563843710262E-3</v>
      </c>
      <c r="AG355" s="24">
        <f t="shared" si="42"/>
        <v>179.64999999999998</v>
      </c>
      <c r="AH355" s="52">
        <f t="shared" si="43"/>
        <v>1.3454146073586035E-2</v>
      </c>
      <c r="AI355" s="24">
        <f t="shared" si="44"/>
        <v>171.66666666666666</v>
      </c>
      <c r="AJ355" s="52">
        <f t="shared" si="45"/>
        <v>-3.3119033703487019E-3</v>
      </c>
      <c r="AK355" s="60">
        <f t="shared" si="46"/>
        <v>175.95277777777775</v>
      </c>
      <c r="AL355" s="52">
        <f t="shared" si="47"/>
        <v>3.1004091910608817E-3</v>
      </c>
    </row>
    <row r="356" spans="1:38" x14ac:dyDescent="0.3">
      <c r="A356" t="s">
        <v>60</v>
      </c>
      <c r="B356" s="1">
        <v>2022</v>
      </c>
      <c r="C356" t="s">
        <v>273</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s="3" t="s">
        <v>79</v>
      </c>
      <c r="V356">
        <v>182.8</v>
      </c>
      <c r="W356">
        <v>176.4</v>
      </c>
      <c r="X356">
        <v>183.5</v>
      </c>
      <c r="Y356">
        <v>167.8</v>
      </c>
      <c r="Z356">
        <v>171.2</v>
      </c>
      <c r="AA356">
        <v>177.3</v>
      </c>
      <c r="AB356">
        <v>175.7</v>
      </c>
      <c r="AC356">
        <v>175.5</v>
      </c>
      <c r="AD356">
        <v>177.1</v>
      </c>
      <c r="AE356" s="24">
        <f t="shared" si="40"/>
        <v>175.22499999999999</v>
      </c>
      <c r="AF356" s="52">
        <f t="shared" si="41"/>
        <v>-4.7305045871558976E-3</v>
      </c>
      <c r="AG356" s="24">
        <f t="shared" si="42"/>
        <v>187</v>
      </c>
      <c r="AH356" s="52">
        <f t="shared" si="43"/>
        <v>4.2598509052183776E-3</v>
      </c>
      <c r="AI356" s="24">
        <f t="shared" si="44"/>
        <v>175.31666666666669</v>
      </c>
      <c r="AJ356" s="52">
        <f t="shared" si="45"/>
        <v>1.0446343779675709E-3</v>
      </c>
      <c r="AK356" s="60">
        <f t="shared" si="46"/>
        <v>179.18055555555557</v>
      </c>
      <c r="AL356" s="52">
        <f t="shared" si="47"/>
        <v>-1.1747913921827087E-2</v>
      </c>
    </row>
    <row r="357" spans="1:38" x14ac:dyDescent="0.3">
      <c r="A357" t="s">
        <v>85</v>
      </c>
      <c r="B357" s="1">
        <v>2022</v>
      </c>
      <c r="C357" t="s">
        <v>273</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c r="AE357" s="24">
        <f t="shared" si="40"/>
        <v>176.43333333333331</v>
      </c>
      <c r="AF357" s="52">
        <f t="shared" si="41"/>
        <v>1.213139231056375E-2</v>
      </c>
      <c r="AG357" s="24">
        <f t="shared" si="42"/>
        <v>171.1</v>
      </c>
      <c r="AH357" s="52">
        <f t="shared" si="43"/>
        <v>2.6180990324416589E-2</v>
      </c>
      <c r="AI357" s="24">
        <f t="shared" si="44"/>
        <v>169.79999999999998</v>
      </c>
      <c r="AJ357" s="52">
        <f t="shared" si="45"/>
        <v>-9.51248513674194E-3</v>
      </c>
      <c r="AK357" s="60">
        <f t="shared" si="46"/>
        <v>172.44444444444443</v>
      </c>
      <c r="AL357" s="52">
        <f t="shared" si="47"/>
        <v>9.5092220307614345E-3</v>
      </c>
    </row>
    <row r="358" spans="1:38" x14ac:dyDescent="0.3">
      <c r="A358" t="s">
        <v>104</v>
      </c>
      <c r="B358" s="1">
        <v>2022</v>
      </c>
      <c r="C358" t="s">
        <v>273</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c r="AE358" s="24">
        <f t="shared" si="40"/>
        <v>175.625</v>
      </c>
      <c r="AF358" s="52">
        <f t="shared" si="41"/>
        <v>1.563388288800487E-3</v>
      </c>
      <c r="AG358" s="24">
        <f t="shared" si="42"/>
        <v>180.5</v>
      </c>
      <c r="AH358" s="52">
        <f t="shared" si="43"/>
        <v>1.3661202185792349E-2</v>
      </c>
      <c r="AI358" s="24">
        <f t="shared" si="44"/>
        <v>172.56666666666669</v>
      </c>
      <c r="AJ358" s="52">
        <f t="shared" si="45"/>
        <v>-3.2945736434109958E-3</v>
      </c>
      <c r="AK358" s="60">
        <f t="shared" si="46"/>
        <v>176.23055555555558</v>
      </c>
      <c r="AL358" s="52">
        <f t="shared" si="47"/>
        <v>-3.0196673622970636E-3</v>
      </c>
    </row>
    <row r="359" spans="1:38" x14ac:dyDescent="0.3">
      <c r="A359" t="s">
        <v>60</v>
      </c>
      <c r="B359" s="1">
        <v>2023</v>
      </c>
      <c r="C359" t="s">
        <v>62</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s="3" t="s">
        <v>79</v>
      </c>
      <c r="V359">
        <v>183.2</v>
      </c>
      <c r="W359">
        <v>177.2</v>
      </c>
      <c r="X359">
        <v>184.7</v>
      </c>
      <c r="Y359">
        <v>168.2</v>
      </c>
      <c r="Z359">
        <v>171.8</v>
      </c>
      <c r="AA359">
        <v>177.8</v>
      </c>
      <c r="AB359">
        <v>178.4</v>
      </c>
      <c r="AC359">
        <v>176.5</v>
      </c>
      <c r="AD359">
        <v>177.8</v>
      </c>
      <c r="AE359" s="24">
        <f t="shared" si="40"/>
        <v>175.68333333333337</v>
      </c>
      <c r="AF359" s="52">
        <f t="shared" si="41"/>
        <v>-3.9047619047620887E-3</v>
      </c>
      <c r="AG359" s="24">
        <f t="shared" si="42"/>
        <v>187.65</v>
      </c>
      <c r="AH359" s="52">
        <f t="shared" si="43"/>
        <v>5.0371155885471294E-3</v>
      </c>
      <c r="AI359" s="24">
        <f t="shared" si="44"/>
        <v>176.35</v>
      </c>
      <c r="AJ359" s="52">
        <f t="shared" si="45"/>
        <v>8.4985835694054211E-4</v>
      </c>
      <c r="AK359" s="60">
        <f t="shared" si="46"/>
        <v>179.89444444444447</v>
      </c>
      <c r="AL359" s="52">
        <f t="shared" si="47"/>
        <v>-1.1779777527809126E-2</v>
      </c>
    </row>
    <row r="360" spans="1:38" x14ac:dyDescent="0.3">
      <c r="A360" t="s">
        <v>85</v>
      </c>
      <c r="B360" s="1">
        <v>2023</v>
      </c>
      <c r="C360" t="s">
        <v>62</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c r="AE360" s="24">
        <f t="shared" si="40"/>
        <v>177.55833333333337</v>
      </c>
      <c r="AF360" s="52">
        <f t="shared" si="41"/>
        <v>1.0817084493964537E-2</v>
      </c>
      <c r="AG360" s="24">
        <f t="shared" si="42"/>
        <v>172</v>
      </c>
      <c r="AH360" s="52">
        <f t="shared" si="43"/>
        <v>2.6047565118912767E-2</v>
      </c>
      <c r="AI360" s="24">
        <f t="shared" si="44"/>
        <v>170.73333333333332</v>
      </c>
      <c r="AJ360" s="52">
        <f t="shared" si="45"/>
        <v>-1.0854549042826017E-2</v>
      </c>
      <c r="AK360" s="60">
        <f t="shared" si="46"/>
        <v>173.43055555555557</v>
      </c>
      <c r="AL360" s="52">
        <f t="shared" si="47"/>
        <v>8.4016263261545692E-3</v>
      </c>
    </row>
    <row r="361" spans="1:38" x14ac:dyDescent="0.3">
      <c r="A361" t="s">
        <v>104</v>
      </c>
      <c r="B361" s="1">
        <v>2023</v>
      </c>
      <c r="C361" t="s">
        <v>62</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c r="AE361" s="24">
        <f t="shared" si="40"/>
        <v>176.33333333333334</v>
      </c>
      <c r="AF361" s="52">
        <f t="shared" si="41"/>
        <v>2.0750801735520421E-3</v>
      </c>
      <c r="AG361" s="24">
        <f t="shared" si="42"/>
        <v>181.25</v>
      </c>
      <c r="AH361" s="52">
        <f t="shared" si="43"/>
        <v>1.3873775843308005E-2</v>
      </c>
      <c r="AI361" s="24">
        <f t="shared" si="44"/>
        <v>173.53333333333333</v>
      </c>
      <c r="AJ361" s="52">
        <f t="shared" si="45"/>
        <v>-4.2438271604937497E-3</v>
      </c>
      <c r="AK361" s="60">
        <f t="shared" si="46"/>
        <v>177.03888888888889</v>
      </c>
      <c r="AL361" s="52">
        <f t="shared" si="47"/>
        <v>-3.0531948378974016E-3</v>
      </c>
    </row>
    <row r="362" spans="1:38" x14ac:dyDescent="0.3">
      <c r="A362" t="s">
        <v>60</v>
      </c>
      <c r="B362" s="1">
        <v>2023</v>
      </c>
      <c r="C362" t="s">
        <v>116</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s="3" t="s">
        <v>79</v>
      </c>
      <c r="V362">
        <v>181.6</v>
      </c>
      <c r="W362">
        <v>178.6</v>
      </c>
      <c r="X362">
        <v>186.6</v>
      </c>
      <c r="Y362">
        <v>169</v>
      </c>
      <c r="Z362">
        <v>172.8</v>
      </c>
      <c r="AA362">
        <v>178.5</v>
      </c>
      <c r="AB362">
        <v>180.7</v>
      </c>
      <c r="AC362">
        <v>177.9</v>
      </c>
      <c r="AD362">
        <v>178</v>
      </c>
      <c r="AE362" s="24">
        <f t="shared" si="40"/>
        <v>174.24166666666665</v>
      </c>
      <c r="AF362" s="52">
        <f t="shared" si="41"/>
        <v>3.1941266209002603E-3</v>
      </c>
      <c r="AG362" s="24">
        <f t="shared" si="42"/>
        <v>188.5</v>
      </c>
      <c r="AH362" s="52">
        <f t="shared" si="43"/>
        <v>5.8016877637130501E-3</v>
      </c>
      <c r="AI362" s="24">
        <f t="shared" si="44"/>
        <v>177.70000000000002</v>
      </c>
      <c r="AJ362" s="52">
        <f t="shared" si="45"/>
        <v>1.1242270938728984E-3</v>
      </c>
      <c r="AK362" s="60">
        <f t="shared" si="46"/>
        <v>180.14722222222224</v>
      </c>
      <c r="AL362" s="52">
        <f t="shared" si="47"/>
        <v>-1.2063046192259775E-2</v>
      </c>
    </row>
    <row r="363" spans="1:38" x14ac:dyDescent="0.3">
      <c r="A363" t="s">
        <v>85</v>
      </c>
      <c r="B363" s="1">
        <v>2023</v>
      </c>
      <c r="C363" t="s">
        <v>116</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c r="AE363" s="24">
        <f t="shared" si="40"/>
        <v>176.875</v>
      </c>
      <c r="AF363" s="52">
        <f t="shared" si="41"/>
        <v>2.1167681239623624E-2</v>
      </c>
      <c r="AG363" s="24">
        <f t="shared" si="42"/>
        <v>173.65</v>
      </c>
      <c r="AH363" s="52">
        <f t="shared" si="43"/>
        <v>2.5533108866442104E-2</v>
      </c>
      <c r="AI363" s="24">
        <f t="shared" si="44"/>
        <v>172.01666666666668</v>
      </c>
      <c r="AJ363" s="52">
        <f t="shared" si="45"/>
        <v>-1.1862745098039293E-2</v>
      </c>
      <c r="AK363" s="60">
        <f t="shared" si="46"/>
        <v>174.18055555555554</v>
      </c>
      <c r="AL363" s="52">
        <f t="shared" si="47"/>
        <v>1.2021806264574409E-2</v>
      </c>
    </row>
    <row r="364" spans="1:38" x14ac:dyDescent="0.3">
      <c r="A364" t="s">
        <v>104</v>
      </c>
      <c r="B364" s="1">
        <v>2023</v>
      </c>
      <c r="C364" t="s">
        <v>116</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c r="AE364" s="24">
        <f t="shared" si="40"/>
        <v>175.17499999999998</v>
      </c>
      <c r="AF364" s="52">
        <f t="shared" si="41"/>
        <v>1.0310734463276933E-2</v>
      </c>
      <c r="AG364" s="24">
        <f t="shared" si="42"/>
        <v>182.45</v>
      </c>
      <c r="AH364" s="52">
        <f t="shared" si="43"/>
        <v>1.4316585629389551E-2</v>
      </c>
      <c r="AI364" s="24">
        <f t="shared" si="44"/>
        <v>174.85</v>
      </c>
      <c r="AJ364" s="52">
        <f t="shared" si="45"/>
        <v>-4.3078690407811603E-3</v>
      </c>
      <c r="AK364" s="60">
        <f t="shared" si="46"/>
        <v>177.49166666666667</v>
      </c>
      <c r="AL364" s="52">
        <f t="shared" si="47"/>
        <v>-1.6459744168548852E-3</v>
      </c>
    </row>
    <row r="365" spans="1:38" x14ac:dyDescent="0.3">
      <c r="A365" t="s">
        <v>60</v>
      </c>
      <c r="B365" s="1">
        <v>2023</v>
      </c>
      <c r="C365" t="s">
        <v>138</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s="3" t="s">
        <v>79</v>
      </c>
      <c r="V365">
        <v>181.4</v>
      </c>
      <c r="W365">
        <v>178.6</v>
      </c>
      <c r="X365">
        <v>186.6</v>
      </c>
      <c r="Y365">
        <v>169</v>
      </c>
      <c r="Z365">
        <v>172.8</v>
      </c>
      <c r="AA365">
        <v>178.5</v>
      </c>
      <c r="AB365">
        <v>180.7</v>
      </c>
      <c r="AC365">
        <v>177.9</v>
      </c>
      <c r="AD365">
        <v>178</v>
      </c>
      <c r="AE365" s="24">
        <f t="shared" si="40"/>
        <v>174.25</v>
      </c>
      <c r="AF365" s="52">
        <f t="shared" si="41"/>
        <v>3.1464530892449162E-3</v>
      </c>
      <c r="AG365" s="24">
        <f t="shared" si="42"/>
        <v>188.5</v>
      </c>
      <c r="AH365" s="52">
        <f t="shared" si="43"/>
        <v>5.8016877637130501E-3</v>
      </c>
      <c r="AI365" s="24">
        <f t="shared" si="44"/>
        <v>177.70000000000002</v>
      </c>
      <c r="AJ365" s="52">
        <f t="shared" si="45"/>
        <v>1.1242270938728984E-3</v>
      </c>
      <c r="AK365" s="60">
        <f t="shared" si="46"/>
        <v>180.15</v>
      </c>
      <c r="AL365" s="52">
        <f t="shared" si="47"/>
        <v>-1.207865168539329E-2</v>
      </c>
    </row>
    <row r="366" spans="1:38" x14ac:dyDescent="0.3">
      <c r="A366" t="s">
        <v>85</v>
      </c>
      <c r="B366" s="1">
        <v>2023</v>
      </c>
      <c r="C366" t="s">
        <v>138</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c r="AE366" s="24">
        <f t="shared" si="40"/>
        <v>176.88333333333333</v>
      </c>
      <c r="AF366" s="52">
        <f t="shared" si="41"/>
        <v>2.1662979351032553E-2</v>
      </c>
      <c r="AG366" s="24">
        <f t="shared" si="42"/>
        <v>173.6</v>
      </c>
      <c r="AH366" s="52">
        <f t="shared" si="43"/>
        <v>2.5813692480359116E-2</v>
      </c>
      <c r="AI366" s="24">
        <f t="shared" si="44"/>
        <v>172.03333333333333</v>
      </c>
      <c r="AJ366" s="52">
        <f t="shared" si="45"/>
        <v>-1.1960784313725478E-2</v>
      </c>
      <c r="AK366" s="60">
        <f t="shared" si="46"/>
        <v>174.17222222222222</v>
      </c>
      <c r="AL366" s="52">
        <f t="shared" si="47"/>
        <v>1.2069074179113976E-2</v>
      </c>
    </row>
    <row r="367" spans="1:38" x14ac:dyDescent="0.3">
      <c r="A367" t="s">
        <v>104</v>
      </c>
      <c r="B367" s="1">
        <v>2023</v>
      </c>
      <c r="C367" t="s">
        <v>138</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c r="AE367" s="24">
        <f t="shared" si="40"/>
        <v>175.18333333333331</v>
      </c>
      <c r="AF367" s="52">
        <f t="shared" si="41"/>
        <v>1.0263653483992606E-2</v>
      </c>
      <c r="AG367" s="24">
        <f t="shared" si="42"/>
        <v>182.39999999999998</v>
      </c>
      <c r="AH367" s="52">
        <f t="shared" si="43"/>
        <v>1.4586709886547904E-2</v>
      </c>
      <c r="AI367" s="24">
        <f t="shared" si="44"/>
        <v>174.85</v>
      </c>
      <c r="AJ367" s="52">
        <f t="shared" si="45"/>
        <v>-4.3078690407811603E-3</v>
      </c>
      <c r="AK367" s="60">
        <f t="shared" si="46"/>
        <v>177.47777777777776</v>
      </c>
      <c r="AL367" s="52">
        <f t="shared" si="47"/>
        <v>-1.5675946827188006E-3</v>
      </c>
    </row>
    <row r="368" spans="1:38" x14ac:dyDescent="0.3">
      <c r="A368" t="s">
        <v>60</v>
      </c>
      <c r="B368" s="2">
        <v>2023</v>
      </c>
      <c r="C368" t="s">
        <v>154</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s="3" t="s">
        <v>931</v>
      </c>
      <c r="V368">
        <v>181.5</v>
      </c>
      <c r="W368">
        <v>179.1</v>
      </c>
      <c r="X368">
        <v>187.2</v>
      </c>
      <c r="Y368">
        <v>169.4</v>
      </c>
      <c r="Z368">
        <v>173.2</v>
      </c>
      <c r="AA368">
        <v>179.4</v>
      </c>
      <c r="AB368">
        <v>183.8</v>
      </c>
      <c r="AC368">
        <v>178.9</v>
      </c>
      <c r="AD368">
        <v>178.8</v>
      </c>
      <c r="AE368" s="24">
        <f t="shared" si="40"/>
        <v>174.89166666666665</v>
      </c>
      <c r="AF368" s="52">
        <f t="shared" si="41"/>
        <v>3.4662867996202193E-3</v>
      </c>
      <c r="AG368" s="24">
        <f t="shared" si="42"/>
        <v>189</v>
      </c>
      <c r="AH368" s="52">
        <f t="shared" si="43"/>
        <v>6.309148264984168E-3</v>
      </c>
      <c r="AI368" s="24">
        <f t="shared" si="44"/>
        <v>178.68333333333331</v>
      </c>
      <c r="AJ368" s="52">
        <f t="shared" si="45"/>
        <v>1.2111049003169199E-3</v>
      </c>
      <c r="AK368" s="60">
        <f t="shared" si="46"/>
        <v>180.85833333333332</v>
      </c>
      <c r="AL368" s="52">
        <f t="shared" si="47"/>
        <v>-1.1511931394481591E-2</v>
      </c>
    </row>
    <row r="369" spans="1:39" x14ac:dyDescent="0.3">
      <c r="A369" t="s">
        <v>85</v>
      </c>
      <c r="B369" s="2">
        <v>2023</v>
      </c>
      <c r="C369" t="s">
        <v>154</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c r="AE369" s="24">
        <f t="shared" si="40"/>
        <v>177.9666666666667</v>
      </c>
      <c r="AF369" s="52">
        <f t="shared" si="41"/>
        <v>2.2698151198974725E-2</v>
      </c>
      <c r="AG369" s="24">
        <f t="shared" si="42"/>
        <v>174.35</v>
      </c>
      <c r="AH369" s="52">
        <f t="shared" si="43"/>
        <v>2.5433202906651825E-2</v>
      </c>
      <c r="AI369" s="24">
        <f t="shared" si="44"/>
        <v>173.10000000000002</v>
      </c>
      <c r="AJ369" s="52">
        <f t="shared" si="45"/>
        <v>-1.2873025160912915E-2</v>
      </c>
      <c r="AK369" s="60">
        <f t="shared" si="46"/>
        <v>175.13888888888891</v>
      </c>
      <c r="AL369" s="52">
        <f t="shared" si="47"/>
        <v>1.2745834899160606E-2</v>
      </c>
    </row>
    <row r="370" spans="1:39" x14ac:dyDescent="0.3">
      <c r="A370" t="s">
        <v>104</v>
      </c>
      <c r="B370" s="2">
        <v>2023</v>
      </c>
      <c r="C370" t="s">
        <v>154</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c r="AE370" s="24">
        <f t="shared" si="40"/>
        <v>175.97500000000002</v>
      </c>
      <c r="AF370" s="52">
        <f t="shared" si="41"/>
        <v>1.0820685778527166E-2</v>
      </c>
      <c r="AG370" s="24">
        <f t="shared" si="42"/>
        <v>183.05</v>
      </c>
      <c r="AH370" s="52">
        <f t="shared" si="43"/>
        <v>1.4270328486806556E-2</v>
      </c>
      <c r="AI370" s="24">
        <f t="shared" si="44"/>
        <v>175.86666666666665</v>
      </c>
      <c r="AJ370" s="52">
        <f t="shared" si="45"/>
        <v>-4.9523809523808332E-3</v>
      </c>
      <c r="AK370" s="60">
        <f t="shared" si="46"/>
        <v>178.29722222222222</v>
      </c>
      <c r="AL370" s="52">
        <f t="shared" si="47"/>
        <v>-1.1073678956890671E-3</v>
      </c>
    </row>
    <row r="371" spans="1:39" x14ac:dyDescent="0.3">
      <c r="A371" t="s">
        <v>60</v>
      </c>
      <c r="B371" s="2">
        <v>2023</v>
      </c>
      <c r="C371" t="s">
        <v>167</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s="3" t="s">
        <v>931</v>
      </c>
      <c r="V371">
        <v>182.5</v>
      </c>
      <c r="W371">
        <v>179.8</v>
      </c>
      <c r="X371">
        <v>187.8</v>
      </c>
      <c r="Y371">
        <v>169.7</v>
      </c>
      <c r="Z371">
        <v>173.8</v>
      </c>
      <c r="AA371">
        <v>180.3</v>
      </c>
      <c r="AB371">
        <v>184.9</v>
      </c>
      <c r="AC371">
        <v>179.5</v>
      </c>
      <c r="AD371">
        <v>179.8</v>
      </c>
      <c r="AE371" s="24">
        <f t="shared" si="40"/>
        <v>176.15833333333339</v>
      </c>
      <c r="AF371" s="52">
        <f t="shared" si="41"/>
        <v>3.6293363499243386E-3</v>
      </c>
      <c r="AG371" s="24">
        <f t="shared" si="42"/>
        <v>189.55</v>
      </c>
      <c r="AH371" s="52">
        <f t="shared" si="43"/>
        <v>6.5513626834381548E-3</v>
      </c>
      <c r="AI371" s="24">
        <f t="shared" si="44"/>
        <v>179.38333333333333</v>
      </c>
      <c r="AJ371" s="52">
        <f t="shared" si="45"/>
        <v>6.4995357474470332E-4</v>
      </c>
      <c r="AK371" s="60">
        <f t="shared" si="46"/>
        <v>181.69722222222222</v>
      </c>
      <c r="AL371" s="52">
        <f t="shared" si="47"/>
        <v>-1.0551847732047894E-2</v>
      </c>
    </row>
    <row r="372" spans="1:39" x14ac:dyDescent="0.3">
      <c r="A372" t="s">
        <v>85</v>
      </c>
      <c r="B372" s="2">
        <v>2023</v>
      </c>
      <c r="C372" t="s">
        <v>167</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c r="AE372" s="24">
        <f t="shared" si="40"/>
        <v>179.33333333333334</v>
      </c>
      <c r="AF372" s="52">
        <f t="shared" si="41"/>
        <v>2.0571636628436109E-2</v>
      </c>
      <c r="AG372" s="24">
        <f t="shared" si="42"/>
        <v>174.7</v>
      </c>
      <c r="AH372" s="52">
        <f t="shared" si="43"/>
        <v>2.5655326268823327E-2</v>
      </c>
      <c r="AI372" s="24">
        <f t="shared" si="44"/>
        <v>173.71666666666661</v>
      </c>
      <c r="AJ372" s="52">
        <f t="shared" si="45"/>
        <v>-1.2334887334887048E-2</v>
      </c>
      <c r="AK372" s="60">
        <f t="shared" si="46"/>
        <v>175.91666666666663</v>
      </c>
      <c r="AL372" s="52">
        <f t="shared" si="47"/>
        <v>1.2813318368874074E-2</v>
      </c>
    </row>
    <row r="373" spans="1:39" x14ac:dyDescent="0.3">
      <c r="A373" t="s">
        <v>104</v>
      </c>
      <c r="B373" s="2">
        <v>2023</v>
      </c>
      <c r="C373" t="s">
        <v>167</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c r="AE373" s="24">
        <f t="shared" si="40"/>
        <v>177.31666666666669</v>
      </c>
      <c r="AF373" s="52">
        <f t="shared" si="41"/>
        <v>9.957193374278632E-3</v>
      </c>
      <c r="AG373" s="24">
        <f t="shared" si="42"/>
        <v>183.5</v>
      </c>
      <c r="AH373" s="52">
        <f t="shared" si="43"/>
        <v>1.4500537056927974E-2</v>
      </c>
      <c r="AI373" s="24">
        <f t="shared" si="44"/>
        <v>176.53333333333333</v>
      </c>
      <c r="AJ373" s="52">
        <f t="shared" si="45"/>
        <v>-4.7429330297856735E-3</v>
      </c>
      <c r="AK373" s="60">
        <f t="shared" si="46"/>
        <v>179.11666666666667</v>
      </c>
      <c r="AL373" s="52">
        <f t="shared" si="47"/>
        <v>-9.3057882002679673E-5</v>
      </c>
    </row>
    <row r="374" spans="1:39" x14ac:dyDescent="0.3">
      <c r="AF374" s="55">
        <f>MAX(AF2:AF373)</f>
        <v>4.0093836638942289E-2</v>
      </c>
      <c r="AG374" s="56" t="s">
        <v>1246</v>
      </c>
      <c r="AH374" s="55">
        <f>MAX(AH2:AH373)</f>
        <v>3.8113695090439312E-2</v>
      </c>
      <c r="AI374" s="56" t="s">
        <v>1246</v>
      </c>
      <c r="AJ374" s="57">
        <f>MAX($AJ$2:$AJ$373)</f>
        <v>4.5703839122487582E-3</v>
      </c>
      <c r="AK374" s="57"/>
      <c r="AL374" s="57">
        <f>MAX(AL2:AL373)</f>
        <v>3.495167453360308E-2</v>
      </c>
      <c r="AM374" s="56" t="s">
        <v>1246</v>
      </c>
    </row>
    <row r="375" spans="1:39" x14ac:dyDescent="0.3">
      <c r="AF375" s="55">
        <f>MIN($AF$2:$AF$373)</f>
        <v>-1.8743509865005146E-2</v>
      </c>
      <c r="AG375" s="56" t="s">
        <v>1245</v>
      </c>
      <c r="AH375" s="55">
        <f>MIN(AH2:AH373)</f>
        <v>2.2831050228310501E-3</v>
      </c>
      <c r="AI375" s="56" t="s">
        <v>1245</v>
      </c>
      <c r="AJ375" s="55">
        <f>MIN(AJ2:AJ373)</f>
        <v>-1.7605633802816902E-2</v>
      </c>
      <c r="AK375" s="55"/>
      <c r="AL375" s="55">
        <f>MIN(AL2:AL373)</f>
        <v>-1.207865168539329E-2</v>
      </c>
      <c r="AM375" s="56" t="s">
        <v>1245</v>
      </c>
    </row>
    <row r="376" spans="1:39" x14ac:dyDescent="0.3">
      <c r="AF376" s="51"/>
      <c r="AG376" s="4"/>
    </row>
    <row r="378" spans="1:39" x14ac:dyDescent="0.3">
      <c r="P378" s="6"/>
      <c r="Q378" s="6"/>
      <c r="T378" s="6"/>
      <c r="U378" s="6"/>
      <c r="V378" s="6"/>
    </row>
    <row r="379" spans="1:39" x14ac:dyDescent="0.3">
      <c r="R379" s="7"/>
      <c r="W379" s="7"/>
    </row>
    <row r="380" spans="1:39" x14ac:dyDescent="0.3">
      <c r="R380" s="7"/>
      <c r="W380" s="7"/>
    </row>
    <row r="381" spans="1:39" x14ac:dyDescent="0.3">
      <c r="R381" s="7"/>
      <c r="W381" s="7"/>
    </row>
    <row r="386" spans="16:28" x14ac:dyDescent="0.3">
      <c r="P386" s="6"/>
      <c r="Q386" s="6"/>
      <c r="U386" s="6"/>
      <c r="V386" s="6"/>
      <c r="Z386" s="6"/>
      <c r="AA386" s="6"/>
    </row>
    <row r="387" spans="16:28" x14ac:dyDescent="0.3">
      <c r="R387" s="8"/>
      <c r="W387" s="8"/>
      <c r="AB387" s="8"/>
    </row>
    <row r="388" spans="16:28" x14ac:dyDescent="0.3">
      <c r="R388" s="8"/>
      <c r="W388" s="8"/>
      <c r="AB388" s="8"/>
    </row>
    <row r="389" spans="16:28" x14ac:dyDescent="0.3">
      <c r="R389" s="8"/>
      <c r="W389" s="8"/>
      <c r="AB389" s="8"/>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018B4-8495-4406-BCC5-23D911C1C295}">
  <dimension ref="B2:T70"/>
  <sheetViews>
    <sheetView topLeftCell="D52" workbookViewId="0">
      <selection activeCell="C64" sqref="C64:K64"/>
    </sheetView>
  </sheetViews>
  <sheetFormatPr defaultRowHeight="14.4" x14ac:dyDescent="0.3"/>
  <cols>
    <col min="1" max="1" width="2.21875" customWidth="1"/>
    <col min="2" max="2" width="11.77734375" customWidth="1"/>
    <col min="3" max="3" width="17.77734375" customWidth="1"/>
    <col min="4" max="5" width="10.77734375" customWidth="1"/>
    <col min="6" max="6" width="12.44140625" bestFit="1" customWidth="1"/>
    <col min="7" max="8" width="10.77734375" customWidth="1"/>
    <col min="9" max="9" width="12.44140625" bestFit="1" customWidth="1"/>
    <col min="10" max="11" width="10.77734375" customWidth="1"/>
    <col min="12" max="12" width="12.44140625" bestFit="1" customWidth="1"/>
    <col min="13" max="15" width="10.77734375" customWidth="1"/>
    <col min="16" max="16" width="12.44140625" bestFit="1" customWidth="1"/>
    <col min="20" max="21" width="3.109375" customWidth="1"/>
    <col min="22" max="22" width="13.5546875" customWidth="1"/>
    <col min="23" max="23" width="27.77734375" customWidth="1"/>
    <col min="24" max="25" width="10.77734375" customWidth="1"/>
    <col min="26" max="26" width="12.44140625" bestFit="1" customWidth="1"/>
    <col min="27" max="28" width="10.77734375" customWidth="1"/>
    <col min="29" max="29" width="12.44140625" bestFit="1" customWidth="1"/>
    <col min="31" max="32" width="10.77734375" customWidth="1"/>
    <col min="33" max="33" width="12.44140625" bestFit="1" customWidth="1"/>
  </cols>
  <sheetData>
    <row r="2" spans="2:18" x14ac:dyDescent="0.3">
      <c r="B2" s="4" t="s">
        <v>1216</v>
      </c>
    </row>
    <row r="3" spans="2:18" x14ac:dyDescent="0.3">
      <c r="B3">
        <v>1</v>
      </c>
      <c r="C3" s="259" t="s">
        <v>1198</v>
      </c>
      <c r="D3" s="259"/>
      <c r="E3" s="259"/>
      <c r="F3" s="259"/>
      <c r="G3" s="259"/>
      <c r="H3" s="259"/>
      <c r="I3" s="259"/>
      <c r="J3" s="259"/>
    </row>
    <row r="4" spans="2:18" x14ac:dyDescent="0.3">
      <c r="B4">
        <v>2</v>
      </c>
      <c r="C4" s="259" t="s">
        <v>1217</v>
      </c>
      <c r="D4" s="259"/>
      <c r="E4" s="259"/>
      <c r="F4" s="259"/>
      <c r="G4" s="259"/>
      <c r="H4" s="259"/>
      <c r="I4" s="259"/>
      <c r="J4" s="259"/>
    </row>
    <row r="6" spans="2:18" x14ac:dyDescent="0.3">
      <c r="B6" s="4" t="s">
        <v>1218</v>
      </c>
    </row>
    <row r="7" spans="2:18" x14ac:dyDescent="0.3">
      <c r="B7">
        <v>1</v>
      </c>
      <c r="C7" s="259" t="s">
        <v>1219</v>
      </c>
      <c r="D7" s="259"/>
      <c r="E7" s="259"/>
      <c r="F7" s="259"/>
      <c r="G7" s="259"/>
      <c r="H7" s="259"/>
      <c r="I7" s="259"/>
      <c r="J7" s="259"/>
      <c r="K7" s="259"/>
      <c r="L7" s="259"/>
    </row>
    <row r="8" spans="2:18" x14ac:dyDescent="0.3">
      <c r="B8">
        <v>2</v>
      </c>
      <c r="C8" s="259" t="s">
        <v>1394</v>
      </c>
      <c r="D8" s="259"/>
      <c r="E8" s="259"/>
      <c r="F8" s="259"/>
      <c r="G8" s="259"/>
      <c r="H8" s="259"/>
      <c r="I8" s="259"/>
      <c r="J8" s="259"/>
      <c r="K8" s="259"/>
      <c r="L8" s="259"/>
      <c r="M8" s="259"/>
      <c r="N8" s="259"/>
    </row>
    <row r="10" spans="2:18" x14ac:dyDescent="0.3">
      <c r="B10" s="11"/>
      <c r="C10" s="11"/>
      <c r="D10" s="11"/>
      <c r="E10" s="11"/>
      <c r="F10" s="11"/>
      <c r="G10" s="11"/>
      <c r="H10" s="11"/>
      <c r="I10" s="11"/>
      <c r="J10" s="11"/>
      <c r="K10" s="11"/>
      <c r="L10" s="11"/>
      <c r="M10" s="11"/>
      <c r="N10" s="11"/>
      <c r="O10" s="11"/>
      <c r="P10" s="11"/>
    </row>
    <row r="11" spans="2:18" ht="15" thickBot="1" x14ac:dyDescent="0.35">
      <c r="B11" s="187" t="s">
        <v>1396</v>
      </c>
      <c r="C11" s="257" t="s">
        <v>1395</v>
      </c>
      <c r="D11" s="257"/>
      <c r="E11" s="257"/>
      <c r="F11" s="257"/>
    </row>
    <row r="12" spans="2:18" x14ac:dyDescent="0.3">
      <c r="D12" s="347">
        <v>41275</v>
      </c>
      <c r="E12" s="348"/>
      <c r="F12" s="349"/>
      <c r="G12" s="347">
        <v>45047</v>
      </c>
      <c r="H12" s="348"/>
      <c r="I12" s="349"/>
      <c r="J12" s="326" t="s">
        <v>1221</v>
      </c>
      <c r="K12" s="327"/>
      <c r="L12" s="327"/>
      <c r="M12" s="328"/>
      <c r="N12" s="326" t="s">
        <v>1224</v>
      </c>
      <c r="O12" s="327"/>
      <c r="P12" s="328"/>
    </row>
    <row r="13" spans="2:18" x14ac:dyDescent="0.3">
      <c r="B13" s="306" t="s">
        <v>1234</v>
      </c>
      <c r="C13" s="306"/>
      <c r="D13" s="16" t="s">
        <v>60</v>
      </c>
      <c r="E13" s="12" t="s">
        <v>85</v>
      </c>
      <c r="F13" s="17" t="s">
        <v>1220</v>
      </c>
      <c r="G13" s="16" t="s">
        <v>60</v>
      </c>
      <c r="H13" s="12" t="s">
        <v>85</v>
      </c>
      <c r="I13" s="17" t="s">
        <v>1220</v>
      </c>
      <c r="J13" s="18" t="s">
        <v>60</v>
      </c>
      <c r="K13" s="19" t="s">
        <v>85</v>
      </c>
      <c r="L13" s="19" t="s">
        <v>1220</v>
      </c>
      <c r="M13" s="20" t="s">
        <v>1223</v>
      </c>
      <c r="N13" s="18" t="s">
        <v>60</v>
      </c>
      <c r="O13" s="19" t="s">
        <v>85</v>
      </c>
      <c r="P13" s="20" t="s">
        <v>1220</v>
      </c>
    </row>
    <row r="14" spans="2:18" x14ac:dyDescent="0.3">
      <c r="B14" s="352" t="s">
        <v>33</v>
      </c>
      <c r="C14" s="353"/>
      <c r="D14" s="14">
        <v>107.5</v>
      </c>
      <c r="E14">
        <v>110.5</v>
      </c>
      <c r="F14" s="15">
        <v>108.4</v>
      </c>
      <c r="G14" s="14">
        <v>173.2</v>
      </c>
      <c r="H14">
        <v>174.7</v>
      </c>
      <c r="I14" s="15">
        <v>173.7</v>
      </c>
      <c r="J14" s="25">
        <f>(G14-D14)/D14</f>
        <v>0.61116279069767432</v>
      </c>
      <c r="K14" s="26">
        <f t="shared" ref="K14:L29" si="0">(H14-E14)/E14</f>
        <v>0.58099547511312211</v>
      </c>
      <c r="L14" s="26">
        <f t="shared" si="0"/>
        <v>0.60239852398523963</v>
      </c>
      <c r="M14" s="29">
        <f>MAX(J14:L14)</f>
        <v>0.61116279069767432</v>
      </c>
      <c r="N14" s="25" t="str">
        <f>IF(J14&gt;$L$40,J14,"")</f>
        <v/>
      </c>
      <c r="O14" s="26" t="str">
        <f t="shared" ref="O14:P29" si="1">IF(K14&gt;$L$40,K14,"")</f>
        <v/>
      </c>
      <c r="P14" s="30" t="str">
        <f t="shared" si="1"/>
        <v/>
      </c>
    </row>
    <row r="15" spans="2:18" x14ac:dyDescent="0.3">
      <c r="B15" s="352" t="s">
        <v>34</v>
      </c>
      <c r="C15" s="353"/>
      <c r="D15" s="14">
        <v>106.3</v>
      </c>
      <c r="E15">
        <v>109.1</v>
      </c>
      <c r="F15" s="15">
        <v>107.3</v>
      </c>
      <c r="G15" s="14">
        <v>211.5</v>
      </c>
      <c r="H15">
        <v>219.4</v>
      </c>
      <c r="I15" s="15">
        <v>214.3</v>
      </c>
      <c r="J15" s="25">
        <f t="shared" ref="J15:J40" si="2">(G15-D15)/D15</f>
        <v>0.98965192850423334</v>
      </c>
      <c r="K15" s="26">
        <f t="shared" si="0"/>
        <v>1.010999083409716</v>
      </c>
      <c r="L15" s="26">
        <f t="shared" si="0"/>
        <v>0.99720410065237663</v>
      </c>
      <c r="M15" s="29">
        <f t="shared" ref="M15:M39" si="3">MAX(J15:L15)</f>
        <v>1.010999083409716</v>
      </c>
      <c r="N15" s="25">
        <f t="shared" ref="N15:N40" si="4">IF(J15&gt;$L$40,J15,"")</f>
        <v>0.98965192850423334</v>
      </c>
      <c r="O15" s="26">
        <f t="shared" si="1"/>
        <v>1.010999083409716</v>
      </c>
      <c r="P15" s="30">
        <f t="shared" si="1"/>
        <v>0.99720410065237663</v>
      </c>
      <c r="Q15" s="256" t="s">
        <v>34</v>
      </c>
      <c r="R15" s="253"/>
    </row>
    <row r="16" spans="2:18" x14ac:dyDescent="0.3">
      <c r="B16" s="352" t="s">
        <v>35</v>
      </c>
      <c r="C16" s="353"/>
      <c r="D16" s="14">
        <v>108.1</v>
      </c>
      <c r="E16">
        <v>113</v>
      </c>
      <c r="F16" s="15">
        <v>110</v>
      </c>
      <c r="G16" s="14">
        <v>171</v>
      </c>
      <c r="H16">
        <v>176.7</v>
      </c>
      <c r="I16" s="15">
        <v>173.2</v>
      </c>
      <c r="J16" s="25">
        <f t="shared" si="2"/>
        <v>0.58186864014801121</v>
      </c>
      <c r="K16" s="26">
        <f t="shared" si="0"/>
        <v>0.56371681415929198</v>
      </c>
      <c r="L16" s="26">
        <f t="shared" si="0"/>
        <v>0.57454545454545447</v>
      </c>
      <c r="M16" s="29">
        <f t="shared" si="3"/>
        <v>0.58186864014801121</v>
      </c>
      <c r="N16" s="25" t="str">
        <f t="shared" si="4"/>
        <v/>
      </c>
      <c r="O16" s="26" t="str">
        <f t="shared" si="1"/>
        <v/>
      </c>
      <c r="P16" s="30" t="str">
        <f t="shared" si="1"/>
        <v/>
      </c>
    </row>
    <row r="17" spans="2:20" x14ac:dyDescent="0.3">
      <c r="B17" s="352" t="s">
        <v>36</v>
      </c>
      <c r="C17" s="353"/>
      <c r="D17" s="14">
        <v>104.9</v>
      </c>
      <c r="E17">
        <v>103.6</v>
      </c>
      <c r="F17" s="15">
        <v>104.4</v>
      </c>
      <c r="G17" s="14">
        <v>179.6</v>
      </c>
      <c r="H17">
        <v>179.4</v>
      </c>
      <c r="I17" s="15">
        <v>179.5</v>
      </c>
      <c r="J17" s="25">
        <f t="shared" si="2"/>
        <v>0.7121067683508101</v>
      </c>
      <c r="K17" s="26">
        <f t="shared" si="0"/>
        <v>0.73166023166023186</v>
      </c>
      <c r="L17" s="26">
        <f t="shared" si="0"/>
        <v>0.71934865900383127</v>
      </c>
      <c r="M17" s="29">
        <f t="shared" si="3"/>
        <v>0.73166023166023186</v>
      </c>
      <c r="N17" s="25" t="str">
        <f t="shared" si="4"/>
        <v/>
      </c>
      <c r="O17" s="26">
        <f t="shared" si="1"/>
        <v>0.73166023166023186</v>
      </c>
      <c r="P17" s="30">
        <f t="shared" si="1"/>
        <v>0.71934865900383127</v>
      </c>
      <c r="Q17" s="256" t="s">
        <v>36</v>
      </c>
      <c r="R17" s="253"/>
    </row>
    <row r="18" spans="2:20" x14ac:dyDescent="0.3">
      <c r="B18" s="352" t="s">
        <v>37</v>
      </c>
      <c r="C18" s="353"/>
      <c r="D18" s="14">
        <v>106.1</v>
      </c>
      <c r="E18">
        <v>103.4</v>
      </c>
      <c r="F18" s="15">
        <v>105.1</v>
      </c>
      <c r="G18" s="14">
        <v>173.3</v>
      </c>
      <c r="H18">
        <v>164.4</v>
      </c>
      <c r="I18" s="15">
        <v>170</v>
      </c>
      <c r="J18" s="25">
        <f t="shared" si="2"/>
        <v>0.63336475023562699</v>
      </c>
      <c r="K18" s="26">
        <f t="shared" si="0"/>
        <v>0.58994197292069628</v>
      </c>
      <c r="L18" s="26">
        <f t="shared" si="0"/>
        <v>0.61750713606089447</v>
      </c>
      <c r="M18" s="29">
        <f t="shared" si="3"/>
        <v>0.63336475023562699</v>
      </c>
      <c r="N18" s="25" t="str">
        <f t="shared" si="4"/>
        <v/>
      </c>
      <c r="O18" s="26" t="str">
        <f t="shared" si="1"/>
        <v/>
      </c>
      <c r="P18" s="30" t="str">
        <f t="shared" si="1"/>
        <v/>
      </c>
    </row>
    <row r="19" spans="2:20" x14ac:dyDescent="0.3">
      <c r="B19" s="352" t="s">
        <v>38</v>
      </c>
      <c r="C19" s="353"/>
      <c r="D19" s="14">
        <v>103.9</v>
      </c>
      <c r="E19">
        <v>102.3</v>
      </c>
      <c r="F19" s="15">
        <v>103.2</v>
      </c>
      <c r="G19" s="14">
        <v>169</v>
      </c>
      <c r="H19">
        <v>175.8</v>
      </c>
      <c r="I19" s="15">
        <v>172.2</v>
      </c>
      <c r="J19" s="25">
        <f t="shared" si="2"/>
        <v>0.62656400384985556</v>
      </c>
      <c r="K19" s="26">
        <f t="shared" si="0"/>
        <v>0.71847507331378313</v>
      </c>
      <c r="L19" s="26">
        <f t="shared" si="0"/>
        <v>0.66860465116279055</v>
      </c>
      <c r="M19" s="29">
        <f t="shared" si="3"/>
        <v>0.71847507331378313</v>
      </c>
      <c r="N19" s="25" t="str">
        <f t="shared" si="4"/>
        <v/>
      </c>
      <c r="O19" s="26">
        <f t="shared" si="1"/>
        <v>0.71847507331378313</v>
      </c>
      <c r="P19" s="30" t="str">
        <f t="shared" si="1"/>
        <v/>
      </c>
    </row>
    <row r="20" spans="2:20" x14ac:dyDescent="0.3">
      <c r="B20" s="352" t="s">
        <v>39</v>
      </c>
      <c r="C20" s="353"/>
      <c r="D20" s="14">
        <v>101.9</v>
      </c>
      <c r="E20">
        <v>102.9</v>
      </c>
      <c r="F20" s="15">
        <v>102.2</v>
      </c>
      <c r="G20" s="14">
        <v>148.69999999999999</v>
      </c>
      <c r="H20">
        <v>185</v>
      </c>
      <c r="I20" s="15">
        <v>161</v>
      </c>
      <c r="J20" s="25">
        <f t="shared" si="2"/>
        <v>0.4592737978410204</v>
      </c>
      <c r="K20" s="26">
        <f t="shared" si="0"/>
        <v>0.79786200194363455</v>
      </c>
      <c r="L20" s="26">
        <f t="shared" si="0"/>
        <v>0.57534246575342463</v>
      </c>
      <c r="M20" s="29">
        <f t="shared" si="3"/>
        <v>0.79786200194363455</v>
      </c>
      <c r="N20" s="25" t="str">
        <f t="shared" si="4"/>
        <v/>
      </c>
      <c r="O20" s="26">
        <f t="shared" si="1"/>
        <v>0.79786200194363455</v>
      </c>
      <c r="P20" s="30" t="str">
        <f t="shared" si="1"/>
        <v/>
      </c>
      <c r="Q20" s="256" t="s">
        <v>39</v>
      </c>
      <c r="R20" s="253"/>
    </row>
    <row r="21" spans="2:20" x14ac:dyDescent="0.3">
      <c r="B21" s="352" t="s">
        <v>40</v>
      </c>
      <c r="C21" s="353"/>
      <c r="D21" s="14">
        <v>106.1</v>
      </c>
      <c r="E21">
        <v>105.8</v>
      </c>
      <c r="F21" s="15">
        <v>106</v>
      </c>
      <c r="G21" s="14">
        <v>174.9</v>
      </c>
      <c r="H21">
        <v>176.9</v>
      </c>
      <c r="I21" s="15">
        <v>175.6</v>
      </c>
      <c r="J21" s="25">
        <f t="shared" si="2"/>
        <v>0.64844486333647522</v>
      </c>
      <c r="K21" s="26">
        <f t="shared" si="0"/>
        <v>0.67202268431001899</v>
      </c>
      <c r="L21" s="26">
        <f t="shared" si="0"/>
        <v>0.65660377358490563</v>
      </c>
      <c r="M21" s="29">
        <f t="shared" si="3"/>
        <v>0.67202268431001899</v>
      </c>
      <c r="N21" s="25" t="str">
        <f t="shared" si="4"/>
        <v/>
      </c>
      <c r="O21" s="26" t="str">
        <f t="shared" si="1"/>
        <v/>
      </c>
      <c r="P21" s="30" t="str">
        <f t="shared" si="1"/>
        <v/>
      </c>
    </row>
    <row r="22" spans="2:20" x14ac:dyDescent="0.3">
      <c r="B22" s="352" t="s">
        <v>41</v>
      </c>
      <c r="C22" s="353"/>
      <c r="D22" s="14">
        <v>106.8</v>
      </c>
      <c r="E22">
        <v>105.1</v>
      </c>
      <c r="F22" s="15">
        <v>106.2</v>
      </c>
      <c r="G22" s="14">
        <v>121.9</v>
      </c>
      <c r="H22">
        <v>124.2</v>
      </c>
      <c r="I22" s="15">
        <v>122.7</v>
      </c>
      <c r="J22" s="25">
        <f t="shared" si="2"/>
        <v>0.14138576779026227</v>
      </c>
      <c r="K22" s="26">
        <f t="shared" si="0"/>
        <v>0.18173168411037116</v>
      </c>
      <c r="L22" s="26">
        <f t="shared" si="0"/>
        <v>0.15536723163841806</v>
      </c>
      <c r="M22" s="29">
        <f t="shared" si="3"/>
        <v>0.18173168411037116</v>
      </c>
      <c r="N22" s="25" t="str">
        <f t="shared" si="4"/>
        <v/>
      </c>
      <c r="O22" s="26" t="str">
        <f t="shared" si="1"/>
        <v/>
      </c>
      <c r="P22" s="30" t="str">
        <f t="shared" si="1"/>
        <v/>
      </c>
    </row>
    <row r="23" spans="2:20" x14ac:dyDescent="0.3">
      <c r="B23" s="352" t="s">
        <v>42</v>
      </c>
      <c r="C23" s="353"/>
      <c r="D23" s="14">
        <v>103.1</v>
      </c>
      <c r="E23">
        <v>101.8</v>
      </c>
      <c r="F23" s="15">
        <v>102.7</v>
      </c>
      <c r="G23" s="14">
        <v>221</v>
      </c>
      <c r="H23">
        <v>211.9</v>
      </c>
      <c r="I23" s="15">
        <v>218</v>
      </c>
      <c r="J23" s="25">
        <f t="shared" si="2"/>
        <v>1.1435499515033949</v>
      </c>
      <c r="K23" s="26">
        <f t="shared" si="0"/>
        <v>1.081532416502947</v>
      </c>
      <c r="L23" s="26">
        <f t="shared" si="0"/>
        <v>1.1226874391431352</v>
      </c>
      <c r="M23" s="29">
        <f t="shared" si="3"/>
        <v>1.1435499515033949</v>
      </c>
      <c r="N23" s="25">
        <f t="shared" si="4"/>
        <v>1.1435499515033949</v>
      </c>
      <c r="O23" s="26">
        <f t="shared" si="1"/>
        <v>1.081532416502947</v>
      </c>
      <c r="P23" s="30">
        <f t="shared" si="1"/>
        <v>1.1226874391431352</v>
      </c>
      <c r="Q23" s="41" t="s">
        <v>42</v>
      </c>
    </row>
    <row r="24" spans="2:20" x14ac:dyDescent="0.3">
      <c r="B24" s="352" t="s">
        <v>43</v>
      </c>
      <c r="C24" s="353"/>
      <c r="D24" s="14">
        <v>104.8</v>
      </c>
      <c r="E24">
        <v>105.1</v>
      </c>
      <c r="F24" s="15">
        <v>104.9</v>
      </c>
      <c r="G24" s="14">
        <v>178.7</v>
      </c>
      <c r="H24">
        <v>165.9</v>
      </c>
      <c r="I24" s="15">
        <v>173.4</v>
      </c>
      <c r="J24" s="25">
        <f t="shared" si="2"/>
        <v>0.70515267175572516</v>
      </c>
      <c r="K24" s="26">
        <f t="shared" si="0"/>
        <v>0.57849666983824943</v>
      </c>
      <c r="L24" s="26">
        <f t="shared" si="0"/>
        <v>0.6530028598665395</v>
      </c>
      <c r="M24" s="29">
        <f t="shared" si="3"/>
        <v>0.70515267175572516</v>
      </c>
      <c r="N24" s="25" t="str">
        <f t="shared" si="4"/>
        <v/>
      </c>
      <c r="O24" s="26" t="str">
        <f t="shared" si="1"/>
        <v/>
      </c>
      <c r="P24" s="30" t="str">
        <f t="shared" si="1"/>
        <v/>
      </c>
    </row>
    <row r="25" spans="2:20" ht="15" thickBot="1" x14ac:dyDescent="0.35">
      <c r="B25" s="352" t="s">
        <v>44</v>
      </c>
      <c r="C25" s="353"/>
      <c r="D25" s="14">
        <v>106.7</v>
      </c>
      <c r="E25">
        <v>107.9</v>
      </c>
      <c r="F25" s="15">
        <v>107.3</v>
      </c>
      <c r="G25" s="14">
        <v>191.1</v>
      </c>
      <c r="H25">
        <v>197.7</v>
      </c>
      <c r="I25" s="15">
        <v>194.2</v>
      </c>
      <c r="J25" s="25">
        <f t="shared" si="2"/>
        <v>0.79100281162136821</v>
      </c>
      <c r="K25" s="26">
        <f t="shared" si="0"/>
        <v>0.8322520852641333</v>
      </c>
      <c r="L25" s="26">
        <f t="shared" si="0"/>
        <v>0.80987884436160296</v>
      </c>
      <c r="M25" s="32">
        <f t="shared" si="3"/>
        <v>0.8322520852641333</v>
      </c>
      <c r="N25" s="25">
        <f t="shared" si="4"/>
        <v>0.79100281162136821</v>
      </c>
      <c r="O25" s="26">
        <f t="shared" si="1"/>
        <v>0.8322520852641333</v>
      </c>
      <c r="P25" s="30">
        <f t="shared" si="1"/>
        <v>0.80987884436160296</v>
      </c>
      <c r="Q25" s="256" t="s">
        <v>44</v>
      </c>
      <c r="R25" s="253"/>
      <c r="S25" s="253"/>
      <c r="T25" s="253"/>
    </row>
    <row r="26" spans="2:20" ht="15" thickBot="1" x14ac:dyDescent="0.35">
      <c r="B26" s="307" t="s">
        <v>45</v>
      </c>
      <c r="C26" s="308"/>
      <c r="D26" s="34">
        <v>105.5</v>
      </c>
      <c r="E26" s="35">
        <v>105.9</v>
      </c>
      <c r="F26" s="36">
        <v>105.6</v>
      </c>
      <c r="G26" s="34">
        <v>176.8</v>
      </c>
      <c r="H26" s="35">
        <v>183.1</v>
      </c>
      <c r="I26" s="36">
        <v>179.1</v>
      </c>
      <c r="J26" s="37">
        <f t="shared" si="2"/>
        <v>0.67582938388625602</v>
      </c>
      <c r="K26" s="38">
        <f t="shared" si="0"/>
        <v>0.7289896128423039</v>
      </c>
      <c r="L26" s="38">
        <f t="shared" si="0"/>
        <v>0.69602272727272729</v>
      </c>
      <c r="M26" s="39">
        <f t="shared" si="3"/>
        <v>0.7289896128423039</v>
      </c>
      <c r="N26" s="37" t="str">
        <f t="shared" si="4"/>
        <v/>
      </c>
      <c r="O26" s="38">
        <f t="shared" si="1"/>
        <v>0.7289896128423039</v>
      </c>
      <c r="P26" s="40" t="str">
        <f t="shared" si="1"/>
        <v/>
      </c>
    </row>
    <row r="27" spans="2:20" ht="15" thickBot="1" x14ac:dyDescent="0.35">
      <c r="B27" s="307" t="s">
        <v>46</v>
      </c>
      <c r="C27" s="308"/>
      <c r="D27" s="34">
        <v>105.1</v>
      </c>
      <c r="E27" s="35">
        <v>105.2</v>
      </c>
      <c r="F27" s="36">
        <v>105.1</v>
      </c>
      <c r="G27" s="34">
        <v>199.9</v>
      </c>
      <c r="H27" s="35">
        <v>204.2</v>
      </c>
      <c r="I27" s="36">
        <v>201</v>
      </c>
      <c r="J27" s="37">
        <f t="shared" si="2"/>
        <v>0.90199809705042833</v>
      </c>
      <c r="K27" s="38">
        <f t="shared" si="0"/>
        <v>0.94106463878326985</v>
      </c>
      <c r="L27" s="38">
        <f t="shared" si="0"/>
        <v>0.91246431969552821</v>
      </c>
      <c r="M27" s="39">
        <f t="shared" si="3"/>
        <v>0.94106463878326985</v>
      </c>
      <c r="N27" s="37">
        <f t="shared" si="4"/>
        <v>0.90199809705042833</v>
      </c>
      <c r="O27" s="38">
        <f t="shared" si="1"/>
        <v>0.94106463878326985</v>
      </c>
      <c r="P27" s="40">
        <f t="shared" si="1"/>
        <v>0.91246431969552821</v>
      </c>
      <c r="Q27" s="256" t="s">
        <v>46</v>
      </c>
      <c r="R27" s="253"/>
      <c r="S27" s="253"/>
    </row>
    <row r="28" spans="2:20" x14ac:dyDescent="0.3">
      <c r="B28" s="13" t="s">
        <v>47</v>
      </c>
      <c r="C28" s="12"/>
      <c r="D28" s="14">
        <v>106.5</v>
      </c>
      <c r="E28">
        <v>105.9</v>
      </c>
      <c r="F28" s="15">
        <v>106.3</v>
      </c>
      <c r="G28" s="14">
        <v>191.2</v>
      </c>
      <c r="H28">
        <v>181.3</v>
      </c>
      <c r="I28" s="15">
        <v>187.3</v>
      </c>
      <c r="J28" s="25">
        <f t="shared" si="2"/>
        <v>0.79530516431924869</v>
      </c>
      <c r="K28" s="26">
        <f t="shared" si="0"/>
        <v>0.71199244570349385</v>
      </c>
      <c r="L28" s="26">
        <f t="shared" si="0"/>
        <v>0.76199435559736606</v>
      </c>
      <c r="M28" s="33">
        <f t="shared" si="3"/>
        <v>0.79530516431924869</v>
      </c>
      <c r="N28" s="25">
        <f t="shared" si="4"/>
        <v>0.79530516431924869</v>
      </c>
      <c r="O28" s="26" t="str">
        <f t="shared" si="1"/>
        <v/>
      </c>
      <c r="P28" s="30">
        <f t="shared" si="1"/>
        <v>0.76199435559736606</v>
      </c>
    </row>
    <row r="29" spans="2:20" ht="15" thickBot="1" x14ac:dyDescent="0.35">
      <c r="B29" s="13" t="s">
        <v>48</v>
      </c>
      <c r="C29" s="12"/>
      <c r="D29" s="14">
        <v>105.8</v>
      </c>
      <c r="E29">
        <v>105</v>
      </c>
      <c r="F29" s="15">
        <v>105.5</v>
      </c>
      <c r="G29" s="14">
        <v>187.9</v>
      </c>
      <c r="H29">
        <v>168.1</v>
      </c>
      <c r="I29" s="15">
        <v>179.7</v>
      </c>
      <c r="J29" s="25">
        <f t="shared" si="2"/>
        <v>0.77599243856332711</v>
      </c>
      <c r="K29" s="26">
        <f t="shared" si="0"/>
        <v>0.6009523809523809</v>
      </c>
      <c r="L29" s="26">
        <f t="shared" si="0"/>
        <v>0.70331753554502363</v>
      </c>
      <c r="M29" s="32">
        <f t="shared" si="3"/>
        <v>0.77599243856332711</v>
      </c>
      <c r="N29" s="25">
        <f t="shared" si="4"/>
        <v>0.77599243856332711</v>
      </c>
      <c r="O29" s="26" t="str">
        <f t="shared" si="1"/>
        <v/>
      </c>
      <c r="P29" s="30" t="str">
        <f t="shared" si="1"/>
        <v/>
      </c>
    </row>
    <row r="30" spans="2:20" ht="15" thickBot="1" x14ac:dyDescent="0.35">
      <c r="B30" s="307" t="s">
        <v>49</v>
      </c>
      <c r="C30" s="308"/>
      <c r="D30" s="34">
        <v>106.4</v>
      </c>
      <c r="E30" s="35">
        <v>105.8</v>
      </c>
      <c r="F30" s="36">
        <v>106.2</v>
      </c>
      <c r="G30" s="34">
        <v>190.8</v>
      </c>
      <c r="H30" s="35">
        <v>179.3</v>
      </c>
      <c r="I30" s="36">
        <v>186.2</v>
      </c>
      <c r="J30" s="37">
        <f t="shared" si="2"/>
        <v>0.79323308270676696</v>
      </c>
      <c r="K30" s="38">
        <f t="shared" ref="K30:K40" si="5">(H30-E30)/E30</f>
        <v>0.69470699432892269</v>
      </c>
      <c r="L30" s="38">
        <f t="shared" ref="L30:L40" si="6">(I30-F30)/F30</f>
        <v>0.75329566854990571</v>
      </c>
      <c r="M30" s="39">
        <f t="shared" si="3"/>
        <v>0.79323308270676696</v>
      </c>
      <c r="N30" s="37">
        <f t="shared" si="4"/>
        <v>0.79323308270676696</v>
      </c>
      <c r="O30" s="38" t="str">
        <f t="shared" ref="O30:O39" si="7">IF(K30&gt;$L$40,K30,"")</f>
        <v/>
      </c>
      <c r="P30" s="40">
        <f t="shared" ref="P30:P40" si="8">IF(L30&gt;$L$40,L30,"")</f>
        <v>0.75329566854990571</v>
      </c>
      <c r="Q30" s="256" t="s">
        <v>49</v>
      </c>
      <c r="R30" s="253"/>
      <c r="S30" s="253"/>
    </row>
    <row r="31" spans="2:20" ht="15" thickBot="1" x14ac:dyDescent="0.35">
      <c r="B31" s="307" t="s">
        <v>50</v>
      </c>
      <c r="C31" s="308"/>
      <c r="D31" s="42"/>
      <c r="E31" s="35">
        <v>100.3</v>
      </c>
      <c r="F31" s="36">
        <v>100.3</v>
      </c>
      <c r="G31" s="42"/>
      <c r="H31" s="35">
        <v>175.6</v>
      </c>
      <c r="I31" s="36">
        <v>175.6</v>
      </c>
      <c r="J31" s="43"/>
      <c r="K31" s="38">
        <f t="shared" si="5"/>
        <v>0.75074775672981053</v>
      </c>
      <c r="L31" s="38">
        <f t="shared" si="6"/>
        <v>0.75074775672981053</v>
      </c>
      <c r="M31" s="39">
        <f t="shared" si="3"/>
        <v>0.75074775672981053</v>
      </c>
      <c r="N31" s="37" t="str">
        <f t="shared" si="4"/>
        <v/>
      </c>
      <c r="O31" s="38">
        <f t="shared" si="7"/>
        <v>0.75074775672981053</v>
      </c>
      <c r="P31" s="40">
        <f t="shared" si="8"/>
        <v>0.75074775672981053</v>
      </c>
      <c r="Q31" s="50" t="s">
        <v>50</v>
      </c>
    </row>
    <row r="32" spans="2:20" ht="15" thickBot="1" x14ac:dyDescent="0.35">
      <c r="B32" s="307" t="s">
        <v>51</v>
      </c>
      <c r="C32" s="308"/>
      <c r="D32" s="34">
        <v>105.5</v>
      </c>
      <c r="E32" s="35">
        <v>105.4</v>
      </c>
      <c r="F32" s="36">
        <v>105.5</v>
      </c>
      <c r="G32" s="34">
        <v>182.5</v>
      </c>
      <c r="H32" s="35">
        <v>183.4</v>
      </c>
      <c r="I32" s="36">
        <v>182.8</v>
      </c>
      <c r="J32" s="37">
        <f t="shared" si="2"/>
        <v>0.72985781990521326</v>
      </c>
      <c r="K32" s="38">
        <f t="shared" si="5"/>
        <v>0.74003795066413658</v>
      </c>
      <c r="L32" s="38">
        <f t="shared" si="6"/>
        <v>0.73270142180094799</v>
      </c>
      <c r="M32" s="39">
        <f t="shared" si="3"/>
        <v>0.74003795066413658</v>
      </c>
      <c r="N32" s="37">
        <f t="shared" si="4"/>
        <v>0.72985781990521326</v>
      </c>
      <c r="O32" s="38">
        <f t="shared" si="7"/>
        <v>0.74003795066413658</v>
      </c>
      <c r="P32" s="40">
        <f t="shared" si="8"/>
        <v>0.73270142180094799</v>
      </c>
      <c r="Q32" s="256" t="s">
        <v>51</v>
      </c>
      <c r="R32" s="253"/>
    </row>
    <row r="33" spans="2:19" x14ac:dyDescent="0.3">
      <c r="B33" s="352" t="s">
        <v>52</v>
      </c>
      <c r="C33" s="352"/>
      <c r="D33" s="14">
        <v>104.8</v>
      </c>
      <c r="E33">
        <v>104.8</v>
      </c>
      <c r="F33" s="15">
        <v>104.8</v>
      </c>
      <c r="G33" s="14">
        <v>179.8</v>
      </c>
      <c r="H33">
        <v>170.1</v>
      </c>
      <c r="I33" s="15">
        <v>175.2</v>
      </c>
      <c r="J33" s="25">
        <f t="shared" si="2"/>
        <v>0.71564885496183217</v>
      </c>
      <c r="K33" s="26">
        <f t="shared" si="5"/>
        <v>0.62309160305343514</v>
      </c>
      <c r="L33" s="26">
        <f t="shared" si="6"/>
        <v>0.67175572519083959</v>
      </c>
      <c r="M33" s="33">
        <f t="shared" si="3"/>
        <v>0.71564885496183217</v>
      </c>
      <c r="N33" s="25">
        <f t="shared" si="4"/>
        <v>0.71564885496183217</v>
      </c>
      <c r="O33" s="26" t="str">
        <f t="shared" si="7"/>
        <v/>
      </c>
      <c r="P33" s="30" t="str">
        <f t="shared" si="8"/>
        <v/>
      </c>
    </row>
    <row r="34" spans="2:19" x14ac:dyDescent="0.3">
      <c r="B34" s="352" t="s">
        <v>53</v>
      </c>
      <c r="C34" s="352"/>
      <c r="D34" s="14">
        <v>104</v>
      </c>
      <c r="E34">
        <v>104.1</v>
      </c>
      <c r="F34" s="15">
        <v>104</v>
      </c>
      <c r="G34" s="14">
        <v>187.8</v>
      </c>
      <c r="H34">
        <v>182.2</v>
      </c>
      <c r="I34" s="15">
        <v>185.7</v>
      </c>
      <c r="J34" s="25">
        <f t="shared" si="2"/>
        <v>0.8057692307692309</v>
      </c>
      <c r="K34" s="26">
        <f t="shared" si="5"/>
        <v>0.75024015369836694</v>
      </c>
      <c r="L34" s="26">
        <f t="shared" si="6"/>
        <v>0.78557692307692295</v>
      </c>
      <c r="M34" s="29">
        <f t="shared" si="3"/>
        <v>0.8057692307692309</v>
      </c>
      <c r="N34" s="25">
        <f t="shared" si="4"/>
        <v>0.8057692307692309</v>
      </c>
      <c r="O34" s="26">
        <f t="shared" si="7"/>
        <v>0.75024015369836694</v>
      </c>
      <c r="P34" s="30">
        <f t="shared" si="8"/>
        <v>0.78557692307692295</v>
      </c>
      <c r="Q34" s="41" t="s">
        <v>53</v>
      </c>
    </row>
    <row r="35" spans="2:19" x14ac:dyDescent="0.3">
      <c r="B35" s="352" t="s">
        <v>54</v>
      </c>
      <c r="C35" s="352"/>
      <c r="D35" s="14">
        <v>103.3</v>
      </c>
      <c r="E35">
        <v>103.2</v>
      </c>
      <c r="F35" s="15">
        <v>103.2</v>
      </c>
      <c r="G35" s="14">
        <v>169.7</v>
      </c>
      <c r="H35">
        <v>160.4</v>
      </c>
      <c r="I35" s="15">
        <v>164.8</v>
      </c>
      <c r="J35" s="25">
        <f t="shared" si="2"/>
        <v>0.64278799612778315</v>
      </c>
      <c r="K35" s="26">
        <f t="shared" si="5"/>
        <v>0.55426356589147285</v>
      </c>
      <c r="L35" s="26">
        <f t="shared" si="6"/>
        <v>0.59689922480620161</v>
      </c>
      <c r="M35" s="29">
        <f t="shared" si="3"/>
        <v>0.64278799612778315</v>
      </c>
      <c r="N35" s="25" t="str">
        <f t="shared" si="4"/>
        <v/>
      </c>
      <c r="O35" s="26" t="str">
        <f t="shared" si="7"/>
        <v/>
      </c>
      <c r="P35" s="30" t="str">
        <f t="shared" si="8"/>
        <v/>
      </c>
    </row>
    <row r="36" spans="2:19" x14ac:dyDescent="0.3">
      <c r="B36" s="352" t="s">
        <v>55</v>
      </c>
      <c r="C36" s="352"/>
      <c r="D36" s="14">
        <v>103.4</v>
      </c>
      <c r="E36">
        <v>102.9</v>
      </c>
      <c r="F36" s="15">
        <v>103.1</v>
      </c>
      <c r="G36" s="14">
        <v>173.8</v>
      </c>
      <c r="H36">
        <v>169.2</v>
      </c>
      <c r="I36" s="15">
        <v>171.2</v>
      </c>
      <c r="J36" s="25">
        <f t="shared" si="2"/>
        <v>0.68085106382978722</v>
      </c>
      <c r="K36" s="26">
        <f t="shared" si="5"/>
        <v>0.64431486880466449</v>
      </c>
      <c r="L36" s="26">
        <f t="shared" si="6"/>
        <v>0.66052376333656637</v>
      </c>
      <c r="M36" s="29">
        <f t="shared" si="3"/>
        <v>0.68085106382978722</v>
      </c>
      <c r="N36" s="25" t="str">
        <f t="shared" si="4"/>
        <v/>
      </c>
      <c r="O36" s="26" t="str">
        <f t="shared" si="7"/>
        <v/>
      </c>
      <c r="P36" s="30" t="str">
        <f t="shared" si="8"/>
        <v/>
      </c>
    </row>
    <row r="37" spans="2:19" x14ac:dyDescent="0.3">
      <c r="B37" s="352" t="s">
        <v>56</v>
      </c>
      <c r="C37" s="352"/>
      <c r="D37" s="14">
        <v>103.8</v>
      </c>
      <c r="E37">
        <v>103.5</v>
      </c>
      <c r="F37" s="15">
        <v>103.6</v>
      </c>
      <c r="G37" s="14">
        <v>180.3</v>
      </c>
      <c r="H37">
        <v>174.8</v>
      </c>
      <c r="I37" s="15">
        <v>177.1</v>
      </c>
      <c r="J37" s="25">
        <f t="shared" si="2"/>
        <v>0.73699421965317935</v>
      </c>
      <c r="K37" s="26">
        <f t="shared" si="5"/>
        <v>0.68888888888888899</v>
      </c>
      <c r="L37" s="26">
        <f t="shared" si="6"/>
        <v>0.70945945945945954</v>
      </c>
      <c r="M37" s="29">
        <f t="shared" si="3"/>
        <v>0.73699421965317935</v>
      </c>
      <c r="N37" s="25">
        <f t="shared" si="4"/>
        <v>0.73699421965317935</v>
      </c>
      <c r="O37" s="26" t="str">
        <f t="shared" si="7"/>
        <v/>
      </c>
      <c r="P37" s="30" t="str">
        <f t="shared" si="8"/>
        <v/>
      </c>
    </row>
    <row r="38" spans="2:19" ht="15" thickBot="1" x14ac:dyDescent="0.35">
      <c r="B38" s="352" t="s">
        <v>57</v>
      </c>
      <c r="C38" s="352"/>
      <c r="D38" s="14">
        <v>104.7</v>
      </c>
      <c r="E38">
        <v>104.3</v>
      </c>
      <c r="F38" s="15">
        <v>104.5</v>
      </c>
      <c r="G38" s="14">
        <v>184.9</v>
      </c>
      <c r="H38">
        <v>185.6</v>
      </c>
      <c r="I38" s="15">
        <v>185.2</v>
      </c>
      <c r="J38" s="25">
        <f t="shared" si="2"/>
        <v>0.7659980897803248</v>
      </c>
      <c r="K38" s="26">
        <f t="shared" si="5"/>
        <v>0.77948226270373921</v>
      </c>
      <c r="L38" s="26">
        <f t="shared" si="6"/>
        <v>0.77224880382775107</v>
      </c>
      <c r="M38" s="32">
        <f t="shared" si="3"/>
        <v>0.77948226270373921</v>
      </c>
      <c r="N38" s="25">
        <f t="shared" si="4"/>
        <v>0.7659980897803248</v>
      </c>
      <c r="O38" s="26">
        <f t="shared" si="7"/>
        <v>0.77948226270373921</v>
      </c>
      <c r="P38" s="30">
        <f t="shared" si="8"/>
        <v>0.77224880382775107</v>
      </c>
      <c r="Q38" s="256" t="s">
        <v>57</v>
      </c>
      <c r="R38" s="253"/>
      <c r="S38" s="253"/>
    </row>
    <row r="39" spans="2:19" ht="15" thickBot="1" x14ac:dyDescent="0.35">
      <c r="B39" s="307" t="s">
        <v>58</v>
      </c>
      <c r="C39" s="308"/>
      <c r="D39" s="34">
        <v>104</v>
      </c>
      <c r="E39" s="35">
        <v>103.7</v>
      </c>
      <c r="F39" s="36">
        <v>103.9</v>
      </c>
      <c r="G39" s="34">
        <v>179.5</v>
      </c>
      <c r="H39" s="35">
        <v>171.6</v>
      </c>
      <c r="I39" s="36">
        <v>175.7</v>
      </c>
      <c r="J39" s="37">
        <f t="shared" si="2"/>
        <v>0.72596153846153844</v>
      </c>
      <c r="K39" s="38">
        <f t="shared" si="5"/>
        <v>0.65477338476374147</v>
      </c>
      <c r="L39" s="38">
        <f t="shared" si="6"/>
        <v>0.69104908565928758</v>
      </c>
      <c r="M39" s="39">
        <f t="shared" si="3"/>
        <v>0.72596153846153844</v>
      </c>
      <c r="N39" s="37">
        <f t="shared" si="4"/>
        <v>0.72596153846153844</v>
      </c>
      <c r="O39" s="38" t="str">
        <f t="shared" si="7"/>
        <v/>
      </c>
      <c r="P39" s="40" t="str">
        <f t="shared" si="8"/>
        <v/>
      </c>
    </row>
    <row r="40" spans="2:19" ht="15" thickBot="1" x14ac:dyDescent="0.35">
      <c r="B40" s="350" t="s">
        <v>1225</v>
      </c>
      <c r="C40" s="351"/>
      <c r="D40" s="44">
        <v>105.1</v>
      </c>
      <c r="E40" s="45">
        <v>104</v>
      </c>
      <c r="F40" s="46">
        <v>104.6</v>
      </c>
      <c r="G40" s="44">
        <v>179.8</v>
      </c>
      <c r="H40" s="45">
        <v>178.2</v>
      </c>
      <c r="I40" s="46">
        <v>179.1</v>
      </c>
      <c r="J40" s="47">
        <f t="shared" si="2"/>
        <v>0.71075166508087551</v>
      </c>
      <c r="K40" s="48">
        <f t="shared" si="5"/>
        <v>0.71346153846153837</v>
      </c>
      <c r="L40" s="49">
        <f t="shared" si="6"/>
        <v>0.71223709369024857</v>
      </c>
      <c r="M40" s="21"/>
      <c r="N40" s="27" t="str">
        <f t="shared" si="4"/>
        <v/>
      </c>
      <c r="O40" s="28"/>
      <c r="P40" s="31" t="str">
        <f t="shared" si="8"/>
        <v/>
      </c>
    </row>
    <row r="43" spans="2:19" x14ac:dyDescent="0.3">
      <c r="B43" s="4" t="s">
        <v>1232</v>
      </c>
    </row>
    <row r="44" spans="2:19" ht="28.8" customHeight="1" x14ac:dyDescent="0.3">
      <c r="B44" s="23">
        <v>1</v>
      </c>
      <c r="C44" s="260" t="s">
        <v>1235</v>
      </c>
      <c r="D44" s="260"/>
      <c r="E44" s="260"/>
      <c r="F44" s="260"/>
      <c r="G44" s="260"/>
      <c r="H44" s="260"/>
      <c r="I44" s="260"/>
      <c r="J44" s="260"/>
      <c r="K44" s="260"/>
      <c r="L44" s="260"/>
      <c r="M44" s="260"/>
      <c r="N44" s="260"/>
      <c r="O44" s="260"/>
      <c r="P44" s="260"/>
    </row>
    <row r="45" spans="2:19" x14ac:dyDescent="0.3">
      <c r="B45">
        <v>2</v>
      </c>
      <c r="C45" s="259" t="s">
        <v>1237</v>
      </c>
      <c r="D45" s="259"/>
      <c r="E45" s="259"/>
      <c r="F45" s="259"/>
      <c r="G45" s="259"/>
      <c r="H45" s="259"/>
      <c r="I45" s="259"/>
      <c r="J45" s="259"/>
      <c r="K45" s="259"/>
      <c r="L45" s="259"/>
      <c r="M45" s="259"/>
      <c r="N45" s="259"/>
      <c r="O45" s="259"/>
      <c r="P45" s="259"/>
    </row>
    <row r="46" spans="2:19" x14ac:dyDescent="0.3">
      <c r="B46">
        <v>3</v>
      </c>
      <c r="C46" s="259" t="s">
        <v>1236</v>
      </c>
      <c r="D46" s="259"/>
      <c r="E46" s="259"/>
      <c r="F46" s="259"/>
      <c r="G46" s="259"/>
      <c r="H46" s="259"/>
      <c r="I46" s="259"/>
      <c r="J46" s="259"/>
      <c r="K46" s="259"/>
      <c r="L46" s="259"/>
      <c r="M46" s="259"/>
      <c r="N46" s="259"/>
      <c r="O46" s="259"/>
      <c r="P46" s="259"/>
    </row>
    <row r="50" spans="2:16" ht="15" thickBot="1" x14ac:dyDescent="0.35">
      <c r="B50" s="187" t="s">
        <v>1397</v>
      </c>
      <c r="C50" s="257" t="s">
        <v>1398</v>
      </c>
      <c r="D50" s="257"/>
      <c r="E50" s="257"/>
      <c r="F50" s="257"/>
      <c r="G50" s="257"/>
      <c r="H50" s="257"/>
      <c r="I50" s="257"/>
    </row>
    <row r="51" spans="2:16" x14ac:dyDescent="0.3">
      <c r="D51" s="347">
        <v>45047</v>
      </c>
      <c r="E51" s="348"/>
      <c r="F51" s="349"/>
      <c r="G51" s="326" t="s">
        <v>1255</v>
      </c>
      <c r="H51" s="327"/>
      <c r="I51" s="327"/>
      <c r="J51" s="327"/>
      <c r="K51" s="326" t="s">
        <v>1224</v>
      </c>
      <c r="L51" s="327"/>
      <c r="M51" s="328"/>
    </row>
    <row r="52" spans="2:16" ht="15" thickBot="1" x14ac:dyDescent="0.35">
      <c r="B52" s="306" t="s">
        <v>1234</v>
      </c>
      <c r="C52" s="306"/>
      <c r="D52" s="16" t="s">
        <v>60</v>
      </c>
      <c r="E52" s="12" t="s">
        <v>85</v>
      </c>
      <c r="F52" s="17" t="s">
        <v>1220</v>
      </c>
      <c r="G52" s="18" t="s">
        <v>60</v>
      </c>
      <c r="H52" s="19" t="s">
        <v>85</v>
      </c>
      <c r="I52" s="19" t="s">
        <v>1220</v>
      </c>
      <c r="J52" s="19" t="s">
        <v>1246</v>
      </c>
      <c r="K52" s="18" t="s">
        <v>60</v>
      </c>
      <c r="L52" s="19" t="s">
        <v>85</v>
      </c>
      <c r="M52" s="20" t="s">
        <v>1220</v>
      </c>
    </row>
    <row r="53" spans="2:16" ht="15" thickBot="1" x14ac:dyDescent="0.35">
      <c r="B53" s="307" t="s">
        <v>45</v>
      </c>
      <c r="C53" s="308"/>
      <c r="D53" s="14">
        <v>176.8</v>
      </c>
      <c r="E53">
        <v>183.1</v>
      </c>
      <c r="F53" s="15">
        <v>179.1</v>
      </c>
      <c r="G53" s="25">
        <f t="shared" ref="G53:G59" si="9">(D53-100)/100</f>
        <v>0.76800000000000013</v>
      </c>
      <c r="H53" s="26">
        <f t="shared" ref="H53:I54" si="10">(E53-100)/100</f>
        <v>0.83099999999999996</v>
      </c>
      <c r="I53" s="26">
        <f t="shared" si="10"/>
        <v>0.79099999999999993</v>
      </c>
      <c r="J53" s="80">
        <f t="shared" ref="J53:J58" si="11">MAX(G53:I53)</f>
        <v>0.83099999999999996</v>
      </c>
      <c r="K53" s="68" t="str">
        <f t="shared" ref="K53:M55" si="12">IF(G53&gt;$I$59,G53,"")</f>
        <v/>
      </c>
      <c r="L53" s="69">
        <f t="shared" si="12"/>
        <v>0.83099999999999996</v>
      </c>
      <c r="M53" s="70" t="str">
        <f t="shared" si="12"/>
        <v/>
      </c>
      <c r="N53" s="309" t="s">
        <v>45</v>
      </c>
      <c r="O53" s="309"/>
      <c r="P53" s="310"/>
    </row>
    <row r="54" spans="2:16" ht="15" thickBot="1" x14ac:dyDescent="0.35">
      <c r="B54" s="307" t="s">
        <v>46</v>
      </c>
      <c r="C54" s="308"/>
      <c r="D54" s="14">
        <v>199.9</v>
      </c>
      <c r="E54">
        <v>204.2</v>
      </c>
      <c r="F54" s="15">
        <v>201</v>
      </c>
      <c r="G54" s="25">
        <f t="shared" si="9"/>
        <v>0.99900000000000011</v>
      </c>
      <c r="H54" s="26">
        <f t="shared" si="10"/>
        <v>1.0419999999999998</v>
      </c>
      <c r="I54" s="26">
        <f t="shared" si="10"/>
        <v>1.01</v>
      </c>
      <c r="J54" s="80">
        <f t="shared" si="11"/>
        <v>1.0419999999999998</v>
      </c>
      <c r="K54" s="68">
        <f t="shared" si="12"/>
        <v>0.99900000000000011</v>
      </c>
      <c r="L54" s="69">
        <f t="shared" si="12"/>
        <v>1.0419999999999998</v>
      </c>
      <c r="M54" s="70">
        <f t="shared" si="12"/>
        <v>1.01</v>
      </c>
      <c r="N54" s="309" t="s">
        <v>46</v>
      </c>
      <c r="O54" s="309"/>
      <c r="P54" s="310"/>
    </row>
    <row r="55" spans="2:16" ht="15" thickBot="1" x14ac:dyDescent="0.35">
      <c r="B55" s="307" t="s">
        <v>49</v>
      </c>
      <c r="C55" s="308"/>
      <c r="D55" s="14">
        <v>190.8</v>
      </c>
      <c r="E55">
        <v>179.3</v>
      </c>
      <c r="F55" s="15">
        <v>186.2</v>
      </c>
      <c r="G55" s="25">
        <f t="shared" si="9"/>
        <v>0.90800000000000014</v>
      </c>
      <c r="H55" s="26">
        <f t="shared" ref="H55:H59" si="13">(E55-100)/100</f>
        <v>0.79300000000000015</v>
      </c>
      <c r="I55" s="26">
        <f t="shared" ref="I55:I59" si="14">(F55-100)/100</f>
        <v>0.86199999999999988</v>
      </c>
      <c r="J55" s="80">
        <f t="shared" si="11"/>
        <v>0.90800000000000014</v>
      </c>
      <c r="K55" s="68">
        <f t="shared" si="12"/>
        <v>0.90800000000000014</v>
      </c>
      <c r="L55" s="69">
        <f t="shared" si="12"/>
        <v>0.79300000000000015</v>
      </c>
      <c r="M55" s="70">
        <f t="shared" si="12"/>
        <v>0.86199999999999988</v>
      </c>
      <c r="N55" s="309" t="s">
        <v>49</v>
      </c>
      <c r="O55" s="309"/>
      <c r="P55" s="310"/>
    </row>
    <row r="56" spans="2:16" ht="15" thickBot="1" x14ac:dyDescent="0.35">
      <c r="B56" s="307" t="s">
        <v>50</v>
      </c>
      <c r="C56" s="308"/>
      <c r="D56" s="14" t="s">
        <v>79</v>
      </c>
      <c r="E56">
        <v>175.6</v>
      </c>
      <c r="F56" s="15">
        <v>175.6</v>
      </c>
      <c r="G56" s="25" t="s">
        <v>79</v>
      </c>
      <c r="H56" s="26">
        <f t="shared" si="13"/>
        <v>0.75599999999999989</v>
      </c>
      <c r="I56" s="26">
        <f t="shared" si="14"/>
        <v>0.75599999999999989</v>
      </c>
      <c r="J56" s="80">
        <f t="shared" si="11"/>
        <v>0.75599999999999989</v>
      </c>
      <c r="K56" s="68" t="s">
        <v>79</v>
      </c>
      <c r="L56" s="69" t="str">
        <f t="shared" ref="L56:M58" si="15">IF(H56&gt;$I$59,H56,"")</f>
        <v/>
      </c>
      <c r="M56" s="70" t="str">
        <f t="shared" si="15"/>
        <v/>
      </c>
      <c r="N56" s="35" t="s">
        <v>50</v>
      </c>
      <c r="O56" s="35"/>
      <c r="P56" s="36"/>
    </row>
    <row r="57" spans="2:16" ht="15" thickBot="1" x14ac:dyDescent="0.35">
      <c r="B57" s="307" t="s">
        <v>51</v>
      </c>
      <c r="C57" s="308"/>
      <c r="D57" s="14">
        <v>182.5</v>
      </c>
      <c r="E57">
        <v>183.4</v>
      </c>
      <c r="F57" s="15">
        <v>182.8</v>
      </c>
      <c r="G57" s="25">
        <f t="shared" si="9"/>
        <v>0.82499999999999996</v>
      </c>
      <c r="H57" s="26">
        <f t="shared" si="13"/>
        <v>0.83400000000000007</v>
      </c>
      <c r="I57" s="26">
        <f t="shared" si="14"/>
        <v>0.82800000000000007</v>
      </c>
      <c r="J57" s="80">
        <f t="shared" si="11"/>
        <v>0.83400000000000007</v>
      </c>
      <c r="K57" s="68">
        <f>IF(G57&gt;$I$59,G57,"")</f>
        <v>0.82499999999999996</v>
      </c>
      <c r="L57" s="69">
        <f t="shared" si="15"/>
        <v>0.83400000000000007</v>
      </c>
      <c r="M57" s="70">
        <f t="shared" si="15"/>
        <v>0.82800000000000007</v>
      </c>
      <c r="N57" s="309" t="s">
        <v>51</v>
      </c>
      <c r="O57" s="309"/>
      <c r="P57" s="310"/>
    </row>
    <row r="58" spans="2:16" ht="15" thickBot="1" x14ac:dyDescent="0.35">
      <c r="B58" s="311" t="s">
        <v>58</v>
      </c>
      <c r="C58" s="312"/>
      <c r="D58" s="14">
        <v>179.5</v>
      </c>
      <c r="E58">
        <v>171.6</v>
      </c>
      <c r="F58" s="15">
        <v>175.7</v>
      </c>
      <c r="G58" s="25">
        <f t="shared" si="9"/>
        <v>0.79500000000000004</v>
      </c>
      <c r="H58" s="26">
        <f t="shared" si="13"/>
        <v>0.71599999999999997</v>
      </c>
      <c r="I58" s="26">
        <f t="shared" si="14"/>
        <v>0.7569999999999999</v>
      </c>
      <c r="J58" s="84">
        <f t="shared" si="11"/>
        <v>0.79500000000000004</v>
      </c>
      <c r="K58" s="62">
        <f>IF(G58&gt;$I$59,G58,"")</f>
        <v>0.79500000000000004</v>
      </c>
      <c r="L58" s="63" t="str">
        <f t="shared" si="15"/>
        <v/>
      </c>
      <c r="M58" s="64" t="str">
        <f t="shared" si="15"/>
        <v/>
      </c>
      <c r="N58" s="313" t="s">
        <v>58</v>
      </c>
      <c r="O58" s="313"/>
      <c r="P58" s="314"/>
    </row>
    <row r="59" spans="2:16" ht="15" thickBot="1" x14ac:dyDescent="0.35">
      <c r="B59" s="315" t="s">
        <v>1225</v>
      </c>
      <c r="C59" s="316"/>
      <c r="D59" s="44">
        <v>179.8</v>
      </c>
      <c r="E59" s="45">
        <v>178.2</v>
      </c>
      <c r="F59" s="46">
        <v>179.1</v>
      </c>
      <c r="G59" s="81">
        <f t="shared" si="9"/>
        <v>0.79800000000000015</v>
      </c>
      <c r="H59" s="48">
        <f t="shared" si="13"/>
        <v>0.78199999999999992</v>
      </c>
      <c r="I59" s="49">
        <f t="shared" si="14"/>
        <v>0.79099999999999993</v>
      </c>
      <c r="J59" s="82"/>
      <c r="K59" s="85">
        <f>G59</f>
        <v>0.79800000000000015</v>
      </c>
      <c r="L59" s="86"/>
      <c r="M59" s="87"/>
      <c r="N59" s="317" t="s">
        <v>1225</v>
      </c>
      <c r="O59" s="317"/>
      <c r="P59" s="318"/>
    </row>
    <row r="62" spans="2:16" x14ac:dyDescent="0.3">
      <c r="B62" s="4" t="s">
        <v>1232</v>
      </c>
    </row>
    <row r="63" spans="2:16" x14ac:dyDescent="0.3">
      <c r="B63">
        <v>1</v>
      </c>
      <c r="C63" s="259" t="s">
        <v>1252</v>
      </c>
      <c r="D63" s="259"/>
      <c r="E63" s="259"/>
      <c r="F63" s="259"/>
    </row>
    <row r="64" spans="2:16" x14ac:dyDescent="0.3">
      <c r="B64">
        <v>2</v>
      </c>
      <c r="C64" s="259" t="s">
        <v>1253</v>
      </c>
      <c r="D64" s="259"/>
      <c r="E64" s="259"/>
      <c r="F64" s="259"/>
      <c r="G64" s="259"/>
      <c r="H64" s="259"/>
      <c r="I64" s="259"/>
      <c r="J64" s="259"/>
      <c r="K64" s="259"/>
    </row>
    <row r="65" spans="2:11" x14ac:dyDescent="0.3">
      <c r="B65">
        <v>3</v>
      </c>
      <c r="C65" s="260" t="s">
        <v>1254</v>
      </c>
      <c r="D65" s="260"/>
      <c r="E65" s="260"/>
      <c r="F65" s="260"/>
      <c r="G65" s="260"/>
      <c r="H65" s="260"/>
      <c r="I65" s="260"/>
      <c r="J65" s="260"/>
    </row>
    <row r="66" spans="2:11" x14ac:dyDescent="0.3">
      <c r="C66" s="260"/>
      <c r="D66" s="260"/>
      <c r="E66" s="260"/>
      <c r="F66" s="260"/>
      <c r="G66" s="260"/>
      <c r="H66" s="260"/>
      <c r="I66" s="260"/>
      <c r="J66" s="260"/>
    </row>
    <row r="68" spans="2:11" x14ac:dyDescent="0.3">
      <c r="B68" s="4" t="s">
        <v>1233</v>
      </c>
    </row>
    <row r="69" spans="2:11" ht="14.4" customHeight="1" x14ac:dyDescent="0.3">
      <c r="B69" s="23">
        <v>1</v>
      </c>
      <c r="C69" s="260" t="s">
        <v>1238</v>
      </c>
      <c r="D69" s="260"/>
      <c r="E69" s="260"/>
      <c r="F69" s="260"/>
      <c r="G69" s="260"/>
      <c r="H69" s="260"/>
      <c r="I69" s="260"/>
      <c r="J69" s="260"/>
      <c r="K69" s="125"/>
    </row>
    <row r="70" spans="2:11" x14ac:dyDescent="0.3">
      <c r="C70" s="260"/>
      <c r="D70" s="260"/>
      <c r="E70" s="260"/>
      <c r="F70" s="260"/>
      <c r="G70" s="260"/>
      <c r="H70" s="260"/>
      <c r="I70" s="260"/>
      <c r="J70" s="260"/>
      <c r="K70" s="125"/>
    </row>
  </sheetData>
  <mergeCells count="68">
    <mergeCell ref="C50:I50"/>
    <mergeCell ref="C11:F11"/>
    <mergeCell ref="C64:K64"/>
    <mergeCell ref="C63:F63"/>
    <mergeCell ref="C65:J66"/>
    <mergeCell ref="B14:C14"/>
    <mergeCell ref="B15:C15"/>
    <mergeCell ref="B17:C17"/>
    <mergeCell ref="B18:C18"/>
    <mergeCell ref="B19:C19"/>
    <mergeCell ref="B20:C20"/>
    <mergeCell ref="B36:C36"/>
    <mergeCell ref="C44:P44"/>
    <mergeCell ref="C46:P46"/>
    <mergeCell ref="C45:P45"/>
    <mergeCell ref="B37:C37"/>
    <mergeCell ref="C69:J70"/>
    <mergeCell ref="G51:J51"/>
    <mergeCell ref="K51:M51"/>
    <mergeCell ref="B53:C53"/>
    <mergeCell ref="D51:F51"/>
    <mergeCell ref="B52:C52"/>
    <mergeCell ref="N53:P53"/>
    <mergeCell ref="N58:P58"/>
    <mergeCell ref="B58:C58"/>
    <mergeCell ref="B59:C59"/>
    <mergeCell ref="N59:P59"/>
    <mergeCell ref="B54:C54"/>
    <mergeCell ref="B55:C55"/>
    <mergeCell ref="B56:C56"/>
    <mergeCell ref="B57:C57"/>
    <mergeCell ref="N54:P54"/>
    <mergeCell ref="N55:P55"/>
    <mergeCell ref="N57:P57"/>
    <mergeCell ref="B38:C38"/>
    <mergeCell ref="B39:C39"/>
    <mergeCell ref="N12:P12"/>
    <mergeCell ref="Q27:S27"/>
    <mergeCell ref="Q30:S30"/>
    <mergeCell ref="Q38:S38"/>
    <mergeCell ref="Q15:R15"/>
    <mergeCell ref="Q25:T25"/>
    <mergeCell ref="Q17:R17"/>
    <mergeCell ref="Q32:R32"/>
    <mergeCell ref="Q20:R20"/>
    <mergeCell ref="B40:C40"/>
    <mergeCell ref="D12:F12"/>
    <mergeCell ref="B21:C21"/>
    <mergeCell ref="B22:C22"/>
    <mergeCell ref="B23:C23"/>
    <mergeCell ref="B24:C24"/>
    <mergeCell ref="B31:C31"/>
    <mergeCell ref="B32:C32"/>
    <mergeCell ref="B33:C33"/>
    <mergeCell ref="B34:C34"/>
    <mergeCell ref="B35:C35"/>
    <mergeCell ref="B16:C16"/>
    <mergeCell ref="B26:C26"/>
    <mergeCell ref="B27:C27"/>
    <mergeCell ref="B30:C30"/>
    <mergeCell ref="B25:C25"/>
    <mergeCell ref="C7:L7"/>
    <mergeCell ref="C3:J3"/>
    <mergeCell ref="C4:J4"/>
    <mergeCell ref="B13:C13"/>
    <mergeCell ref="J12:M12"/>
    <mergeCell ref="G12:I12"/>
    <mergeCell ref="C8:N8"/>
  </mergeCells>
  <conditionalFormatting sqref="J53:J58">
    <cfRule type="colorScale" priority="15">
      <colorScale>
        <cfvo type="min"/>
        <cfvo type="max"/>
        <color rgb="FFFCFCFF"/>
        <color rgb="FFF8696B"/>
      </colorScale>
    </cfRule>
  </conditionalFormatting>
  <conditionalFormatting sqref="K53:M58">
    <cfRule type="colorScale" priority="17">
      <colorScale>
        <cfvo type="min"/>
        <cfvo type="percentile" val="50"/>
        <cfvo type="max"/>
        <color rgb="FF63BE7B"/>
        <color rgb="FFFFEB84"/>
        <color rgb="FFF8696B"/>
      </colorScale>
    </cfRule>
  </conditionalFormatting>
  <conditionalFormatting sqref="M14:M39">
    <cfRule type="colorScale" priority="5">
      <colorScale>
        <cfvo type="min"/>
        <cfvo type="max"/>
        <color rgb="FFFCFCFF"/>
        <color rgb="FFF8696B"/>
      </colorScale>
    </cfRule>
  </conditionalFormatting>
  <conditionalFormatting sqref="M40">
    <cfRule type="colorScale" priority="7">
      <colorScale>
        <cfvo type="min"/>
        <cfvo type="max"/>
        <color rgb="FFFCFCFF"/>
        <color rgb="FFF8696B"/>
      </colorScale>
    </cfRule>
    <cfRule type="colorScale" priority="9">
      <colorScale>
        <cfvo type="min"/>
        <cfvo type="percentile" val="50"/>
        <cfvo type="max"/>
        <color rgb="FF5A8AC6"/>
        <color rgb="FFFCFCFF"/>
        <color rgb="FFF8696B"/>
      </colorScale>
    </cfRule>
  </conditionalFormatting>
  <conditionalFormatting sqref="N14:P39">
    <cfRule type="colorScale" priority="3">
      <colorScale>
        <cfvo type="min"/>
        <cfvo type="percentile" val="50"/>
        <cfvo type="max"/>
        <color rgb="FF63BE7B"/>
        <color rgb="FFFFEB84"/>
        <color rgb="FFF8696B"/>
      </colorScale>
    </cfRule>
  </conditionalFormatting>
  <conditionalFormatting sqref="N14:P40">
    <cfRule type="colorScale" priority="4">
      <colorScale>
        <cfvo type="min"/>
        <cfvo type="percentile" val="50"/>
        <cfvo type="max"/>
        <color rgb="FF63BE7B"/>
        <color rgb="FFFFEB84"/>
        <color rgb="FFF8696B"/>
      </colorScale>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7F487-5606-475D-A328-B89A2545C870}">
  <dimension ref="B2:Y95"/>
  <sheetViews>
    <sheetView topLeftCell="N57" zoomScale="94" zoomScaleNormal="94" workbookViewId="0">
      <selection activeCell="U96" sqref="U96"/>
    </sheetView>
  </sheetViews>
  <sheetFormatPr defaultRowHeight="14.4" x14ac:dyDescent="0.3"/>
  <cols>
    <col min="1" max="1" width="4.21875" customWidth="1"/>
    <col min="2" max="2" width="12.109375" bestFit="1" customWidth="1"/>
    <col min="4" max="4" width="16.21875" customWidth="1"/>
    <col min="5" max="5" width="20.44140625" bestFit="1" customWidth="1"/>
    <col min="6" max="6" width="16.21875" bestFit="1" customWidth="1"/>
    <col min="7" max="7" width="15.44140625" bestFit="1" customWidth="1"/>
    <col min="12" max="12" width="22.109375" customWidth="1"/>
    <col min="13" max="13" width="20" customWidth="1"/>
    <col min="14" max="14" width="27.109375" customWidth="1"/>
    <col min="15" max="15" width="21.88671875" customWidth="1"/>
    <col min="16" max="16" width="9.6640625" customWidth="1"/>
    <col min="17" max="17" width="14.5546875" customWidth="1"/>
    <col min="18" max="18" width="14.77734375" customWidth="1"/>
    <col min="19" max="19" width="11.88671875" customWidth="1"/>
    <col min="20" max="25" width="10.77734375" customWidth="1"/>
    <col min="26" max="26" width="12.88671875" bestFit="1" customWidth="1"/>
    <col min="29" max="29" width="16.21875" customWidth="1"/>
    <col min="31" max="42" width="8.77734375" customWidth="1"/>
  </cols>
  <sheetData>
    <row r="2" spans="2:19" x14ac:dyDescent="0.3">
      <c r="B2" s="4" t="s">
        <v>1400</v>
      </c>
    </row>
    <row r="3" spans="2:19" x14ac:dyDescent="0.3">
      <c r="B3">
        <v>1</v>
      </c>
      <c r="C3" s="259" t="s">
        <v>1393</v>
      </c>
      <c r="D3" s="259"/>
      <c r="E3" s="259"/>
      <c r="F3" s="259"/>
      <c r="G3" s="259"/>
      <c r="H3" s="259"/>
      <c r="I3" s="259"/>
      <c r="J3" s="259"/>
      <c r="K3" s="259"/>
    </row>
    <row r="4" spans="2:19" x14ac:dyDescent="0.3">
      <c r="B4">
        <v>2</v>
      </c>
      <c r="C4" s="259" t="s">
        <v>1399</v>
      </c>
      <c r="D4" s="259"/>
      <c r="E4" s="259"/>
      <c r="F4" s="259"/>
      <c r="G4" s="259"/>
      <c r="H4" s="259"/>
      <c r="I4" s="259"/>
    </row>
    <row r="7" spans="2:19" ht="15" thickBot="1" x14ac:dyDescent="0.35"/>
    <row r="8" spans="2:19" ht="15" thickBot="1" x14ac:dyDescent="0.35">
      <c r="M8" s="326" t="s">
        <v>1330</v>
      </c>
      <c r="N8" s="327"/>
      <c r="O8" s="327"/>
      <c r="P8" s="327"/>
      <c r="Q8" s="327"/>
      <c r="R8" s="328"/>
    </row>
    <row r="9" spans="2:19" x14ac:dyDescent="0.3">
      <c r="E9" s="90" t="s">
        <v>1327</v>
      </c>
      <c r="F9" s="91" t="s">
        <v>1256</v>
      </c>
      <c r="G9" s="92" t="s">
        <v>1326</v>
      </c>
      <c r="L9" s="104" t="s">
        <v>1327</v>
      </c>
      <c r="M9" s="96" t="s">
        <v>1328</v>
      </c>
      <c r="N9" s="95" t="s">
        <v>46</v>
      </c>
      <c r="O9" s="95" t="s">
        <v>1329</v>
      </c>
      <c r="P9" s="95" t="s">
        <v>50</v>
      </c>
      <c r="Q9" s="95" t="s">
        <v>1331</v>
      </c>
      <c r="R9" s="97" t="s">
        <v>58</v>
      </c>
      <c r="S9" s="182" t="s">
        <v>1392</v>
      </c>
    </row>
    <row r="10" spans="2:19" x14ac:dyDescent="0.3">
      <c r="D10" s="88" t="s">
        <v>1258</v>
      </c>
      <c r="E10" s="89" t="str">
        <f>LEFT(D10,4)</f>
        <v>2016</v>
      </c>
      <c r="F10" s="22">
        <f>VLOOKUP(D10,'Modified Data'!$D$1:$AE$376,28,0)</f>
        <v>126</v>
      </c>
      <c r="G10" s="15"/>
      <c r="K10" s="88" t="s">
        <v>1258</v>
      </c>
      <c r="L10" s="105" t="str">
        <f>LEFT(K10,4)</f>
        <v>2016</v>
      </c>
      <c r="M10" s="14" cm="1">
        <f t="array" ref="M10:S10">VLOOKUP($K10,'Modified Data'!$D$1:$AE$376,{14,15,18,19,20,27,28},0)</f>
        <v>129.80000000000001</v>
      </c>
      <c r="N10">
        <v>136.5</v>
      </c>
      <c r="O10">
        <v>130.5</v>
      </c>
      <c r="P10">
        <v>124.9</v>
      </c>
      <c r="Q10">
        <v>122.4</v>
      </c>
      <c r="R10" s="15">
        <v>119.3</v>
      </c>
      <c r="S10" s="119">
        <v>126</v>
      </c>
    </row>
    <row r="11" spans="2:19" x14ac:dyDescent="0.3">
      <c r="D11" s="88" t="s">
        <v>1259</v>
      </c>
      <c r="E11" s="89">
        <v>2017</v>
      </c>
      <c r="F11" s="22">
        <v>130.9</v>
      </c>
      <c r="G11" s="93">
        <f>(F11-F10)/F10</f>
        <v>3.8888888888888931E-2</v>
      </c>
      <c r="K11" s="88" t="s">
        <v>1259</v>
      </c>
      <c r="L11" s="107" t="str">
        <f t="shared" ref="L11:L17" si="0">LEFT(K11,4)</f>
        <v>2017</v>
      </c>
      <c r="M11" s="14">
        <v>133.1</v>
      </c>
      <c r="N11">
        <v>145.1</v>
      </c>
      <c r="O11">
        <v>136.4</v>
      </c>
      <c r="P11">
        <v>131.1</v>
      </c>
      <c r="Q11">
        <v>129.1</v>
      </c>
      <c r="R11" s="15">
        <v>125.1</v>
      </c>
      <c r="S11" s="119">
        <v>130.9</v>
      </c>
    </row>
    <row r="12" spans="2:19" x14ac:dyDescent="0.3">
      <c r="D12" s="88" t="s">
        <v>1260</v>
      </c>
      <c r="E12" s="89">
        <v>2018</v>
      </c>
      <c r="F12" s="22">
        <v>136.5</v>
      </c>
      <c r="G12" s="93">
        <v>4.278074866310156E-2</v>
      </c>
      <c r="K12" s="88" t="s">
        <v>1260</v>
      </c>
      <c r="L12" s="107" t="str">
        <f t="shared" si="0"/>
        <v>2018</v>
      </c>
      <c r="M12" s="14">
        <v>137.19999999999999</v>
      </c>
      <c r="N12">
        <v>156.30000000000001</v>
      </c>
      <c r="O12">
        <v>143.1</v>
      </c>
      <c r="P12">
        <v>142</v>
      </c>
      <c r="Q12">
        <v>136.5</v>
      </c>
      <c r="R12" s="15">
        <v>130.30000000000001</v>
      </c>
      <c r="S12" s="119">
        <v>136.5</v>
      </c>
    </row>
    <row r="13" spans="2:19" x14ac:dyDescent="0.3">
      <c r="D13" s="88" t="s">
        <v>1261</v>
      </c>
      <c r="E13" s="89">
        <v>2019</v>
      </c>
      <c r="F13" s="22">
        <v>140.4</v>
      </c>
      <c r="G13" s="93">
        <v>2.8571428571428612E-2</v>
      </c>
      <c r="K13" s="88" t="s">
        <v>1261</v>
      </c>
      <c r="L13" s="107" t="str">
        <f t="shared" si="0"/>
        <v>2019</v>
      </c>
      <c r="M13" s="14">
        <v>138.1</v>
      </c>
      <c r="N13">
        <v>163.5</v>
      </c>
      <c r="O13">
        <v>146.69999999999999</v>
      </c>
      <c r="P13">
        <v>149</v>
      </c>
      <c r="Q13">
        <v>139.69999999999999</v>
      </c>
      <c r="R13" s="15">
        <v>137.69999999999999</v>
      </c>
      <c r="S13" s="119">
        <v>140.4</v>
      </c>
    </row>
    <row r="14" spans="2:19" x14ac:dyDescent="0.3">
      <c r="D14" s="88" t="s">
        <v>1265</v>
      </c>
      <c r="E14" s="89">
        <v>2020</v>
      </c>
      <c r="F14" s="22">
        <v>148.6</v>
      </c>
      <c r="G14" s="93">
        <v>5.840455840455832E-2</v>
      </c>
      <c r="K14" s="88" t="s">
        <v>1265</v>
      </c>
      <c r="L14" s="107" t="str">
        <f t="shared" si="0"/>
        <v>2020</v>
      </c>
      <c r="M14" s="14">
        <v>148.9</v>
      </c>
      <c r="N14">
        <v>171.2</v>
      </c>
      <c r="O14">
        <v>149.80000000000001</v>
      </c>
      <c r="P14">
        <v>154.5</v>
      </c>
      <c r="Q14">
        <v>148.9</v>
      </c>
      <c r="R14" s="15">
        <v>143.80000000000001</v>
      </c>
      <c r="S14" s="119">
        <v>148.6</v>
      </c>
    </row>
    <row r="15" spans="2:19" x14ac:dyDescent="0.3">
      <c r="D15" s="88" t="s">
        <v>1277</v>
      </c>
      <c r="E15" s="89">
        <v>2021</v>
      </c>
      <c r="F15" s="22">
        <v>156.80000000000001</v>
      </c>
      <c r="G15" s="93">
        <v>5.5181695827725558E-2</v>
      </c>
      <c r="K15" s="88" t="s">
        <v>1277</v>
      </c>
      <c r="L15" s="107" t="str">
        <f t="shared" si="0"/>
        <v>2021</v>
      </c>
      <c r="M15" s="14">
        <v>156.69999999999999</v>
      </c>
      <c r="N15">
        <v>188.1</v>
      </c>
      <c r="O15">
        <v>156.4</v>
      </c>
      <c r="P15">
        <v>159.9</v>
      </c>
      <c r="Q15">
        <v>155.5</v>
      </c>
      <c r="R15" s="15">
        <v>153.80000000000001</v>
      </c>
      <c r="S15" s="119">
        <v>156.80000000000001</v>
      </c>
    </row>
    <row r="16" spans="2:19" x14ac:dyDescent="0.3">
      <c r="D16" s="88" t="s">
        <v>1289</v>
      </c>
      <c r="E16" s="89">
        <v>2022</v>
      </c>
      <c r="F16" s="22">
        <v>167.7</v>
      </c>
      <c r="G16" s="188">
        <v>6.9515306122448828E-2</v>
      </c>
      <c r="K16" s="88" t="s">
        <v>1289</v>
      </c>
      <c r="L16" s="107" t="str">
        <f t="shared" si="0"/>
        <v>2022</v>
      </c>
      <c r="M16" s="14">
        <v>168.4</v>
      </c>
      <c r="N16">
        <v>193.7</v>
      </c>
      <c r="O16">
        <v>171.1</v>
      </c>
      <c r="P16">
        <v>165.3</v>
      </c>
      <c r="Q16">
        <v>167.2</v>
      </c>
      <c r="R16" s="15">
        <v>164.6</v>
      </c>
      <c r="S16" s="119">
        <v>167.7</v>
      </c>
    </row>
    <row r="17" spans="4:19" ht="15" thickBot="1" x14ac:dyDescent="0.35">
      <c r="D17" s="88" t="s">
        <v>1319</v>
      </c>
      <c r="E17" s="108">
        <v>2023</v>
      </c>
      <c r="F17" s="83">
        <v>177.2</v>
      </c>
      <c r="G17" s="94">
        <v>5.6648777579010143E-2</v>
      </c>
      <c r="K17" s="88" t="s">
        <v>1319</v>
      </c>
      <c r="L17" s="106" t="str">
        <f t="shared" si="0"/>
        <v>2023</v>
      </c>
      <c r="M17" s="65">
        <v>177</v>
      </c>
      <c r="N17" s="66">
        <v>199.5</v>
      </c>
      <c r="O17" s="66">
        <v>185.1</v>
      </c>
      <c r="P17" s="66">
        <v>173.5</v>
      </c>
      <c r="Q17" s="66">
        <v>181.9</v>
      </c>
      <c r="R17" s="67">
        <v>174.1</v>
      </c>
      <c r="S17" s="120">
        <v>177.2</v>
      </c>
    </row>
    <row r="18" spans="4:19" x14ac:dyDescent="0.3">
      <c r="K18" s="88"/>
      <c r="L18" s="5"/>
    </row>
    <row r="21" spans="4:19" ht="15" thickBot="1" x14ac:dyDescent="0.35"/>
    <row r="22" spans="4:19" ht="15" thickBot="1" x14ac:dyDescent="0.35">
      <c r="M22" s="326" t="s">
        <v>1332</v>
      </c>
      <c r="N22" s="327"/>
      <c r="O22" s="327"/>
      <c r="P22" s="327"/>
      <c r="Q22" s="327"/>
      <c r="R22" s="328"/>
    </row>
    <row r="23" spans="4:19" x14ac:dyDescent="0.3">
      <c r="L23" s="114" t="s">
        <v>1327</v>
      </c>
      <c r="M23" s="115" t="s">
        <v>1328</v>
      </c>
      <c r="N23" s="116" t="s">
        <v>46</v>
      </c>
      <c r="O23" s="116" t="s">
        <v>1329</v>
      </c>
      <c r="P23" s="116" t="s">
        <v>50</v>
      </c>
      <c r="Q23" s="116" t="s">
        <v>1331</v>
      </c>
      <c r="R23" s="117" t="s">
        <v>58</v>
      </c>
      <c r="S23" s="183" t="s">
        <v>1392</v>
      </c>
    </row>
    <row r="24" spans="4:19" ht="15" thickBot="1" x14ac:dyDescent="0.35">
      <c r="L24" s="109" t="str">
        <f>LEFT(K11,4)</f>
        <v>2017</v>
      </c>
      <c r="M24" s="98">
        <f>(M11-M10)/M10</f>
        <v>2.5423728813559188E-2</v>
      </c>
      <c r="N24" s="99">
        <f t="shared" ref="N24:R24" si="1">(N11-N10)/N10</f>
        <v>6.300366300366296E-2</v>
      </c>
      <c r="O24" s="99">
        <f t="shared" si="1"/>
        <v>4.5210727969348705E-2</v>
      </c>
      <c r="P24" s="99">
        <f t="shared" si="1"/>
        <v>4.9639711769415437E-2</v>
      </c>
      <c r="Q24" s="99">
        <f t="shared" si="1"/>
        <v>5.4738562091503171E-2</v>
      </c>
      <c r="R24" s="100">
        <f t="shared" si="1"/>
        <v>4.8616932103939622E-2</v>
      </c>
      <c r="S24" s="184">
        <f t="shared" ref="S24" si="2">(S11-S10)/S10</f>
        <v>3.8888888888888931E-2</v>
      </c>
    </row>
    <row r="25" spans="4:19" ht="15" thickBot="1" x14ac:dyDescent="0.35">
      <c r="L25" s="109">
        <v>2018</v>
      </c>
      <c r="M25" s="98">
        <v>3.0803906836964646E-2</v>
      </c>
      <c r="N25" s="99">
        <v>7.7188146106133823E-2</v>
      </c>
      <c r="O25" s="99">
        <v>4.9120234604105487E-2</v>
      </c>
      <c r="P25" s="124">
        <v>8.3142639206712485E-2</v>
      </c>
      <c r="Q25" s="99">
        <v>5.7319907048799426E-2</v>
      </c>
      <c r="R25" s="100">
        <v>4.1566746602717961E-2</v>
      </c>
      <c r="S25" s="184">
        <v>4.278074866310156E-2</v>
      </c>
    </row>
    <row r="26" spans="4:19" x14ac:dyDescent="0.3">
      <c r="L26" s="109">
        <v>2019</v>
      </c>
      <c r="M26" s="98">
        <v>6.5597667638484384E-3</v>
      </c>
      <c r="N26" s="99">
        <v>4.6065259117082459E-2</v>
      </c>
      <c r="O26" s="99">
        <v>2.5157232704402475E-2</v>
      </c>
      <c r="P26" s="99">
        <v>4.9295774647887321E-2</v>
      </c>
      <c r="Q26" s="99">
        <v>2.344322344322336E-2</v>
      </c>
      <c r="R26" s="100">
        <v>5.6792018419032822E-2</v>
      </c>
      <c r="S26" s="184">
        <v>2.8571428571428612E-2</v>
      </c>
    </row>
    <row r="27" spans="4:19" ht="15" thickBot="1" x14ac:dyDescent="0.35">
      <c r="L27" s="109">
        <v>2020</v>
      </c>
      <c r="M27" s="98">
        <v>7.8204199855177486E-2</v>
      </c>
      <c r="N27" s="99">
        <v>4.7094801223241521E-2</v>
      </c>
      <c r="O27" s="99">
        <v>2.1131561008861779E-2</v>
      </c>
      <c r="P27" s="99">
        <v>3.6912751677852351E-2</v>
      </c>
      <c r="Q27" s="99">
        <v>6.585540443808173E-2</v>
      </c>
      <c r="R27" s="100">
        <v>4.4299201161946432E-2</v>
      </c>
      <c r="S27" s="184">
        <v>5.840455840455832E-2</v>
      </c>
    </row>
    <row r="28" spans="4:19" ht="15" thickBot="1" x14ac:dyDescent="0.35">
      <c r="L28" s="109">
        <v>2021</v>
      </c>
      <c r="M28" s="98">
        <v>5.2384150436534473E-2</v>
      </c>
      <c r="N28" s="124">
        <v>9.8714953271028083E-2</v>
      </c>
      <c r="O28" s="99">
        <v>4.4058744993324392E-2</v>
      </c>
      <c r="P28" s="99">
        <v>3.4951456310679647E-2</v>
      </c>
      <c r="Q28" s="99">
        <v>4.4325050369375382E-2</v>
      </c>
      <c r="R28" s="100">
        <v>6.9541029207232263E-2</v>
      </c>
      <c r="S28" s="184">
        <v>5.5181695827725558E-2</v>
      </c>
    </row>
    <row r="29" spans="4:19" ht="18.600000000000001" thickBot="1" x14ac:dyDescent="0.4">
      <c r="L29" s="111">
        <v>2022</v>
      </c>
      <c r="M29" s="113">
        <v>7.4664964901084985E-2</v>
      </c>
      <c r="N29" s="112">
        <v>2.9771398192450796E-2</v>
      </c>
      <c r="O29" s="113">
        <v>9.3989769820971791E-2</v>
      </c>
      <c r="P29" s="112">
        <v>3.3771106941838686E-2</v>
      </c>
      <c r="Q29" s="113">
        <v>7.5241157556270019E-2</v>
      </c>
      <c r="R29" s="113">
        <v>7.0221066319895858E-2</v>
      </c>
      <c r="S29" s="186">
        <v>6.9515306122448828E-2</v>
      </c>
    </row>
    <row r="30" spans="4:19" ht="15" thickBot="1" x14ac:dyDescent="0.35">
      <c r="L30" s="110">
        <v>2023</v>
      </c>
      <c r="M30" s="101">
        <v>5.1068883610451268E-2</v>
      </c>
      <c r="N30" s="102">
        <v>2.9943211151264904E-2</v>
      </c>
      <c r="O30" s="124">
        <v>8.1823495032144949E-2</v>
      </c>
      <c r="P30" s="102">
        <v>4.9606775559588555E-2</v>
      </c>
      <c r="Q30" s="124">
        <v>8.7918660287081452E-2</v>
      </c>
      <c r="R30" s="103">
        <v>5.7715674362089915E-2</v>
      </c>
      <c r="S30" s="185">
        <v>5.6648777579010143E-2</v>
      </c>
    </row>
    <row r="32" spans="4:19" x14ac:dyDescent="0.3">
      <c r="K32" s="4" t="s">
        <v>1401</v>
      </c>
    </row>
    <row r="33" spans="11:25" x14ac:dyDescent="0.3">
      <c r="K33">
        <v>1</v>
      </c>
      <c r="L33" t="s">
        <v>1402</v>
      </c>
    </row>
    <row r="34" spans="11:25" x14ac:dyDescent="0.3">
      <c r="K34">
        <v>2</v>
      </c>
    </row>
    <row r="35" spans="11:25" x14ac:dyDescent="0.3">
      <c r="K35">
        <v>3</v>
      </c>
    </row>
    <row r="40" spans="11:25" ht="15" thickBot="1" x14ac:dyDescent="0.35"/>
    <row r="41" spans="11:25" ht="15" thickBot="1" x14ac:dyDescent="0.35">
      <c r="M41" s="326" t="s">
        <v>1358</v>
      </c>
      <c r="N41" s="327"/>
      <c r="O41" s="327"/>
      <c r="P41" s="327"/>
      <c r="Q41" s="327"/>
      <c r="R41" s="328"/>
    </row>
    <row r="42" spans="11:25" x14ac:dyDescent="0.3">
      <c r="L42" s="118" t="s">
        <v>1333</v>
      </c>
      <c r="M42" s="115" t="s">
        <v>1328</v>
      </c>
      <c r="N42" s="116" t="s">
        <v>46</v>
      </c>
      <c r="O42" s="116" t="s">
        <v>1329</v>
      </c>
      <c r="P42" s="116" t="s">
        <v>50</v>
      </c>
      <c r="Q42" s="116" t="s">
        <v>1331</v>
      </c>
      <c r="R42" s="117" t="s">
        <v>58</v>
      </c>
      <c r="S42" s="11"/>
      <c r="T42" s="11"/>
      <c r="U42" s="11"/>
      <c r="V42" s="11"/>
      <c r="W42" s="11"/>
      <c r="X42" s="11"/>
      <c r="Y42" s="11"/>
    </row>
    <row r="43" spans="11:25" x14ac:dyDescent="0.3">
      <c r="K43" s="88" t="s">
        <v>1277</v>
      </c>
      <c r="L43" s="119" t="str">
        <f>LEFT(K43,7)</f>
        <v>2021Mar</v>
      </c>
      <c r="M43" s="14"/>
      <c r="R43" s="15"/>
    </row>
    <row r="44" spans="11:25" x14ac:dyDescent="0.3">
      <c r="K44" s="88" t="s">
        <v>1278</v>
      </c>
      <c r="L44" s="119" t="s">
        <v>1334</v>
      </c>
      <c r="M44" s="98" cm="1">
        <f t="array" ref="M44:R44">(VLOOKUP($K44,'Modified Data'!$D$1:$AE$376,{14,15,18,19,20,27},0)-VLOOKUP($K43,'Modified Data'!$D$1:$AE$376,{14,15,18,19,20,27},0))/VLOOKUP($K43,'Modified Data'!$D$1:$AE$376,{14,15,18,19,20,27},0)</f>
        <v>8.2961072112317253E-3</v>
      </c>
      <c r="N44" s="99">
        <v>3.7214247740564436E-3</v>
      </c>
      <c r="O44" s="99">
        <v>5.7544757033248439E-3</v>
      </c>
      <c r="P44" s="99">
        <v>9.3808630393996239E-3</v>
      </c>
      <c r="Q44" s="99">
        <v>6.4308681672022071E-4</v>
      </c>
      <c r="R44" s="100">
        <v>3.9011703511052944E-3</v>
      </c>
    </row>
    <row r="45" spans="11:25" x14ac:dyDescent="0.3">
      <c r="K45" s="88" t="s">
        <v>1279</v>
      </c>
      <c r="L45" s="119" t="s">
        <v>1335</v>
      </c>
      <c r="M45" s="98">
        <v>1.7088607594936637E-2</v>
      </c>
      <c r="N45" s="99">
        <v>1.6419491525423699E-2</v>
      </c>
      <c r="O45" s="99">
        <v>1.9707565162110578E-2</v>
      </c>
      <c r="P45" s="99">
        <v>1.2391573729862988E-3</v>
      </c>
      <c r="Q45" s="99">
        <v>2.4421593830334265E-2</v>
      </c>
      <c r="R45" s="100">
        <v>1.5544041450777238E-2</v>
      </c>
    </row>
    <row r="46" spans="11:25" x14ac:dyDescent="0.3">
      <c r="K46" s="88" t="s">
        <v>1280</v>
      </c>
      <c r="L46" s="119" t="s">
        <v>1336</v>
      </c>
      <c r="M46" s="98">
        <v>1.1823273179838244E-2</v>
      </c>
      <c r="N46" s="99">
        <v>-5.7321521625846496E-3</v>
      </c>
      <c r="O46" s="99">
        <v>1.8703241895260782E-3</v>
      </c>
      <c r="P46" s="99">
        <v>-6.8069306930692722E-3</v>
      </c>
      <c r="Q46" s="99">
        <v>2.5094102885822186E-3</v>
      </c>
      <c r="R46" s="100">
        <v>5.1020408163264218E-3</v>
      </c>
    </row>
    <row r="47" spans="11:25" x14ac:dyDescent="0.3">
      <c r="K47" s="88" t="s">
        <v>1281</v>
      </c>
      <c r="L47" s="119" t="s">
        <v>1337</v>
      </c>
      <c r="M47" s="98">
        <v>8.6100861008610446E-3</v>
      </c>
      <c r="N47" s="99">
        <v>2.0964360587000905E-3</v>
      </c>
      <c r="O47" s="99">
        <v>4.3559427504668144E-3</v>
      </c>
      <c r="P47" s="99">
        <v>6.2305295950155761E-3</v>
      </c>
      <c r="Q47" s="99">
        <v>5.6320400500624356E-3</v>
      </c>
      <c r="R47" s="100">
        <v>8.883248730964504E-3</v>
      </c>
    </row>
    <row r="48" spans="11:25" x14ac:dyDescent="0.3">
      <c r="K48" s="88" t="s">
        <v>1282</v>
      </c>
      <c r="L48" s="119" t="s">
        <v>1338</v>
      </c>
      <c r="M48" s="98">
        <v>0</v>
      </c>
      <c r="N48" s="99">
        <v>4.7071129707113267E-3</v>
      </c>
      <c r="O48" s="99">
        <v>1.1152416356877217E-2</v>
      </c>
      <c r="P48" s="99">
        <v>3.7151702786377356E-3</v>
      </c>
      <c r="Q48" s="99">
        <v>1.1823273179838244E-2</v>
      </c>
      <c r="R48" s="100">
        <v>6.2893081761006293E-3</v>
      </c>
    </row>
    <row r="49" spans="11:18" x14ac:dyDescent="0.3">
      <c r="K49" s="88" t="s">
        <v>1283</v>
      </c>
      <c r="L49" s="119" t="s">
        <v>1339</v>
      </c>
      <c r="M49" s="98">
        <v>0</v>
      </c>
      <c r="N49" s="99">
        <v>0</v>
      </c>
      <c r="O49" s="99">
        <v>6.12745098039355E-4</v>
      </c>
      <c r="P49" s="99">
        <v>0</v>
      </c>
      <c r="Q49" s="99">
        <v>0</v>
      </c>
      <c r="R49" s="100">
        <v>0</v>
      </c>
    </row>
    <row r="50" spans="11:18" x14ac:dyDescent="0.3">
      <c r="K50" s="88" t="s">
        <v>1284</v>
      </c>
      <c r="L50" s="119" t="s">
        <v>1340</v>
      </c>
      <c r="M50" s="98">
        <v>2.2560975609756027E-2</v>
      </c>
      <c r="N50" s="99">
        <v>3.1233732431025212E-3</v>
      </c>
      <c r="O50" s="99">
        <v>6.1236987140232697E-3</v>
      </c>
      <c r="P50" s="99">
        <v>9.2535471930906849E-3</v>
      </c>
      <c r="Q50" s="99">
        <v>9.8400984009839754E-3</v>
      </c>
      <c r="R50" s="100">
        <v>6.2500000000000003E-3</v>
      </c>
    </row>
    <row r="51" spans="11:18" x14ac:dyDescent="0.3">
      <c r="K51" s="88" t="s">
        <v>1285</v>
      </c>
      <c r="L51" s="119" t="s">
        <v>1341</v>
      </c>
      <c r="M51" s="98">
        <v>1.1926058437686345E-2</v>
      </c>
      <c r="N51" s="99">
        <v>1.0378827192528131E-3</v>
      </c>
      <c r="O51" s="99">
        <v>9.1296409007912346E-3</v>
      </c>
      <c r="P51" s="99">
        <v>3.6674816625916523E-3</v>
      </c>
      <c r="Q51" s="99">
        <v>-1.8270401948841837E-3</v>
      </c>
      <c r="R51" s="100">
        <v>2.4844720496894762E-3</v>
      </c>
    </row>
    <row r="52" spans="11:18" x14ac:dyDescent="0.3">
      <c r="K52" s="88" t="s">
        <v>1286</v>
      </c>
      <c r="L52" s="119" t="s">
        <v>1342</v>
      </c>
      <c r="M52" s="98">
        <v>-8.8391278727165592E-3</v>
      </c>
      <c r="N52" s="99">
        <v>-2.592016588906169E-3</v>
      </c>
      <c r="O52" s="99">
        <v>7.2376357056694119E-3</v>
      </c>
      <c r="P52" s="99">
        <v>-4.8721071863579964E-3</v>
      </c>
      <c r="Q52" s="99">
        <v>1.2202562538132314E-3</v>
      </c>
      <c r="R52" s="100">
        <v>3.7174721189590725E-3</v>
      </c>
    </row>
    <row r="53" spans="11:18" x14ac:dyDescent="0.3">
      <c r="K53" s="88" t="s">
        <v>1287</v>
      </c>
      <c r="L53" s="119" t="s">
        <v>1343</v>
      </c>
      <c r="M53" s="98">
        <v>-1.070154577883462E-2</v>
      </c>
      <c r="N53" s="99">
        <v>-1.039501039501128E-3</v>
      </c>
      <c r="O53" s="99">
        <v>8.9820359281437123E-3</v>
      </c>
      <c r="P53" s="99">
        <v>6.7319461444308093E-3</v>
      </c>
      <c r="Q53" s="99">
        <v>6.0938452163311586E-4</v>
      </c>
      <c r="R53" s="100">
        <v>4.3209876543209179E-3</v>
      </c>
    </row>
    <row r="54" spans="11:18" x14ac:dyDescent="0.3">
      <c r="K54" s="88" t="s">
        <v>1288</v>
      </c>
      <c r="L54" s="119" t="s">
        <v>1344</v>
      </c>
      <c r="M54" s="98">
        <v>-1.2019230769231793E-3</v>
      </c>
      <c r="N54" s="99">
        <v>3.1217481789803476E-3</v>
      </c>
      <c r="O54" s="99">
        <v>6.5281899109791951E-3</v>
      </c>
      <c r="P54" s="99">
        <v>6.0790273556231003E-3</v>
      </c>
      <c r="Q54" s="99">
        <v>9.1352009744214372E-3</v>
      </c>
      <c r="R54" s="100">
        <v>4.9170251997542186E-3</v>
      </c>
    </row>
    <row r="55" spans="11:18" x14ac:dyDescent="0.3">
      <c r="K55" s="88" t="s">
        <v>1289</v>
      </c>
      <c r="L55" s="119" t="s">
        <v>1345</v>
      </c>
      <c r="M55" s="122">
        <v>1.3237063778580128E-2</v>
      </c>
      <c r="N55" s="121">
        <v>4.6680497925310023E-3</v>
      </c>
      <c r="O55" s="121">
        <v>8.8443396226415092E-3</v>
      </c>
      <c r="P55" s="121">
        <v>-1.2084592145014418E-3</v>
      </c>
      <c r="Q55" s="121">
        <v>9.0525045262522634E-3</v>
      </c>
      <c r="R55" s="123">
        <v>6.7278287461773351E-3</v>
      </c>
    </row>
    <row r="56" spans="11:18" x14ac:dyDescent="0.3">
      <c r="K56" s="88" t="s">
        <v>1290</v>
      </c>
      <c r="L56" s="119" t="s">
        <v>1346</v>
      </c>
      <c r="M56" s="98">
        <v>1.4251781472684119E-2</v>
      </c>
      <c r="N56" s="99">
        <v>1.0325245224574965E-3</v>
      </c>
      <c r="O56" s="99">
        <v>9.9357101110462715E-3</v>
      </c>
      <c r="P56" s="99">
        <v>1.0284331518451231E-2</v>
      </c>
      <c r="Q56" s="99">
        <v>2.9904306220095697E-2</v>
      </c>
      <c r="R56" s="100">
        <v>1.3365735115431453E-2</v>
      </c>
    </row>
    <row r="57" spans="11:18" x14ac:dyDescent="0.3">
      <c r="K57" s="88" t="s">
        <v>1291</v>
      </c>
      <c r="L57" s="119" t="s">
        <v>1347</v>
      </c>
      <c r="M57" s="98">
        <v>1.4637002341920374E-2</v>
      </c>
      <c r="N57" s="99">
        <v>1.0314595152139691E-3</v>
      </c>
      <c r="O57" s="99">
        <v>1.0416666666666567E-2</v>
      </c>
      <c r="P57" s="99">
        <v>2.9940119760479044E-3</v>
      </c>
      <c r="Q57" s="99">
        <v>1.3937282229965191E-2</v>
      </c>
      <c r="R57" s="100">
        <v>4.1966426858512504E-3</v>
      </c>
    </row>
    <row r="58" spans="11:18" x14ac:dyDescent="0.3">
      <c r="K58" s="88" t="s">
        <v>1294</v>
      </c>
      <c r="L58" s="119" t="s">
        <v>1348</v>
      </c>
      <c r="M58" s="98">
        <v>9.2325447201384546E-3</v>
      </c>
      <c r="N58" s="99">
        <v>1.0303967027306391E-3</v>
      </c>
      <c r="O58" s="99">
        <v>8.0183276059565042E-3</v>
      </c>
      <c r="P58" s="99">
        <v>-4.1791044776118723E-3</v>
      </c>
      <c r="Q58" s="99">
        <v>8.0183276059565042E-3</v>
      </c>
      <c r="R58" s="100">
        <v>0</v>
      </c>
    </row>
    <row r="59" spans="11:18" x14ac:dyDescent="0.3">
      <c r="K59" s="88" t="s">
        <v>1297</v>
      </c>
      <c r="L59" s="119" t="s">
        <v>1349</v>
      </c>
      <c r="M59" s="98">
        <v>5.7175528873638828E-4</v>
      </c>
      <c r="N59" s="99">
        <v>1.5440041173442251E-3</v>
      </c>
      <c r="O59" s="99">
        <v>7.3863636363637013E-3</v>
      </c>
      <c r="P59" s="99">
        <v>5.9952038369304557E-3</v>
      </c>
      <c r="Q59" s="99">
        <v>2.0454545454545423E-2</v>
      </c>
      <c r="R59" s="100">
        <v>5.3731343283582433E-3</v>
      </c>
    </row>
    <row r="60" spans="11:18" x14ac:dyDescent="0.3">
      <c r="K60" s="88" t="s">
        <v>1300</v>
      </c>
      <c r="L60" s="119" t="s">
        <v>1350</v>
      </c>
      <c r="M60" s="98">
        <v>7.4285714285714935E-3</v>
      </c>
      <c r="N60" s="99">
        <v>2.0554984583761853E-3</v>
      </c>
      <c r="O60" s="99">
        <v>6.7681895093061962E-3</v>
      </c>
      <c r="P60" s="99">
        <v>7.1513706793801465E-3</v>
      </c>
      <c r="Q60" s="99">
        <v>-4.4543429844097048E-3</v>
      </c>
      <c r="R60" s="100">
        <v>4.1567695961994573E-3</v>
      </c>
    </row>
    <row r="61" spans="11:18" x14ac:dyDescent="0.3">
      <c r="K61" s="88" t="s">
        <v>1303</v>
      </c>
      <c r="L61" s="119" t="s">
        <v>1351</v>
      </c>
      <c r="M61" s="98">
        <v>8.5082246171298923E-3</v>
      </c>
      <c r="N61" s="99">
        <v>4.6153846153846444E-3</v>
      </c>
      <c r="O61" s="99">
        <v>7.8431372549019919E-3</v>
      </c>
      <c r="P61" s="99">
        <v>2.9585798816568047E-3</v>
      </c>
      <c r="Q61" s="99">
        <v>3.9149888143176093E-3</v>
      </c>
      <c r="R61" s="100">
        <v>3.548196333530422E-3</v>
      </c>
    </row>
    <row r="62" spans="11:18" x14ac:dyDescent="0.3">
      <c r="K62" s="88" t="s">
        <v>1306</v>
      </c>
      <c r="L62" s="119" t="s">
        <v>1352</v>
      </c>
      <c r="M62" s="98">
        <v>1.0123734533183255E-2</v>
      </c>
      <c r="N62" s="99">
        <v>2.0418580908627142E-3</v>
      </c>
      <c r="O62" s="99">
        <v>6.1145080600333197E-3</v>
      </c>
      <c r="P62" s="99">
        <v>1.0029498525073679E-2</v>
      </c>
      <c r="Q62" s="99">
        <v>5.5710306406685237E-3</v>
      </c>
      <c r="R62" s="100">
        <v>4.7142015321155655E-3</v>
      </c>
    </row>
    <row r="63" spans="11:18" x14ac:dyDescent="0.3">
      <c r="K63" s="88" t="s">
        <v>1309</v>
      </c>
      <c r="L63" s="119" t="s">
        <v>1353</v>
      </c>
      <c r="M63" s="98">
        <v>-7.2383073496658295E-3</v>
      </c>
      <c r="N63" s="99">
        <v>3.0565461029036897E-3</v>
      </c>
      <c r="O63" s="99">
        <v>6.0773480662983112E-3</v>
      </c>
      <c r="P63" s="99">
        <v>3.5046728971963948E-3</v>
      </c>
      <c r="Q63" s="99">
        <v>4.4321329639889825E-3</v>
      </c>
      <c r="R63" s="100">
        <v>3.5190615835776792E-3</v>
      </c>
    </row>
    <row r="64" spans="11:18" x14ac:dyDescent="0.3">
      <c r="K64" s="88" t="s">
        <v>1312</v>
      </c>
      <c r="L64" s="119" t="s">
        <v>1354</v>
      </c>
      <c r="M64" s="98">
        <v>-1.3460459899046581E-2</v>
      </c>
      <c r="N64" s="99">
        <v>2.031488065007647E-3</v>
      </c>
      <c r="O64" s="99">
        <v>4.9423393739703777E-3</v>
      </c>
      <c r="P64" s="99">
        <v>-6.4027939464494921E-3</v>
      </c>
      <c r="Q64" s="99">
        <v>3.8610038610037982E-3</v>
      </c>
      <c r="R64" s="100">
        <v>5.2600818234950653E-3</v>
      </c>
    </row>
    <row r="65" spans="11:18" x14ac:dyDescent="0.3">
      <c r="K65" s="88" t="s">
        <v>1313</v>
      </c>
      <c r="L65" s="119" t="s">
        <v>1355</v>
      </c>
      <c r="M65" s="98">
        <v>4.5480386583284984E-3</v>
      </c>
      <c r="N65" s="99">
        <v>4.5615813482005937E-3</v>
      </c>
      <c r="O65" s="99">
        <v>4.3715846994536144E-3</v>
      </c>
      <c r="P65" s="99">
        <v>8.201523140011751E-3</v>
      </c>
      <c r="Q65" s="99">
        <v>0</v>
      </c>
      <c r="R65" s="100">
        <v>4.6511627906977403E-3</v>
      </c>
    </row>
    <row r="66" spans="11:18" x14ac:dyDescent="0.3">
      <c r="K66" s="88" t="s">
        <v>1316</v>
      </c>
      <c r="L66" s="119" t="s">
        <v>1356</v>
      </c>
      <c r="M66" s="98">
        <v>1.6977928692700134E-3</v>
      </c>
      <c r="N66" s="99">
        <v>6.5590312815338621E-3</v>
      </c>
      <c r="O66" s="99">
        <v>7.0729053318823879E-3</v>
      </c>
      <c r="P66" s="99">
        <v>8.1348053457292614E-3</v>
      </c>
      <c r="Q66" s="99">
        <v>5.4945054945051823E-4</v>
      </c>
      <c r="R66" s="100">
        <v>7.5231481481480489E-3</v>
      </c>
    </row>
    <row r="67" spans="11:18" ht="15" thickBot="1" x14ac:dyDescent="0.35">
      <c r="K67" s="88" t="s">
        <v>1319</v>
      </c>
      <c r="L67" s="120" t="s">
        <v>1357</v>
      </c>
      <c r="M67" s="101">
        <v>0</v>
      </c>
      <c r="N67" s="102">
        <v>0</v>
      </c>
      <c r="O67" s="102">
        <v>0</v>
      </c>
      <c r="P67" s="102">
        <v>0</v>
      </c>
      <c r="Q67" s="102">
        <v>-1.0982976386600144E-3</v>
      </c>
      <c r="R67" s="103">
        <v>0</v>
      </c>
    </row>
    <row r="95" spans="21:21" x14ac:dyDescent="0.3">
      <c r="U95" t="s">
        <v>1560</v>
      </c>
    </row>
  </sheetData>
  <mergeCells count="5">
    <mergeCell ref="M8:R8"/>
    <mergeCell ref="M22:R22"/>
    <mergeCell ref="M41:R41"/>
    <mergeCell ref="C3:K3"/>
    <mergeCell ref="C4:I4"/>
  </mergeCells>
  <conditionalFormatting sqref="M24:R30">
    <cfRule type="colorScale" priority="2">
      <colorScale>
        <cfvo type="min"/>
        <cfvo type="max"/>
        <color rgb="FF63BE7B"/>
        <color rgb="FFFFEF9C"/>
      </colorScale>
    </cfRule>
    <cfRule type="colorScale" priority="4">
      <colorScale>
        <cfvo type="min"/>
        <cfvo type="max"/>
        <color rgb="FFFCFCFF"/>
        <color rgb="FFF8696B"/>
      </colorScale>
    </cfRule>
    <cfRule type="colorScale" priority="5">
      <colorScale>
        <cfvo type="min"/>
        <cfvo type="percentile" val="50"/>
        <cfvo type="max"/>
        <color rgb="FF63BE7B"/>
        <color rgb="FFFFEB84"/>
        <color rgb="FFF8696B"/>
      </colorScale>
    </cfRule>
  </conditionalFormatting>
  <conditionalFormatting sqref="M27:R27">
    <cfRule type="colorScale" priority="6">
      <colorScale>
        <cfvo type="min"/>
        <cfvo type="percentile" val="50"/>
        <cfvo type="max"/>
        <color rgb="FF63BE7B"/>
        <color rgb="FFFFEB84"/>
        <color rgb="FFF8696B"/>
      </colorScale>
    </cfRule>
  </conditionalFormatting>
  <conditionalFormatting sqref="M29:R29">
    <cfRule type="colorScale" priority="7">
      <colorScale>
        <cfvo type="min"/>
        <cfvo type="percentile" val="50"/>
        <cfvo type="max"/>
        <color rgb="FF63BE7B"/>
        <color rgb="FFFFEB84"/>
        <color rgb="FFF8696B"/>
      </colorScale>
    </cfRule>
  </conditionalFormatting>
  <conditionalFormatting sqref="M24:S30">
    <cfRule type="colorScale" priority="1">
      <colorScale>
        <cfvo type="min"/>
        <cfvo type="max"/>
        <color rgb="FF63BE7B"/>
        <color rgb="FFFFEF9C"/>
      </colorScale>
    </cfRule>
  </conditionalFormatting>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09CE4-6AC5-4BD6-9611-AEC045841BA7}">
  <dimension ref="A3:X55"/>
  <sheetViews>
    <sheetView workbookViewId="0">
      <selection activeCell="A2" sqref="A2:XFD2"/>
    </sheetView>
  </sheetViews>
  <sheetFormatPr defaultRowHeight="14.4" x14ac:dyDescent="0.3"/>
  <cols>
    <col min="1" max="1" width="10.77734375" customWidth="1"/>
    <col min="2" max="2" width="13.6640625" customWidth="1"/>
    <col min="3" max="17" width="10.77734375" customWidth="1"/>
    <col min="19" max="19" width="5" bestFit="1" customWidth="1"/>
    <col min="22" max="24" width="11.77734375" customWidth="1"/>
  </cols>
  <sheetData>
    <row r="3" spans="1:24" ht="15" thickBot="1" x14ac:dyDescent="0.35"/>
    <row r="4" spans="1:24" ht="58.2" thickBot="1" x14ac:dyDescent="0.35">
      <c r="E4" s="153" t="s">
        <v>33</v>
      </c>
      <c r="F4" s="154" t="s">
        <v>34</v>
      </c>
      <c r="G4" s="154" t="s">
        <v>35</v>
      </c>
      <c r="H4" s="154" t="s">
        <v>36</v>
      </c>
      <c r="I4" s="154" t="s">
        <v>37</v>
      </c>
      <c r="J4" s="154" t="s">
        <v>38</v>
      </c>
      <c r="K4" s="154" t="s">
        <v>39</v>
      </c>
      <c r="L4" s="154" t="s">
        <v>40</v>
      </c>
      <c r="M4" s="154" t="s">
        <v>41</v>
      </c>
      <c r="N4" s="154" t="s">
        <v>42</v>
      </c>
      <c r="O4" s="154" t="s">
        <v>43</v>
      </c>
      <c r="P4" s="154" t="s">
        <v>44</v>
      </c>
      <c r="Q4" s="155" t="s">
        <v>45</v>
      </c>
    </row>
    <row r="5" spans="1:24" ht="15" thickBot="1" x14ac:dyDescent="0.35">
      <c r="A5" s="88" t="str">
        <f>$C$5&amp;D5&amp;$B$5</f>
        <v>2022MayRural</v>
      </c>
      <c r="B5" s="354" t="s">
        <v>60</v>
      </c>
      <c r="C5" s="296">
        <v>2022</v>
      </c>
      <c r="D5" s="128" t="s">
        <v>167</v>
      </c>
      <c r="E5" s="88" t="s">
        <v>33</v>
      </c>
      <c r="F5" s="88" t="s">
        <v>34</v>
      </c>
      <c r="G5" s="88" t="s">
        <v>35</v>
      </c>
      <c r="H5" s="88" t="s">
        <v>36</v>
      </c>
      <c r="I5" s="88" t="s">
        <v>37</v>
      </c>
      <c r="J5" s="88" t="s">
        <v>38</v>
      </c>
      <c r="K5" s="88" t="s">
        <v>39</v>
      </c>
      <c r="L5" s="88" t="s">
        <v>40</v>
      </c>
      <c r="M5" s="88" t="s">
        <v>41</v>
      </c>
      <c r="N5" s="88" t="s">
        <v>42</v>
      </c>
      <c r="O5" s="88" t="s">
        <v>43</v>
      </c>
      <c r="P5" s="88" t="s">
        <v>44</v>
      </c>
      <c r="Q5" s="139" t="s">
        <v>45</v>
      </c>
      <c r="V5" s="134" t="s">
        <v>60</v>
      </c>
      <c r="W5" s="135" t="s">
        <v>85</v>
      </c>
      <c r="X5" s="136" t="s">
        <v>104</v>
      </c>
    </row>
    <row r="6" spans="1:24" x14ac:dyDescent="0.3">
      <c r="A6" s="88" t="s">
        <v>1292</v>
      </c>
      <c r="B6" s="354"/>
      <c r="C6" s="296"/>
      <c r="D6" s="22" t="s">
        <v>177</v>
      </c>
      <c r="E6" s="99" cm="1">
        <f t="array" ref="E6:Q6">(VLOOKUP(A6,'Modified Data'!$D$1:$Q$376,{2,3,4,5,6,7,8,9,10,11,12,13,14},0)-VLOOKUP('Annexure 3'!A5,'Modified Data'!$D$1:$Q$376,{2,3,4,5,6,7,8,9,10,11,12,13,14},0))/VLOOKUP('Annexure 3'!A5,'Modified Data'!$D$1:$Q$376,{2,3,4,5,6,7,8,9,10,11,12,13,14},0)</f>
        <v>5.8862001308044847E-3</v>
      </c>
      <c r="F6" s="99">
        <v>1.1644154634373545E-2</v>
      </c>
      <c r="G6" s="99">
        <v>5.0805452292441065E-2</v>
      </c>
      <c r="H6" s="99">
        <v>4.8602673147023776E-3</v>
      </c>
      <c r="I6" s="99">
        <v>-8.5755121486422638E-3</v>
      </c>
      <c r="J6" s="99">
        <v>-1.3095238095238028E-2</v>
      </c>
      <c r="K6" s="99">
        <v>4.3017456359102278E-2</v>
      </c>
      <c r="L6" s="99">
        <v>-2.4242424242424585E-3</v>
      </c>
      <c r="M6" s="99">
        <v>1.6820857863750094E-3</v>
      </c>
      <c r="N6" s="142">
        <v>1.2325830653804992E-2</v>
      </c>
      <c r="O6" s="99">
        <v>5.7736720554272519E-3</v>
      </c>
      <c r="P6" s="99">
        <v>8.3148558758314849E-3</v>
      </c>
      <c r="Q6" s="100">
        <v>9.3676814988290051E-3</v>
      </c>
      <c r="S6" s="88">
        <v>2022</v>
      </c>
      <c r="T6" s="88" t="s">
        <v>177</v>
      </c>
      <c r="U6" s="129" t="str">
        <f>LEFT(T6,3)&amp;S6</f>
        <v>Jun2022</v>
      </c>
      <c r="V6" s="130">
        <v>9.3676814988290051E-3</v>
      </c>
      <c r="W6" s="131">
        <v>1.0140845070422599E-2</v>
      </c>
      <c r="X6" s="132">
        <v>9.2325447201384546E-3</v>
      </c>
    </row>
    <row r="7" spans="1:24" x14ac:dyDescent="0.3">
      <c r="A7" s="88" t="s">
        <v>1295</v>
      </c>
      <c r="B7" s="354"/>
      <c r="C7" s="296"/>
      <c r="D7" s="22" t="s">
        <v>194</v>
      </c>
      <c r="E7" s="99">
        <v>9.102730819245626E-3</v>
      </c>
      <c r="F7" s="99">
        <v>-2.9465930018416103E-2</v>
      </c>
      <c r="G7" s="99">
        <v>2.7712264150943498E-2</v>
      </c>
      <c r="H7" s="99">
        <v>5.4413542926239761E-3</v>
      </c>
      <c r="I7" s="99">
        <v>-2.8351753964440202E-2</v>
      </c>
      <c r="J7" s="99">
        <v>2.2919179734619918E-2</v>
      </c>
      <c r="K7" s="99">
        <v>7.770472205618547E-3</v>
      </c>
      <c r="L7" s="99">
        <v>-1.2150668286755081E-3</v>
      </c>
      <c r="M7" s="99">
        <v>8.3963056255254855E-4</v>
      </c>
      <c r="N7" s="143">
        <v>1.5352038115405005E-2</v>
      </c>
      <c r="O7" s="99">
        <v>1.7221584385764144E-3</v>
      </c>
      <c r="P7" s="99">
        <v>6.5970313358987825E-3</v>
      </c>
      <c r="Q7" s="100">
        <v>5.80046403712264E-4</v>
      </c>
      <c r="S7" s="88">
        <v>2022</v>
      </c>
      <c r="T7" s="88" t="s">
        <v>194</v>
      </c>
      <c r="U7" s="14" t="s">
        <v>1359</v>
      </c>
      <c r="V7" s="98">
        <v>5.80046403712264E-4</v>
      </c>
      <c r="W7" s="99">
        <v>5.5772448410482047E-4</v>
      </c>
      <c r="X7" s="100">
        <v>5.7175528873638828E-4</v>
      </c>
    </row>
    <row r="8" spans="1:24" x14ac:dyDescent="0.3">
      <c r="A8" s="88" t="s">
        <v>1298</v>
      </c>
      <c r="B8" s="354"/>
      <c r="C8" s="296"/>
      <c r="D8" s="22" t="s">
        <v>213</v>
      </c>
      <c r="E8" s="99">
        <v>2.7706185567010384E-2</v>
      </c>
      <c r="F8" s="99">
        <v>-3.1783681214421329E-2</v>
      </c>
      <c r="G8" s="99">
        <v>-3.4423407917383818E-2</v>
      </c>
      <c r="H8" s="99">
        <v>9.6211665664461474E-3</v>
      </c>
      <c r="I8" s="99">
        <v>-2.0276953511374849E-2</v>
      </c>
      <c r="J8" s="99">
        <v>-2.3584905660377696E-3</v>
      </c>
      <c r="K8" s="99">
        <v>2.6690391459074734E-2</v>
      </c>
      <c r="L8" s="99">
        <v>1.6423357664233508E-2</v>
      </c>
      <c r="M8" s="99">
        <v>8.389261744966443E-3</v>
      </c>
      <c r="N8" s="143">
        <v>1.981230448383724E-2</v>
      </c>
      <c r="O8" s="99">
        <v>1.7191977077364547E-3</v>
      </c>
      <c r="P8" s="99">
        <v>4.9153468050246079E-3</v>
      </c>
      <c r="Q8" s="100">
        <v>8.1159420289855407E-3</v>
      </c>
      <c r="S8" s="88">
        <v>2022</v>
      </c>
      <c r="T8" s="88" t="s">
        <v>213</v>
      </c>
      <c r="U8" s="14" t="s">
        <v>1360</v>
      </c>
      <c r="V8" s="98">
        <v>8.1159420289855407E-3</v>
      </c>
      <c r="W8" s="99">
        <v>5.5741360089186171E-3</v>
      </c>
      <c r="X8" s="100">
        <v>7.4285714285714935E-3</v>
      </c>
    </row>
    <row r="9" spans="1:24" x14ac:dyDescent="0.3">
      <c r="A9" s="88" t="s">
        <v>1301</v>
      </c>
      <c r="B9" s="354"/>
      <c r="C9" s="296"/>
      <c r="D9" s="22" t="s">
        <v>228</v>
      </c>
      <c r="E9" s="99">
        <v>2.1316614420062732E-2</v>
      </c>
      <c r="F9" s="99">
        <v>1.2738853503184686E-2</v>
      </c>
      <c r="G9" s="99">
        <v>4.1592394533570328E-3</v>
      </c>
      <c r="H9" s="99">
        <v>9.5294818344252193E-3</v>
      </c>
      <c r="I9" s="99">
        <v>-2.0191822311963654E-2</v>
      </c>
      <c r="J9" s="99">
        <v>-3.0141843971631173E-2</v>
      </c>
      <c r="K9" s="99">
        <v>2.1952628538417167E-2</v>
      </c>
      <c r="L9" s="99">
        <v>1.1370436864153236E-2</v>
      </c>
      <c r="M9" s="99">
        <v>4.9916805324458757E-3</v>
      </c>
      <c r="N9" s="143">
        <v>1.7893660531697341E-2</v>
      </c>
      <c r="O9" s="99">
        <v>3.4324942791761686E-3</v>
      </c>
      <c r="P9" s="99">
        <v>4.3478260869565834E-3</v>
      </c>
      <c r="Q9" s="100">
        <v>9.2006900517538487E-3</v>
      </c>
      <c r="S9" s="88">
        <v>2022</v>
      </c>
      <c r="T9" s="88" t="s">
        <v>228</v>
      </c>
      <c r="U9" s="14" t="s">
        <v>1361</v>
      </c>
      <c r="V9" s="98">
        <v>9.2006900517538487E-3</v>
      </c>
      <c r="W9" s="99">
        <v>7.7605321507760849E-3</v>
      </c>
      <c r="X9" s="100">
        <v>8.5082246171298923E-3</v>
      </c>
    </row>
    <row r="10" spans="1:24" ht="15" thickBot="1" x14ac:dyDescent="0.35">
      <c r="A10" s="88" t="s">
        <v>1304</v>
      </c>
      <c r="B10" s="354"/>
      <c r="C10" s="296"/>
      <c r="D10" s="22" t="s">
        <v>238</v>
      </c>
      <c r="E10" s="99">
        <v>1.1049723756905973E-2</v>
      </c>
      <c r="F10" s="99">
        <v>1.0159651669085742E-2</v>
      </c>
      <c r="G10" s="99">
        <v>7.6923076923077595E-3</v>
      </c>
      <c r="H10" s="99">
        <v>8.2595870206490004E-3</v>
      </c>
      <c r="I10" s="99">
        <v>-1.2879958784131892E-2</v>
      </c>
      <c r="J10" s="99">
        <v>-1.1578305911029894E-2</v>
      </c>
      <c r="K10" s="99">
        <v>4.4657998869417778E-2</v>
      </c>
      <c r="L10" s="99">
        <v>4.1420118343194591E-3</v>
      </c>
      <c r="M10" s="99">
        <v>2.4834437086092482E-3</v>
      </c>
      <c r="N10" s="143">
        <v>1.2556504269211451E-2</v>
      </c>
      <c r="O10" s="99">
        <v>2.2805017103763149E-3</v>
      </c>
      <c r="P10" s="99">
        <v>4.3290043290042362E-3</v>
      </c>
      <c r="Q10" s="100">
        <v>1.0826210826210859E-2</v>
      </c>
      <c r="S10" s="88">
        <v>2022</v>
      </c>
      <c r="T10" s="88" t="s">
        <v>238</v>
      </c>
      <c r="U10" s="14" t="s">
        <v>1362</v>
      </c>
      <c r="V10" s="98">
        <v>1.0826210826210859E-2</v>
      </c>
      <c r="W10" s="99">
        <v>8.2508250825082501E-3</v>
      </c>
      <c r="X10" s="100">
        <v>1.0123734533183255E-2</v>
      </c>
    </row>
    <row r="11" spans="1:24" x14ac:dyDescent="0.3">
      <c r="A11" s="88" t="s">
        <v>1307</v>
      </c>
      <c r="B11" s="354"/>
      <c r="C11" s="296"/>
      <c r="D11" s="59" t="s">
        <v>264</v>
      </c>
      <c r="E11" s="130">
        <v>1.3357619914997069E-2</v>
      </c>
      <c r="F11" s="131">
        <v>-7.6628352490422545E-3</v>
      </c>
      <c r="G11" s="131">
        <v>5.8132706987668682E-2</v>
      </c>
      <c r="H11" s="131">
        <v>8.1919251023990971E-3</v>
      </c>
      <c r="I11" s="131">
        <v>1.2526096033402953E-2</v>
      </c>
      <c r="J11" s="131">
        <v>-1.9112207151664579E-2</v>
      </c>
      <c r="K11" s="131">
        <v>-7.1428571428571522E-2</v>
      </c>
      <c r="L11" s="131">
        <v>2.9463759575721863E-3</v>
      </c>
      <c r="M11" s="131">
        <v>3.3030553261767606E-3</v>
      </c>
      <c r="N11" s="160">
        <v>1.5873015873015959E-2</v>
      </c>
      <c r="O11" s="131">
        <v>3.412969283276418E-3</v>
      </c>
      <c r="P11" s="131">
        <v>7.0043103448276479E-3</v>
      </c>
      <c r="Q11" s="132">
        <v>-4.5095828635851824E-3</v>
      </c>
      <c r="S11" s="88">
        <v>2022</v>
      </c>
      <c r="T11" s="88" t="s">
        <v>264</v>
      </c>
      <c r="U11" s="14" t="s">
        <v>1363</v>
      </c>
      <c r="V11" s="98">
        <v>-4.5095828635851824E-3</v>
      </c>
      <c r="W11" s="99">
        <v>-1.0911074740861974E-2</v>
      </c>
      <c r="X11" s="100">
        <v>-7.2383073496658295E-3</v>
      </c>
    </row>
    <row r="12" spans="1:24" ht="15" thickBot="1" x14ac:dyDescent="0.35">
      <c r="A12" s="88" t="s">
        <v>1310</v>
      </c>
      <c r="B12" s="354"/>
      <c r="C12" s="296"/>
      <c r="D12" s="59" t="s">
        <v>273</v>
      </c>
      <c r="E12" s="101">
        <v>1.1384062312762167E-2</v>
      </c>
      <c r="F12" s="102">
        <v>-1.4478764478763656E-3</v>
      </c>
      <c r="G12" s="102">
        <v>4.9389567147613798E-2</v>
      </c>
      <c r="H12" s="102">
        <v>6.3842135809634021E-3</v>
      </c>
      <c r="I12" s="102">
        <v>-5.1546391752574393E-4</v>
      </c>
      <c r="J12" s="102">
        <v>-1.5084852294154657E-2</v>
      </c>
      <c r="K12" s="102">
        <v>-0.12470862470862475</v>
      </c>
      <c r="L12" s="102">
        <v>1.7626321974148729E-3</v>
      </c>
      <c r="M12" s="102">
        <v>-2.4691358024691123E-3</v>
      </c>
      <c r="N12" s="161">
        <v>1.3183593749999944E-2</v>
      </c>
      <c r="O12" s="102">
        <v>2.2675736961451569E-3</v>
      </c>
      <c r="P12" s="102">
        <v>4.2803638309255373E-3</v>
      </c>
      <c r="Q12" s="103">
        <v>-1.2457531143827796E-2</v>
      </c>
      <c r="S12" s="88">
        <v>2022</v>
      </c>
      <c r="T12" s="88" t="s">
        <v>273</v>
      </c>
      <c r="U12" s="14" t="s">
        <v>1364</v>
      </c>
      <c r="V12" s="98">
        <v>-1.2457531143827796E-2</v>
      </c>
      <c r="W12" s="99">
        <v>-1.4892443463872128E-2</v>
      </c>
      <c r="X12" s="100">
        <v>-1.3460459899046581E-2</v>
      </c>
    </row>
    <row r="13" spans="1:24" x14ac:dyDescent="0.3">
      <c r="A13" s="88" t="str">
        <f>$C$13&amp;D13&amp;$B$5</f>
        <v>2023JanuaryRural</v>
      </c>
      <c r="B13" s="354"/>
      <c r="C13" s="296">
        <v>2023</v>
      </c>
      <c r="D13" s="22" t="s">
        <v>62</v>
      </c>
      <c r="E13" s="99">
        <v>3.0805687203791399E-2</v>
      </c>
      <c r="F13" s="99">
        <v>6.7665538907685143E-3</v>
      </c>
      <c r="G13" s="99">
        <v>2.009518773135913E-2</v>
      </c>
      <c r="H13" s="99">
        <v>5.1903114186851538E-3</v>
      </c>
      <c r="I13" s="99">
        <v>-6.7044868488912394E-3</v>
      </c>
      <c r="J13" s="99">
        <v>-2.5526483726865173E-3</v>
      </c>
      <c r="K13" s="99">
        <v>-4.8601864181091768E-2</v>
      </c>
      <c r="L13" s="99">
        <v>1.173020527859171E-3</v>
      </c>
      <c r="M13" s="99">
        <v>-7.4257425742574722E-3</v>
      </c>
      <c r="N13" s="143">
        <v>1.4457831325301205E-2</v>
      </c>
      <c r="O13" s="99">
        <v>5.6561085972847464E-4</v>
      </c>
      <c r="P13" s="99">
        <v>4.2621204049014989E-3</v>
      </c>
      <c r="Q13" s="100">
        <v>3.4403669724770315E-3</v>
      </c>
      <c r="S13" s="88">
        <v>2023</v>
      </c>
      <c r="T13" s="88" t="s">
        <v>62</v>
      </c>
      <c r="U13" s="14" t="s">
        <v>1365</v>
      </c>
      <c r="V13" s="98">
        <v>3.4403669724770315E-3</v>
      </c>
      <c r="W13" s="99">
        <v>5.0391937290033915E-3</v>
      </c>
      <c r="X13" s="100">
        <v>4.5480386583284984E-3</v>
      </c>
    </row>
    <row r="14" spans="1:24" x14ac:dyDescent="0.3">
      <c r="A14" s="88" t="s">
        <v>1314</v>
      </c>
      <c r="B14" s="354"/>
      <c r="C14" s="296"/>
      <c r="D14" s="22" t="s">
        <v>116</v>
      </c>
      <c r="E14" s="99">
        <v>1.1494252873562566E-3</v>
      </c>
      <c r="F14" s="99">
        <v>-1.4882381180989066E-2</v>
      </c>
      <c r="G14" s="99">
        <v>-9.8496630378434424E-2</v>
      </c>
      <c r="H14" s="99">
        <v>1.5490533562822654E-2</v>
      </c>
      <c r="I14" s="99">
        <v>-4.7767393561786026E-2</v>
      </c>
      <c r="J14" s="99">
        <v>6.973768394113869E-2</v>
      </c>
      <c r="K14" s="99">
        <v>-1.3995801259622112E-2</v>
      </c>
      <c r="L14" s="99">
        <v>-1.7574692442881251E-3</v>
      </c>
      <c r="M14" s="99">
        <v>-9.9750623441396749E-3</v>
      </c>
      <c r="N14" s="143">
        <v>7.6009501187648187E-3</v>
      </c>
      <c r="O14" s="99">
        <v>3.9570378745053059E-3</v>
      </c>
      <c r="P14" s="99">
        <v>7.4270557029178022E-3</v>
      </c>
      <c r="Q14" s="100">
        <v>-1.1428571428570779E-3</v>
      </c>
      <c r="S14" s="88">
        <v>2023</v>
      </c>
      <c r="T14" s="88" t="s">
        <v>116</v>
      </c>
      <c r="U14" s="14" t="s">
        <v>1366</v>
      </c>
      <c r="V14" s="98">
        <v>-1.1428571428570779E-3</v>
      </c>
      <c r="W14" s="99">
        <v>6.6852367688021649E-3</v>
      </c>
      <c r="X14" s="100">
        <v>1.6977928692700134E-3</v>
      </c>
    </row>
    <row r="15" spans="1:24" x14ac:dyDescent="0.3">
      <c r="A15" s="88" t="s">
        <v>1317</v>
      </c>
      <c r="B15" s="354"/>
      <c r="C15" s="296"/>
      <c r="D15" s="22" t="s">
        <v>138</v>
      </c>
      <c r="E15" s="99">
        <v>5.7405281285891356E-4</v>
      </c>
      <c r="F15" s="99">
        <v>0</v>
      </c>
      <c r="G15" s="99">
        <v>0</v>
      </c>
      <c r="H15" s="99">
        <v>0</v>
      </c>
      <c r="I15" s="99">
        <v>-5.4525627044707916E-4</v>
      </c>
      <c r="J15" s="99">
        <v>0</v>
      </c>
      <c r="K15" s="99">
        <v>0</v>
      </c>
      <c r="L15" s="99">
        <v>5.8685446009386333E-4</v>
      </c>
      <c r="M15" s="99">
        <v>0</v>
      </c>
      <c r="N15" s="143">
        <v>0</v>
      </c>
      <c r="O15" s="99">
        <v>0</v>
      </c>
      <c r="P15" s="99">
        <v>0</v>
      </c>
      <c r="Q15" s="100">
        <v>0</v>
      </c>
      <c r="S15" s="88">
        <v>2023</v>
      </c>
      <c r="T15" s="88" t="s">
        <v>138</v>
      </c>
      <c r="U15" s="14" t="s">
        <v>1367</v>
      </c>
      <c r="V15" s="98">
        <v>0</v>
      </c>
      <c r="W15" s="99">
        <v>5.5340343110139867E-4</v>
      </c>
      <c r="X15" s="100">
        <v>0</v>
      </c>
    </row>
    <row r="16" spans="1:24" x14ac:dyDescent="0.3">
      <c r="A16" s="88" t="s">
        <v>1320</v>
      </c>
      <c r="B16" s="354"/>
      <c r="C16" s="296"/>
      <c r="D16" s="22" t="s">
        <v>154</v>
      </c>
      <c r="E16" s="99">
        <v>-5.737234652897303E-3</v>
      </c>
      <c r="F16" s="99">
        <v>8.2846003898636306E-3</v>
      </c>
      <c r="G16" s="99">
        <v>-3.4502587694077054E-2</v>
      </c>
      <c r="H16" s="99">
        <v>6.7796610169490882E-3</v>
      </c>
      <c r="I16" s="99">
        <v>-2.61865793780688E-2</v>
      </c>
      <c r="J16" s="99">
        <v>3.8875598086124404E-2</v>
      </c>
      <c r="K16" s="99">
        <v>1.3484740951029138E-2</v>
      </c>
      <c r="L16" s="99">
        <v>1.3489736070381298E-2</v>
      </c>
      <c r="M16" s="99">
        <v>1.0915197313182296E-2</v>
      </c>
      <c r="N16" s="143">
        <v>1.6030174446016059E-2</v>
      </c>
      <c r="O16" s="99">
        <v>3.3783783783783465E-3</v>
      </c>
      <c r="P16" s="99">
        <v>3.1595576619273002E-3</v>
      </c>
      <c r="Q16" s="100">
        <v>4.0045766590388367E-3</v>
      </c>
      <c r="S16" s="88">
        <v>2023</v>
      </c>
      <c r="T16" s="88" t="s">
        <v>154</v>
      </c>
      <c r="U16" s="14" t="s">
        <v>1368</v>
      </c>
      <c r="V16" s="98">
        <v>4.0045766590388367E-3</v>
      </c>
      <c r="W16" s="99">
        <v>7.1902654867255691E-3</v>
      </c>
      <c r="X16" s="100">
        <v>5.0847457627118961E-3</v>
      </c>
    </row>
    <row r="17" spans="1:24" ht="15" thickBot="1" x14ac:dyDescent="0.35">
      <c r="A17" s="88" t="s">
        <v>1323</v>
      </c>
      <c r="B17" s="354"/>
      <c r="C17" s="296"/>
      <c r="D17" s="22" t="s">
        <v>167</v>
      </c>
      <c r="E17" s="99">
        <v>-5.7703404500878666E-4</v>
      </c>
      <c r="F17" s="99">
        <v>2.2232962783953574E-2</v>
      </c>
      <c r="G17" s="99">
        <v>1.8463371054198895E-2</v>
      </c>
      <c r="H17" s="99">
        <v>7.8563411896745549E-3</v>
      </c>
      <c r="I17" s="99">
        <v>-2.913165266106436E-2</v>
      </c>
      <c r="J17" s="99">
        <v>-2.7058146229130622E-2</v>
      </c>
      <c r="K17" s="99">
        <v>4.1316526610644097E-2</v>
      </c>
      <c r="L17" s="99">
        <v>1.2152777777777743E-2</v>
      </c>
      <c r="M17" s="99">
        <v>1.2458471760797342E-2</v>
      </c>
      <c r="N17" s="143">
        <v>2.5522041763341066E-2</v>
      </c>
      <c r="O17" s="99">
        <v>2.8058361391694727E-3</v>
      </c>
      <c r="P17" s="99">
        <v>3.1496062992125685E-3</v>
      </c>
      <c r="Q17" s="100">
        <v>7.4074074074074719E-3</v>
      </c>
      <c r="S17" s="88">
        <v>2023</v>
      </c>
      <c r="T17" s="88" t="s">
        <v>167</v>
      </c>
      <c r="U17" s="65" t="s">
        <v>1369</v>
      </c>
      <c r="V17" s="101">
        <v>7.4074074074074719E-3</v>
      </c>
      <c r="W17" s="102">
        <v>5.4914881933003845E-3</v>
      </c>
      <c r="X17" s="103">
        <v>6.7453625632377095E-3</v>
      </c>
    </row>
    <row r="18" spans="1:24" x14ac:dyDescent="0.3">
      <c r="A18" s="88" t="str">
        <f>$C$18&amp;D18&amp;$B$18</f>
        <v>2022MayUrban</v>
      </c>
      <c r="B18" s="354" t="s">
        <v>85</v>
      </c>
      <c r="C18" s="296">
        <v>2022</v>
      </c>
      <c r="D18" s="128" t="s">
        <v>167</v>
      </c>
      <c r="E18" s="137" t="s">
        <v>33</v>
      </c>
      <c r="F18" s="137" t="s">
        <v>34</v>
      </c>
      <c r="G18" s="137" t="s">
        <v>35</v>
      </c>
      <c r="H18" s="137" t="s">
        <v>36</v>
      </c>
      <c r="I18" s="137" t="s">
        <v>37</v>
      </c>
      <c r="J18" s="137" t="s">
        <v>38</v>
      </c>
      <c r="K18" s="137" t="s">
        <v>39</v>
      </c>
      <c r="L18" s="137" t="s">
        <v>40</v>
      </c>
      <c r="M18" s="137" t="s">
        <v>41</v>
      </c>
      <c r="N18" s="144" t="s">
        <v>42</v>
      </c>
      <c r="O18" s="137" t="s">
        <v>43</v>
      </c>
      <c r="P18" s="137" t="s">
        <v>44</v>
      </c>
      <c r="Q18" s="138" t="s">
        <v>45</v>
      </c>
    </row>
    <row r="19" spans="1:24" x14ac:dyDescent="0.3">
      <c r="A19" s="88" t="s">
        <v>1293</v>
      </c>
      <c r="B19" s="354"/>
      <c r="C19" s="296"/>
      <c r="D19" s="22" t="s">
        <v>177</v>
      </c>
      <c r="E19" s="99" cm="1">
        <f t="array" ref="E19:Q19">(VLOOKUP(A19,'Modified Data'!$D$1:$Q$376,{2,3,4,5,6,7,8,9,10,11,12,13,14},0)-VLOOKUP('Annexure 3'!A18,'Modified Data'!$D$1:$Q$376,{2,3,4,5,6,7,8,9,10,11,12,13,14},0))/VLOOKUP('Annexure 3'!A18,'Modified Data'!$D$1:$Q$376,{2,3,4,5,6,7,8,9,10,11,12,13,14},0)</f>
        <v>5.105296745373398E-3</v>
      </c>
      <c r="F19" s="99">
        <v>9.9457504520796443E-3</v>
      </c>
      <c r="G19" s="99">
        <v>5.3016453382084203E-2</v>
      </c>
      <c r="H19" s="99">
        <v>6.0459492140266021E-3</v>
      </c>
      <c r="I19" s="99">
        <v>-4.74934036939317E-3</v>
      </c>
      <c r="J19" s="99">
        <v>-2.2922636103152186E-3</v>
      </c>
      <c r="K19" s="99">
        <v>4.0846456692913445E-2</v>
      </c>
      <c r="L19" s="99">
        <v>-3.0469226081657527E-3</v>
      </c>
      <c r="M19" s="99">
        <v>1.6501650165016736E-3</v>
      </c>
      <c r="N19" s="143">
        <v>1.1576626240352779E-2</v>
      </c>
      <c r="O19" s="99">
        <v>3.7854889589905003E-3</v>
      </c>
      <c r="P19" s="99">
        <v>7.5716603569497328E-3</v>
      </c>
      <c r="Q19" s="100">
        <v>1.0140845070422599E-2</v>
      </c>
    </row>
    <row r="20" spans="1:24" x14ac:dyDescent="0.3">
      <c r="A20" s="88" t="s">
        <v>1296</v>
      </c>
      <c r="B20" s="354"/>
      <c r="C20" s="296"/>
      <c r="D20" s="22" t="s">
        <v>194</v>
      </c>
      <c r="E20" s="99">
        <v>1.1428571428571501E-2</v>
      </c>
      <c r="F20" s="99">
        <v>-2.8200537153088682E-2</v>
      </c>
      <c r="G20" s="99">
        <v>2.1990740740740641E-2</v>
      </c>
      <c r="H20" s="99">
        <v>4.2067307692307005E-3</v>
      </c>
      <c r="I20" s="99">
        <v>-2.014846235418867E-2</v>
      </c>
      <c r="J20" s="99">
        <v>3.1016657093624389E-2</v>
      </c>
      <c r="K20" s="99">
        <v>-1.4184397163120567E-2</v>
      </c>
      <c r="L20" s="99">
        <v>2.4449877750611594E-3</v>
      </c>
      <c r="M20" s="99">
        <v>8.2372322899501083E-4</v>
      </c>
      <c r="N20" s="143">
        <v>1.5258855585831125E-2</v>
      </c>
      <c r="O20" s="99">
        <v>4.3997485857952051E-3</v>
      </c>
      <c r="P20" s="99">
        <v>7.514761137949421E-3</v>
      </c>
      <c r="Q20" s="100">
        <v>5.5772448410482047E-4</v>
      </c>
    </row>
    <row r="21" spans="1:24" x14ac:dyDescent="0.3">
      <c r="A21" s="88" t="s">
        <v>1299</v>
      </c>
      <c r="B21" s="354"/>
      <c r="C21" s="296"/>
      <c r="D21" s="22" t="s">
        <v>213</v>
      </c>
      <c r="E21" s="99">
        <v>1.7576898932831028E-2</v>
      </c>
      <c r="F21" s="99">
        <v>-2.8558268079226113E-2</v>
      </c>
      <c r="G21" s="99">
        <v>-3.3975084937712348E-2</v>
      </c>
      <c r="H21" s="99">
        <v>7.7797725912627852E-3</v>
      </c>
      <c r="I21" s="99">
        <v>-1.2445887445887507E-2</v>
      </c>
      <c r="J21" s="99">
        <v>-1.3370473537604488E-2</v>
      </c>
      <c r="K21" s="99">
        <v>2.206235011990405E-2</v>
      </c>
      <c r="L21" s="99">
        <v>2.0121951219512265E-2</v>
      </c>
      <c r="M21" s="99">
        <v>5.7613168724280073E-3</v>
      </c>
      <c r="N21" s="143">
        <v>1.8250134192163054E-2</v>
      </c>
      <c r="O21" s="99">
        <v>4.3804755944930451E-3</v>
      </c>
      <c r="P21" s="99">
        <v>6.3931806073522493E-3</v>
      </c>
      <c r="Q21" s="100">
        <v>5.5741360089186171E-3</v>
      </c>
    </row>
    <row r="22" spans="1:24" x14ac:dyDescent="0.3">
      <c r="A22" s="88" t="s">
        <v>1302</v>
      </c>
      <c r="B22" s="354"/>
      <c r="C22" s="296"/>
      <c r="D22" s="22" t="s">
        <v>228</v>
      </c>
      <c r="E22" s="99">
        <v>1.7273288093769348E-2</v>
      </c>
      <c r="F22" s="99">
        <v>1.3276434329065827E-2</v>
      </c>
      <c r="G22" s="99">
        <v>1.7584994138335954E-3</v>
      </c>
      <c r="H22" s="99">
        <v>1.0095011876484494E-2</v>
      </c>
      <c r="I22" s="99">
        <v>-1.7534246575342402E-2</v>
      </c>
      <c r="J22" s="99">
        <v>-5.4206662902315045E-2</v>
      </c>
      <c r="K22" s="99">
        <v>3.6133270764899188E-2</v>
      </c>
      <c r="L22" s="99">
        <v>1.1356843992827119E-2</v>
      </c>
      <c r="M22" s="99">
        <v>7.3649754500817628E-3</v>
      </c>
      <c r="N22" s="143">
        <v>2.0558777016341623E-2</v>
      </c>
      <c r="O22" s="99">
        <v>3.7383177570093104E-3</v>
      </c>
      <c r="P22" s="99">
        <v>7.9407093700370572E-3</v>
      </c>
      <c r="Q22" s="100">
        <v>7.7605321507760849E-3</v>
      </c>
    </row>
    <row r="23" spans="1:24" ht="15" thickBot="1" x14ac:dyDescent="0.35">
      <c r="A23" s="88" t="s">
        <v>1305</v>
      </c>
      <c r="B23" s="354"/>
      <c r="C23" s="296"/>
      <c r="D23" s="22" t="s">
        <v>238</v>
      </c>
      <c r="E23" s="99">
        <v>9.0964220739842318E-3</v>
      </c>
      <c r="F23" s="99">
        <v>5.6153486195602113E-3</v>
      </c>
      <c r="G23" s="99">
        <v>5.8513750731421883E-3</v>
      </c>
      <c r="H23" s="99">
        <v>5.2910052910053245E-3</v>
      </c>
      <c r="I23" s="99">
        <v>-8.9235917456777607E-3</v>
      </c>
      <c r="J23" s="99">
        <v>-1.0746268656716487E-2</v>
      </c>
      <c r="K23" s="99">
        <v>3.532608695652166E-2</v>
      </c>
      <c r="L23" s="99">
        <v>4.1371158392436002E-3</v>
      </c>
      <c r="M23" s="99">
        <v>2.4370430544273874E-3</v>
      </c>
      <c r="N23" s="143">
        <v>1.4462809917355431E-2</v>
      </c>
      <c r="O23" s="99">
        <v>3.1036623215394167E-3</v>
      </c>
      <c r="P23" s="99">
        <v>5.7773109243697178E-3</v>
      </c>
      <c r="Q23" s="100">
        <v>8.2508250825082501E-3</v>
      </c>
    </row>
    <row r="24" spans="1:24" x14ac:dyDescent="0.3">
      <c r="A24" s="88" t="s">
        <v>1308</v>
      </c>
      <c r="B24" s="354"/>
      <c r="C24" s="296"/>
      <c r="D24" s="59" t="s">
        <v>264</v>
      </c>
      <c r="E24" s="130">
        <v>1.2019230769230768E-2</v>
      </c>
      <c r="F24" s="131">
        <v>-6.9799906933457421E-3</v>
      </c>
      <c r="G24" s="131">
        <v>6.5735892961023751E-2</v>
      </c>
      <c r="H24" s="131">
        <v>7.6023391812866164E-3</v>
      </c>
      <c r="I24" s="131">
        <v>1.2943162633652288E-2</v>
      </c>
      <c r="J24" s="131">
        <v>-1.8708509354254645E-2</v>
      </c>
      <c r="K24" s="131">
        <v>-0.10104986876640418</v>
      </c>
      <c r="L24" s="131">
        <v>6.4743967039434629E-3</v>
      </c>
      <c r="M24" s="131">
        <v>0</v>
      </c>
      <c r="N24" s="160">
        <v>1.2219959266802473E-2</v>
      </c>
      <c r="O24" s="131">
        <v>3.0940594059405942E-3</v>
      </c>
      <c r="P24" s="131">
        <v>4.6997389033942858E-3</v>
      </c>
      <c r="Q24" s="132">
        <v>-1.0911074740861974E-2</v>
      </c>
    </row>
    <row r="25" spans="1:24" ht="15" thickBot="1" x14ac:dyDescent="0.35">
      <c r="A25" s="88" t="s">
        <v>1311</v>
      </c>
      <c r="B25" s="354"/>
      <c r="C25" s="296"/>
      <c r="D25" s="59" t="s">
        <v>273</v>
      </c>
      <c r="E25" s="101">
        <v>1.0688836104512963E-2</v>
      </c>
      <c r="F25" s="102">
        <v>-2.3430178069353325E-3</v>
      </c>
      <c r="G25" s="102">
        <v>4.7489082969432411E-2</v>
      </c>
      <c r="H25" s="102">
        <v>9.286128845037692E-3</v>
      </c>
      <c r="I25" s="102">
        <v>-5.0000000000000313E-3</v>
      </c>
      <c r="J25" s="102">
        <v>-1.9065190651906486E-2</v>
      </c>
      <c r="K25" s="102">
        <v>-0.1304136253041363</v>
      </c>
      <c r="L25" s="102">
        <v>1.7543859649123471E-3</v>
      </c>
      <c r="M25" s="102">
        <v>-2.4311183144247275E-3</v>
      </c>
      <c r="N25" s="161">
        <v>8.5513078470824365E-3</v>
      </c>
      <c r="O25" s="102">
        <v>4.3183220234424245E-3</v>
      </c>
      <c r="P25" s="102">
        <v>4.6777546777547075E-3</v>
      </c>
      <c r="Q25" s="103">
        <v>-1.4892443463872128E-2</v>
      </c>
    </row>
    <row r="26" spans="1:24" x14ac:dyDescent="0.3">
      <c r="A26" s="88" t="str">
        <f>$C$26&amp;D26&amp;$B$18</f>
        <v>2023JanuaryUrban</v>
      </c>
      <c r="B26" s="354"/>
      <c r="C26" s="296">
        <v>2023</v>
      </c>
      <c r="D26" s="22" t="s">
        <v>62</v>
      </c>
      <c r="E26" s="99">
        <v>1.821386603995313E-2</v>
      </c>
      <c r="F26" s="99">
        <v>1.0803193987787613E-2</v>
      </c>
      <c r="G26" s="99">
        <v>2.6576341844710756E-2</v>
      </c>
      <c r="H26" s="99">
        <v>7.4755606670499301E-3</v>
      </c>
      <c r="I26" s="99">
        <v>-6.1418202121719398E-3</v>
      </c>
      <c r="J26" s="99">
        <v>6.269592476489028E-3</v>
      </c>
      <c r="K26" s="99">
        <v>-1.9026301063234344E-2</v>
      </c>
      <c r="L26" s="99">
        <v>-5.837711617047445E-4</v>
      </c>
      <c r="M26" s="99">
        <v>-3.2493907392363241E-3</v>
      </c>
      <c r="N26" s="143">
        <v>1.8952618453865394E-2</v>
      </c>
      <c r="O26" s="99">
        <v>5.5282555282553884E-3</v>
      </c>
      <c r="P26" s="99">
        <v>5.1733057423693739E-3</v>
      </c>
      <c r="Q26" s="100">
        <v>5.0391937290033915E-3</v>
      </c>
    </row>
    <row r="27" spans="1:24" x14ac:dyDescent="0.3">
      <c r="A27" s="88" t="s">
        <v>1315</v>
      </c>
      <c r="B27" s="354"/>
      <c r="C27" s="296"/>
      <c r="D27" s="22" t="s">
        <v>116</v>
      </c>
      <c r="E27" s="99">
        <v>8.078476630121045E-3</v>
      </c>
      <c r="F27" s="99">
        <v>-1.3940520446096656E-2</v>
      </c>
      <c r="G27" s="99">
        <v>-0.10050761421319802</v>
      </c>
      <c r="H27" s="99">
        <v>1.5410958904109687E-2</v>
      </c>
      <c r="I27" s="99">
        <v>-3.2584269662921411E-2</v>
      </c>
      <c r="J27" s="99">
        <v>7.2274143302180655E-2</v>
      </c>
      <c r="K27" s="99">
        <v>2.8522532800912721E-3</v>
      </c>
      <c r="L27" s="99">
        <v>5.8411214953271035E-3</v>
      </c>
      <c r="M27" s="99">
        <v>-6.5199674001629754E-3</v>
      </c>
      <c r="N27" s="143">
        <v>2.4473813020068525E-3</v>
      </c>
      <c r="O27" s="99">
        <v>7.3304825901039528E-3</v>
      </c>
      <c r="P27" s="99">
        <v>1.1837364899639644E-2</v>
      </c>
      <c r="Q27" s="100">
        <v>6.6852367688021649E-3</v>
      </c>
    </row>
    <row r="28" spans="1:24" x14ac:dyDescent="0.3">
      <c r="A28" s="88" t="s">
        <v>1318</v>
      </c>
      <c r="B28" s="354"/>
      <c r="C28" s="296"/>
      <c r="D28" s="22" t="s">
        <v>138</v>
      </c>
      <c r="E28" s="99">
        <v>0</v>
      </c>
      <c r="F28" s="99">
        <v>0</v>
      </c>
      <c r="G28" s="99">
        <v>0</v>
      </c>
      <c r="H28" s="99">
        <v>0</v>
      </c>
      <c r="I28" s="99">
        <v>0</v>
      </c>
      <c r="J28" s="99">
        <v>0</v>
      </c>
      <c r="K28" s="99">
        <v>5.6882821387937608E-4</v>
      </c>
      <c r="L28" s="99">
        <v>0</v>
      </c>
      <c r="M28" s="99">
        <v>0</v>
      </c>
      <c r="N28" s="143">
        <v>0</v>
      </c>
      <c r="O28" s="99">
        <v>0</v>
      </c>
      <c r="P28" s="99">
        <v>0</v>
      </c>
      <c r="Q28" s="100">
        <v>5.5340343110139867E-4</v>
      </c>
    </row>
    <row r="29" spans="1:24" x14ac:dyDescent="0.3">
      <c r="A29" s="88" t="s">
        <v>1321</v>
      </c>
      <c r="B29" s="354"/>
      <c r="C29" s="296"/>
      <c r="D29" s="22" t="s">
        <v>154</v>
      </c>
      <c r="E29" s="99">
        <v>5.7240984544947189E-4</v>
      </c>
      <c r="F29" s="99">
        <v>7.068803016022621E-3</v>
      </c>
      <c r="G29" s="99">
        <v>-2.7088036117381396E-2</v>
      </c>
      <c r="H29" s="99">
        <v>5.0590219224283623E-3</v>
      </c>
      <c r="I29" s="99">
        <v>-2.0325203252032523E-2</v>
      </c>
      <c r="J29" s="99">
        <v>4.1255084253341047E-2</v>
      </c>
      <c r="K29" s="99">
        <v>2.2740193291642979E-2</v>
      </c>
      <c r="L29" s="99">
        <v>1.4518002322880372E-2</v>
      </c>
      <c r="M29" s="99">
        <v>9.8441345365052387E-3</v>
      </c>
      <c r="N29" s="143">
        <v>1.46484375E-2</v>
      </c>
      <c r="O29" s="99">
        <v>3.6385688295936585E-3</v>
      </c>
      <c r="P29" s="99">
        <v>2.034587995930853E-3</v>
      </c>
      <c r="Q29" s="100">
        <v>7.1902654867255691E-3</v>
      </c>
    </row>
    <row r="30" spans="1:24" x14ac:dyDescent="0.3">
      <c r="A30" s="88" t="s">
        <v>1324</v>
      </c>
      <c r="B30" s="354"/>
      <c r="C30" s="296"/>
      <c r="D30" s="22" t="s">
        <v>167</v>
      </c>
      <c r="E30" s="99">
        <v>-5.7208237986283023E-4</v>
      </c>
      <c r="F30" s="99">
        <v>2.6672905942910705E-2</v>
      </c>
      <c r="G30" s="99">
        <v>2.4941995359628672E-2</v>
      </c>
      <c r="H30" s="99">
        <v>3.355704697986545E-3</v>
      </c>
      <c r="I30" s="99">
        <v>-2.5489033787788874E-2</v>
      </c>
      <c r="J30" s="99">
        <v>-1.8973214285714159E-2</v>
      </c>
      <c r="K30" s="99">
        <v>2.8349082823790964E-2</v>
      </c>
      <c r="L30" s="99">
        <v>1.2593016599885617E-2</v>
      </c>
      <c r="M30" s="99">
        <v>8.9358245329001513E-3</v>
      </c>
      <c r="N30" s="143">
        <v>1.9730510105871003E-2</v>
      </c>
      <c r="O30" s="99">
        <v>2.4169184290030554E-3</v>
      </c>
      <c r="P30" s="99">
        <v>3.5532994923857292E-3</v>
      </c>
      <c r="Q30" s="100">
        <v>5.4914881933003845E-3</v>
      </c>
    </row>
    <row r="31" spans="1:24" x14ac:dyDescent="0.3">
      <c r="A31" s="88" t="str">
        <f>$C$31&amp;D31&amp;$B$31</f>
        <v>2022MayRural+Urban</v>
      </c>
      <c r="B31" s="355" t="s">
        <v>104</v>
      </c>
      <c r="C31" s="296">
        <v>2022</v>
      </c>
      <c r="D31" s="128" t="s">
        <v>167</v>
      </c>
      <c r="E31" s="140" t="s">
        <v>33</v>
      </c>
      <c r="F31" s="140" t="s">
        <v>34</v>
      </c>
      <c r="G31" s="140" t="s">
        <v>35</v>
      </c>
      <c r="H31" s="140" t="s">
        <v>36</v>
      </c>
      <c r="I31" s="140" t="s">
        <v>37</v>
      </c>
      <c r="J31" s="140" t="s">
        <v>38</v>
      </c>
      <c r="K31" s="140" t="s">
        <v>39</v>
      </c>
      <c r="L31" s="140" t="s">
        <v>40</v>
      </c>
      <c r="M31" s="140" t="s">
        <v>41</v>
      </c>
      <c r="N31" s="145" t="s">
        <v>42</v>
      </c>
      <c r="O31" s="140" t="s">
        <v>43</v>
      </c>
      <c r="P31" s="140" t="s">
        <v>44</v>
      </c>
      <c r="Q31" s="141" t="s">
        <v>45</v>
      </c>
    </row>
    <row r="32" spans="1:24" x14ac:dyDescent="0.3">
      <c r="A32" s="88" t="s">
        <v>1294</v>
      </c>
      <c r="B32" s="355"/>
      <c r="C32" s="296"/>
      <c r="D32" s="22" t="s">
        <v>177</v>
      </c>
      <c r="E32" s="99" cm="1">
        <f t="array" ref="E32:Q32">(VLOOKUP(A32,'Modified Data'!$D$1:$Q$376,{2,3,4,5,6,7,8,9,10,11,12,13,14},0)-VLOOKUP('Annexure 3'!A31,'Modified Data'!$D$1:$Q$376,{2,3,4,5,6,7,8,9,10,11,12,13,14},0))/VLOOKUP('Annexure 3'!A31,'Modified Data'!$D$1:$Q$376,{2,3,4,5,6,7,8,9,10,11,12,13,14},0)</f>
        <v>5.8403634003893947E-3</v>
      </c>
      <c r="F32" s="99">
        <v>1.1059907834101408E-2</v>
      </c>
      <c r="G32" s="99">
        <v>5.1724137931034517E-2</v>
      </c>
      <c r="H32" s="99">
        <v>5.4578532443905741E-3</v>
      </c>
      <c r="I32" s="99">
        <v>-7.411067193675889E-3</v>
      </c>
      <c r="J32" s="99">
        <v>-7.6023391812866164E-3</v>
      </c>
      <c r="K32" s="99">
        <v>4.230989136649517E-2</v>
      </c>
      <c r="L32" s="99">
        <v>-2.4286581663629466E-3</v>
      </c>
      <c r="M32" s="99">
        <v>1.6708437761069578E-3</v>
      </c>
      <c r="N32" s="143">
        <v>1.1898323418063756E-2</v>
      </c>
      <c r="O32" s="99">
        <v>4.7875523638540481E-3</v>
      </c>
      <c r="P32" s="99">
        <v>7.6712328767123599E-3</v>
      </c>
      <c r="Q32" s="100">
        <v>9.2325447201384546E-3</v>
      </c>
    </row>
    <row r="33" spans="1:17" x14ac:dyDescent="0.3">
      <c r="A33" s="88" t="s">
        <v>1297</v>
      </c>
      <c r="B33" s="355"/>
      <c r="C33" s="296"/>
      <c r="D33" s="22" t="s">
        <v>194</v>
      </c>
      <c r="E33" s="99">
        <v>9.6774193548387101E-3</v>
      </c>
      <c r="F33" s="99">
        <v>-2.9170464904284436E-2</v>
      </c>
      <c r="G33" s="99">
        <v>2.5761124121779725E-2</v>
      </c>
      <c r="H33" s="99">
        <v>4.8250904704462173E-3</v>
      </c>
      <c r="I33" s="99">
        <v>-2.5385764061722219E-2</v>
      </c>
      <c r="J33" s="99">
        <v>2.6517383618149679E-2</v>
      </c>
      <c r="K33" s="99">
        <v>-1.0970927043336097E-3</v>
      </c>
      <c r="L33" s="99">
        <v>0</v>
      </c>
      <c r="M33" s="99">
        <v>8.3402835696408937E-4</v>
      </c>
      <c r="N33" s="143">
        <v>1.5499732763228252E-2</v>
      </c>
      <c r="O33" s="99">
        <v>2.9779630732578916E-3</v>
      </c>
      <c r="P33" s="99">
        <v>7.0690592713430287E-3</v>
      </c>
      <c r="Q33" s="100">
        <v>5.7175528873638828E-4</v>
      </c>
    </row>
    <row r="34" spans="1:17" x14ac:dyDescent="0.3">
      <c r="A34" s="88" t="s">
        <v>1300</v>
      </c>
      <c r="B34" s="355"/>
      <c r="C34" s="296"/>
      <c r="D34" s="22" t="s">
        <v>213</v>
      </c>
      <c r="E34" s="99">
        <v>2.4281150159744483E-2</v>
      </c>
      <c r="F34" s="99">
        <v>-3.0516431924882629E-2</v>
      </c>
      <c r="G34" s="99">
        <v>-3.4246575342465758E-2</v>
      </c>
      <c r="H34" s="99">
        <v>9.00360144057623E-3</v>
      </c>
      <c r="I34" s="99">
        <v>-1.7364657814096043E-2</v>
      </c>
      <c r="J34" s="99">
        <v>-7.4626865671640818E-3</v>
      </c>
      <c r="K34" s="99">
        <v>2.5260845689181737E-2</v>
      </c>
      <c r="L34" s="99">
        <v>1.7650639074862917E-2</v>
      </c>
      <c r="M34" s="99">
        <v>7.5000000000000474E-3</v>
      </c>
      <c r="N34" s="143">
        <v>1.8947368421052602E-2</v>
      </c>
      <c r="O34" s="99">
        <v>2.3752969121140478E-3</v>
      </c>
      <c r="P34" s="99">
        <v>5.9395248380130824E-3</v>
      </c>
      <c r="Q34" s="100">
        <v>7.4285714285714935E-3</v>
      </c>
    </row>
    <row r="35" spans="1:17" x14ac:dyDescent="0.3">
      <c r="A35" s="88" t="s">
        <v>1303</v>
      </c>
      <c r="B35" s="355"/>
      <c r="C35" s="296"/>
      <c r="D35" s="22" t="s">
        <v>228</v>
      </c>
      <c r="E35" s="99">
        <v>1.9962570180910719E-2</v>
      </c>
      <c r="F35" s="99">
        <v>1.3075060532687597E-2</v>
      </c>
      <c r="G35" s="99">
        <v>2.9550827423167852E-3</v>
      </c>
      <c r="H35" s="99">
        <v>9.5181439619273899E-3</v>
      </c>
      <c r="I35" s="99">
        <v>-1.9230769230769319E-2</v>
      </c>
      <c r="J35" s="99">
        <v>-4.1642567958357531E-2</v>
      </c>
      <c r="K35" s="99">
        <v>2.7316550615961558E-2</v>
      </c>
      <c r="L35" s="99">
        <v>1.1363636363636399E-2</v>
      </c>
      <c r="M35" s="99">
        <v>5.7899090157153728E-3</v>
      </c>
      <c r="N35" s="143">
        <v>1.9111570247933973E-2</v>
      </c>
      <c r="O35" s="99">
        <v>3.5545023696682125E-3</v>
      </c>
      <c r="P35" s="99">
        <v>5.9044551798174676E-3</v>
      </c>
      <c r="Q35" s="100">
        <v>8.5082246171298923E-3</v>
      </c>
    </row>
    <row r="36" spans="1:17" ht="15" thickBot="1" x14ac:dyDescent="0.35">
      <c r="A36" s="88" t="s">
        <v>1306</v>
      </c>
      <c r="B36" s="355"/>
      <c r="C36" s="296"/>
      <c r="D36" s="22" t="s">
        <v>238</v>
      </c>
      <c r="E36" s="99">
        <v>1.0397553516819502E-2</v>
      </c>
      <c r="F36" s="99">
        <v>8.1261950286807706E-3</v>
      </c>
      <c r="G36" s="99">
        <v>7.0713022981733478E-3</v>
      </c>
      <c r="H36" s="99">
        <v>7.0713022981733478E-3</v>
      </c>
      <c r="I36" s="99">
        <v>-1.1658717541070422E-2</v>
      </c>
      <c r="J36" s="99">
        <v>-1.1466505733252729E-2</v>
      </c>
      <c r="K36" s="99">
        <v>4.118873826903012E-2</v>
      </c>
      <c r="L36" s="99">
        <v>4.1395623891189656E-3</v>
      </c>
      <c r="M36" s="99">
        <v>2.4671052631579883E-3</v>
      </c>
      <c r="N36" s="143">
        <v>1.3177901672579798E-2</v>
      </c>
      <c r="O36" s="99">
        <v>2.9515938606847697E-3</v>
      </c>
      <c r="P36" s="99">
        <v>4.8025613660619302E-3</v>
      </c>
      <c r="Q36" s="100">
        <v>1.0123734533183255E-2</v>
      </c>
    </row>
    <row r="37" spans="1:17" x14ac:dyDescent="0.3">
      <c r="A37" s="88" t="s">
        <v>1309</v>
      </c>
      <c r="B37" s="355"/>
      <c r="C37" s="296"/>
      <c r="D37" s="59" t="s">
        <v>264</v>
      </c>
      <c r="E37" s="130">
        <v>1.3317191283293082E-2</v>
      </c>
      <c r="F37" s="131">
        <v>-7.1123755334281651E-3</v>
      </c>
      <c r="G37" s="131">
        <v>6.1439438267992974E-2</v>
      </c>
      <c r="H37" s="131">
        <v>8.1919251023990971E-3</v>
      </c>
      <c r="I37" s="131">
        <v>1.286863270777483E-2</v>
      </c>
      <c r="J37" s="131">
        <v>-1.8925518925519063E-2</v>
      </c>
      <c r="K37" s="131">
        <v>-8.3124687030545791E-2</v>
      </c>
      <c r="L37" s="131">
        <v>4.1224970553591792E-3</v>
      </c>
      <c r="M37" s="131">
        <v>1.640689089417462E-3</v>
      </c>
      <c r="N37" s="160">
        <v>1.4507253626813434E-2</v>
      </c>
      <c r="O37" s="131">
        <v>2.942907592701589E-3</v>
      </c>
      <c r="P37" s="131">
        <v>6.3728093467869812E-3</v>
      </c>
      <c r="Q37" s="132">
        <v>-7.2383073496658295E-3</v>
      </c>
    </row>
    <row r="38" spans="1:17" ht="15" thickBot="1" x14ac:dyDescent="0.35">
      <c r="A38" s="88" t="s">
        <v>1312</v>
      </c>
      <c r="B38" s="355"/>
      <c r="C38" s="296"/>
      <c r="D38" s="59" t="s">
        <v>273</v>
      </c>
      <c r="E38" s="101">
        <v>1.0752688172042909E-2</v>
      </c>
      <c r="F38" s="102">
        <v>-1.9102196752626823E-3</v>
      </c>
      <c r="G38" s="102">
        <v>4.8511576626240255E-2</v>
      </c>
      <c r="H38" s="102">
        <v>7.5449796865930518E-3</v>
      </c>
      <c r="I38" s="102">
        <v>-2.1175224986765785E-3</v>
      </c>
      <c r="J38" s="102">
        <v>-1.6801493466085806E-2</v>
      </c>
      <c r="K38" s="102">
        <v>-0.12670671764063349</v>
      </c>
      <c r="L38" s="102">
        <v>1.7595307917889231E-3</v>
      </c>
      <c r="M38" s="102">
        <v>-2.457002457002434E-3</v>
      </c>
      <c r="N38" s="161">
        <v>1.1834319526627106E-2</v>
      </c>
      <c r="O38" s="102">
        <v>3.521126760563347E-3</v>
      </c>
      <c r="P38" s="102">
        <v>4.2216358839050729E-3</v>
      </c>
      <c r="Q38" s="103">
        <v>-1.3460459899046581E-2</v>
      </c>
    </row>
    <row r="39" spans="1:17" x14ac:dyDescent="0.3">
      <c r="A39" s="88" t="str">
        <f>$C$39&amp;D39&amp;$B$31</f>
        <v>2023JanuaryRural+Urban</v>
      </c>
      <c r="B39" s="355"/>
      <c r="C39" s="296">
        <v>2023</v>
      </c>
      <c r="D39" s="22" t="s">
        <v>62</v>
      </c>
      <c r="E39" s="99">
        <v>2.7186761229314557E-2</v>
      </c>
      <c r="F39" s="99">
        <v>8.1339712918659744E-3</v>
      </c>
      <c r="G39" s="99">
        <v>2.2607781282860208E-2</v>
      </c>
      <c r="H39" s="99">
        <v>5.7603686635944703E-3</v>
      </c>
      <c r="I39" s="99">
        <v>-6.8965517241379917E-3</v>
      </c>
      <c r="J39" s="99">
        <v>1.8987341772152618E-3</v>
      </c>
      <c r="K39" s="99">
        <v>-3.7523452157598496E-2</v>
      </c>
      <c r="L39" s="99">
        <v>5.854800936767817E-4</v>
      </c>
      <c r="M39" s="99">
        <v>-5.7471264367816325E-3</v>
      </c>
      <c r="N39" s="143">
        <v>1.5594541910331468E-2</v>
      </c>
      <c r="O39" s="99">
        <v>2.339181286549741E-3</v>
      </c>
      <c r="P39" s="99">
        <v>4.7293746715710832E-3</v>
      </c>
      <c r="Q39" s="100">
        <v>4.5480386583284984E-3</v>
      </c>
    </row>
    <row r="40" spans="1:17" x14ac:dyDescent="0.3">
      <c r="A40" s="88" t="s">
        <v>1316</v>
      </c>
      <c r="B40" s="355"/>
      <c r="C40" s="296"/>
      <c r="D40" s="22" t="s">
        <v>116</v>
      </c>
      <c r="E40" s="99">
        <v>3.4522439585730398E-3</v>
      </c>
      <c r="F40" s="99">
        <v>-1.423825344091125E-2</v>
      </c>
      <c r="G40" s="99">
        <v>-9.9228791773778982E-2</v>
      </c>
      <c r="H40" s="99">
        <v>1.5463917525773294E-2</v>
      </c>
      <c r="I40" s="99">
        <v>-4.2200854700854579E-2</v>
      </c>
      <c r="J40" s="99">
        <v>7.0751737207833149E-2</v>
      </c>
      <c r="K40" s="99">
        <v>-7.7972709551658026E-3</v>
      </c>
      <c r="L40" s="99">
        <v>5.8513750731418557E-4</v>
      </c>
      <c r="M40" s="99">
        <v>-9.0834021469859156E-3</v>
      </c>
      <c r="N40" s="143">
        <v>6.2380038387715112E-3</v>
      </c>
      <c r="O40" s="99">
        <v>5.2508751458576761E-3</v>
      </c>
      <c r="P40" s="99">
        <v>9.4142259414226534E-3</v>
      </c>
      <c r="Q40" s="100">
        <v>1.6977928692700134E-3</v>
      </c>
    </row>
    <row r="41" spans="1:17" x14ac:dyDescent="0.3">
      <c r="A41" s="88" t="s">
        <v>1319</v>
      </c>
      <c r="B41" s="355"/>
      <c r="C41" s="296"/>
      <c r="D41" s="22" t="s">
        <v>138</v>
      </c>
      <c r="E41" s="99">
        <v>0</v>
      </c>
      <c r="F41" s="99">
        <v>0</v>
      </c>
      <c r="G41" s="99">
        <v>0</v>
      </c>
      <c r="H41" s="99">
        <v>0</v>
      </c>
      <c r="I41" s="99">
        <v>-5.5772448410497898E-4</v>
      </c>
      <c r="J41" s="99">
        <v>0</v>
      </c>
      <c r="K41" s="99">
        <v>6.5487884741337755E-4</v>
      </c>
      <c r="L41" s="99">
        <v>5.8479532163739363E-4</v>
      </c>
      <c r="M41" s="99">
        <v>0</v>
      </c>
      <c r="N41" s="143">
        <v>0</v>
      </c>
      <c r="O41" s="99">
        <v>0</v>
      </c>
      <c r="P41" s="99">
        <v>0</v>
      </c>
      <c r="Q41" s="100">
        <v>0</v>
      </c>
    </row>
    <row r="42" spans="1:17" x14ac:dyDescent="0.3">
      <c r="A42" s="88" t="s">
        <v>1322</v>
      </c>
      <c r="B42" s="355"/>
      <c r="C42" s="296"/>
      <c r="D42" s="22" t="s">
        <v>154</v>
      </c>
      <c r="E42" s="99">
        <v>-3.4403669724770315E-3</v>
      </c>
      <c r="F42" s="99">
        <v>7.7034183919115207E-3</v>
      </c>
      <c r="G42" s="99">
        <v>-3.1963470319634674E-2</v>
      </c>
      <c r="H42" s="99">
        <v>6.2041737168640398E-3</v>
      </c>
      <c r="I42" s="99">
        <v>-2.3995535714285622E-2</v>
      </c>
      <c r="J42" s="99">
        <v>4.0117994100295054E-2</v>
      </c>
      <c r="K42" s="99">
        <v>1.7015706806282685E-2</v>
      </c>
      <c r="L42" s="99">
        <v>1.3442431326709593E-2</v>
      </c>
      <c r="M42" s="99">
        <v>1.0833333333333309E-2</v>
      </c>
      <c r="N42" s="143">
        <v>1.5259895088221351E-2</v>
      </c>
      <c r="O42" s="99">
        <v>3.4822983168891135E-3</v>
      </c>
      <c r="P42" s="99">
        <v>2.5906735751295338E-3</v>
      </c>
      <c r="Q42" s="100">
        <v>5.0847457627118961E-3</v>
      </c>
    </row>
    <row r="43" spans="1:17" ht="15" thickBot="1" x14ac:dyDescent="0.35">
      <c r="A43" s="88" t="s">
        <v>1325</v>
      </c>
      <c r="B43" s="355"/>
      <c r="C43" s="296"/>
      <c r="D43" s="22" t="s">
        <v>167</v>
      </c>
      <c r="E43" s="102">
        <v>-5.7537399309564284E-4</v>
      </c>
      <c r="F43" s="102">
        <v>2.3889154323936932E-2</v>
      </c>
      <c r="G43" s="102">
        <v>2.122641509433959E-2</v>
      </c>
      <c r="H43" s="102">
        <v>6.1659192825111791E-3</v>
      </c>
      <c r="I43" s="102">
        <v>-2.801600914808465E-2</v>
      </c>
      <c r="J43" s="102">
        <v>-2.32558139534885E-2</v>
      </c>
      <c r="K43" s="102">
        <v>3.6036036036036001E-2</v>
      </c>
      <c r="L43" s="102">
        <v>1.2687427912341341E-2</v>
      </c>
      <c r="M43" s="102">
        <v>1.1541632316570533E-2</v>
      </c>
      <c r="N43" s="146">
        <v>2.3954908407703118E-2</v>
      </c>
      <c r="O43" s="102">
        <v>2.8918449971081549E-3</v>
      </c>
      <c r="P43" s="102">
        <v>3.6175710594314658E-3</v>
      </c>
      <c r="Q43" s="103">
        <v>6.7453625632377095E-3</v>
      </c>
    </row>
    <row r="44" spans="1:17" ht="15" thickBot="1" x14ac:dyDescent="0.35">
      <c r="E44" s="140" t="s">
        <v>33</v>
      </c>
      <c r="F44" s="140" t="s">
        <v>34</v>
      </c>
      <c r="G44" s="140" t="s">
        <v>35</v>
      </c>
      <c r="H44" s="140" t="s">
        <v>36</v>
      </c>
      <c r="I44" s="140" t="s">
        <v>37</v>
      </c>
      <c r="J44" s="140" t="s">
        <v>38</v>
      </c>
      <c r="K44" s="140" t="s">
        <v>39</v>
      </c>
      <c r="L44" s="140" t="s">
        <v>40</v>
      </c>
      <c r="M44" s="140" t="s">
        <v>41</v>
      </c>
      <c r="N44" s="145" t="s">
        <v>42</v>
      </c>
      <c r="O44" s="140" t="s">
        <v>43</v>
      </c>
      <c r="P44" s="140" t="s">
        <v>44</v>
      </c>
      <c r="Q44" s="141" t="s">
        <v>45</v>
      </c>
    </row>
    <row r="45" spans="1:17" x14ac:dyDescent="0.3">
      <c r="B45" s="300" t="s">
        <v>1370</v>
      </c>
      <c r="C45" s="301"/>
      <c r="D45" s="133" t="s">
        <v>60</v>
      </c>
      <c r="E45" s="157">
        <f>SUM(E6:E17)</f>
        <v>0.12601803352788893</v>
      </c>
      <c r="F45" s="84">
        <v>-1.3415927239515419E-2</v>
      </c>
      <c r="G45" s="84">
        <v>6.9027470519994569E-2</v>
      </c>
      <c r="H45" s="84">
        <v>8.7604842900340665E-2</v>
      </c>
      <c r="I45" s="157">
        <v>-0.18860073732493318</v>
      </c>
      <c r="J45" s="84">
        <v>1.0550729170309782E-2</v>
      </c>
      <c r="K45" s="157">
        <v>-5.9844646584606448E-2</v>
      </c>
      <c r="L45" s="84">
        <v>5.8650424856599249E-2</v>
      </c>
      <c r="M45" s="84">
        <v>2.5192886014239267E-2</v>
      </c>
      <c r="N45" s="157">
        <v>0.17060794533039508</v>
      </c>
      <c r="O45" s="84">
        <v>3.131543042249578E-2</v>
      </c>
      <c r="P45" s="84">
        <v>5.7787078677428043E-2</v>
      </c>
      <c r="Q45" s="150">
        <v>3.48329506981448E-2</v>
      </c>
    </row>
    <row r="46" spans="1:17" x14ac:dyDescent="0.3">
      <c r="B46" s="302"/>
      <c r="C46" s="303"/>
      <c r="D46" s="22" t="s">
        <v>85</v>
      </c>
      <c r="E46" s="149">
        <f>SUM(E19:E30)</f>
        <v>0.10948121428393404</v>
      </c>
      <c r="F46" s="147">
        <v>-6.639897831265909E-3</v>
      </c>
      <c r="G46" s="147">
        <v>8.5789646476304438E-2</v>
      </c>
      <c r="H46" s="147">
        <v>8.1608183959908737E-2</v>
      </c>
      <c r="I46" s="149">
        <v>-0.14039869277175199</v>
      </c>
      <c r="J46" s="147">
        <v>1.3452894126808595E-2</v>
      </c>
      <c r="K46" s="149">
        <v>-7.5795670153252434E-2</v>
      </c>
      <c r="L46" s="147">
        <v>7.5611128143722547E-2</v>
      </c>
      <c r="M46" s="147">
        <v>2.4616706238015207E-2</v>
      </c>
      <c r="N46" s="149">
        <v>0.1566574174276722</v>
      </c>
      <c r="O46" s="147">
        <v>4.5734300024166549E-2</v>
      </c>
      <c r="P46" s="147">
        <v>6.7173674108132769E-2</v>
      </c>
      <c r="Q46" s="151">
        <v>3.1440132200929186E-2</v>
      </c>
    </row>
    <row r="47" spans="1:17" ht="15" thickBot="1" x14ac:dyDescent="0.35">
      <c r="B47" s="304"/>
      <c r="C47" s="305"/>
      <c r="D47" s="83" t="s">
        <v>104</v>
      </c>
      <c r="E47" s="158">
        <f>SUM(E32:E43)</f>
        <v>0.12085220029035372</v>
      </c>
      <c r="F47" s="148">
        <v>-1.0960038075584964E-2</v>
      </c>
      <c r="G47" s="148">
        <v>7.5858020928857975E-2</v>
      </c>
      <c r="H47" s="148">
        <v>8.5207275393248891E-2</v>
      </c>
      <c r="I47" s="158">
        <v>-0.17196654140370343</v>
      </c>
      <c r="J47" s="148">
        <v>1.212892331833881E-2</v>
      </c>
      <c r="K47" s="158">
        <v>-6.6466572857876549E-2</v>
      </c>
      <c r="L47" s="148">
        <v>6.4492479670082731E-2</v>
      </c>
      <c r="M47" s="148">
        <v>2.4990010110495772E-2</v>
      </c>
      <c r="N47" s="158">
        <v>0.16602381892132637</v>
      </c>
      <c r="O47" s="148">
        <v>3.7075142679248593E-2</v>
      </c>
      <c r="P47" s="148">
        <v>6.2333124010194668E-2</v>
      </c>
      <c r="Q47" s="152">
        <v>3.3242003192595196E-2</v>
      </c>
    </row>
    <row r="48" spans="1:17" ht="58.2" thickBot="1" x14ac:dyDescent="0.35">
      <c r="E48" s="159" t="s">
        <v>33</v>
      </c>
      <c r="G48" s="156" t="s">
        <v>35</v>
      </c>
      <c r="H48" s="159" t="s">
        <v>36</v>
      </c>
      <c r="L48" s="156" t="s">
        <v>40</v>
      </c>
      <c r="N48" s="159" t="s">
        <v>42</v>
      </c>
      <c r="O48" s="156" t="s">
        <v>43</v>
      </c>
      <c r="P48" s="156" t="s">
        <v>44</v>
      </c>
      <c r="Q48" s="140"/>
    </row>
    <row r="49" spans="2:16" x14ac:dyDescent="0.3">
      <c r="B49" s="300" t="s">
        <v>1371</v>
      </c>
      <c r="C49" s="301"/>
      <c r="D49" s="133" t="s">
        <v>60</v>
      </c>
      <c r="E49" s="131">
        <f t="shared" ref="E49:P49" si="0">IF(E45&gt;1.5*$Q45,E45,"")</f>
        <v>0.12601803352788893</v>
      </c>
      <c r="F49" s="131" t="str">
        <f t="shared" si="0"/>
        <v/>
      </c>
      <c r="G49" s="131">
        <f t="shared" si="0"/>
        <v>6.9027470519994569E-2</v>
      </c>
      <c r="H49" s="131">
        <f t="shared" si="0"/>
        <v>8.7604842900340665E-2</v>
      </c>
      <c r="I49" s="131" t="str">
        <f t="shared" si="0"/>
        <v/>
      </c>
      <c r="J49" s="131" t="str">
        <f t="shared" si="0"/>
        <v/>
      </c>
      <c r="K49" s="131" t="str">
        <f t="shared" si="0"/>
        <v/>
      </c>
      <c r="L49" s="131">
        <f t="shared" si="0"/>
        <v>5.8650424856599249E-2</v>
      </c>
      <c r="M49" s="131" t="str">
        <f t="shared" si="0"/>
        <v/>
      </c>
      <c r="N49" s="131">
        <f t="shared" si="0"/>
        <v>0.17060794533039508</v>
      </c>
      <c r="O49" s="131" t="str">
        <f t="shared" si="0"/>
        <v/>
      </c>
      <c r="P49" s="132">
        <f t="shared" si="0"/>
        <v>5.7787078677428043E-2</v>
      </c>
    </row>
    <row r="50" spans="2:16" x14ac:dyDescent="0.3">
      <c r="B50" s="302"/>
      <c r="C50" s="303"/>
      <c r="D50" s="22" t="s">
        <v>85</v>
      </c>
      <c r="E50" s="99">
        <f t="shared" ref="E50:P50" si="1">IF(E46&gt;1.5*$Q46,E46,"")</f>
        <v>0.10948121428393404</v>
      </c>
      <c r="F50" s="99" t="str">
        <f t="shared" si="1"/>
        <v/>
      </c>
      <c r="G50" s="99">
        <f t="shared" si="1"/>
        <v>8.5789646476304438E-2</v>
      </c>
      <c r="H50" s="99">
        <f t="shared" si="1"/>
        <v>8.1608183959908737E-2</v>
      </c>
      <c r="I50" s="99" t="str">
        <f t="shared" si="1"/>
        <v/>
      </c>
      <c r="J50" s="99" t="str">
        <f t="shared" si="1"/>
        <v/>
      </c>
      <c r="K50" s="99" t="str">
        <f t="shared" si="1"/>
        <v/>
      </c>
      <c r="L50" s="99">
        <f t="shared" si="1"/>
        <v>7.5611128143722547E-2</v>
      </c>
      <c r="M50" s="99" t="str">
        <f t="shared" si="1"/>
        <v/>
      </c>
      <c r="N50" s="99">
        <f t="shared" si="1"/>
        <v>0.1566574174276722</v>
      </c>
      <c r="O50" s="99" t="str">
        <f t="shared" si="1"/>
        <v/>
      </c>
      <c r="P50" s="100">
        <f t="shared" si="1"/>
        <v>6.7173674108132769E-2</v>
      </c>
    </row>
    <row r="51" spans="2:16" ht="15" thickBot="1" x14ac:dyDescent="0.35">
      <c r="B51" s="304"/>
      <c r="C51" s="305"/>
      <c r="D51" s="83" t="s">
        <v>104</v>
      </c>
      <c r="E51" s="102">
        <f t="shared" ref="E51:P51" si="2">IF(E47&gt;1.5*$Q47,E47,"")</f>
        <v>0.12085220029035372</v>
      </c>
      <c r="F51" s="102" t="str">
        <f t="shared" si="2"/>
        <v/>
      </c>
      <c r="G51" s="102">
        <f t="shared" si="2"/>
        <v>7.5858020928857975E-2</v>
      </c>
      <c r="H51" s="102">
        <f t="shared" si="2"/>
        <v>8.5207275393248891E-2</v>
      </c>
      <c r="I51" s="102" t="str">
        <f t="shared" si="2"/>
        <v/>
      </c>
      <c r="J51" s="102" t="str">
        <f t="shared" si="2"/>
        <v/>
      </c>
      <c r="K51" s="102" t="str">
        <f t="shared" si="2"/>
        <v/>
      </c>
      <c r="L51" s="102">
        <f t="shared" si="2"/>
        <v>6.4492479670082731E-2</v>
      </c>
      <c r="M51" s="102" t="str">
        <f t="shared" si="2"/>
        <v/>
      </c>
      <c r="N51" s="102">
        <f t="shared" si="2"/>
        <v>0.16602381892132637</v>
      </c>
      <c r="O51" s="102" t="str">
        <f t="shared" si="2"/>
        <v/>
      </c>
      <c r="P51" s="103">
        <f t="shared" si="2"/>
        <v>6.2333124010194668E-2</v>
      </c>
    </row>
    <row r="52" spans="2:16" ht="43.8" thickBot="1" x14ac:dyDescent="0.35">
      <c r="F52" s="159" t="s">
        <v>34</v>
      </c>
      <c r="I52" s="159" t="s">
        <v>37</v>
      </c>
      <c r="J52" s="156" t="s">
        <v>38</v>
      </c>
      <c r="K52" s="159" t="s">
        <v>39</v>
      </c>
      <c r="M52" s="156" t="s">
        <v>41</v>
      </c>
    </row>
    <row r="53" spans="2:16" x14ac:dyDescent="0.3">
      <c r="B53" s="300" t="s">
        <v>1371</v>
      </c>
      <c r="C53" s="301"/>
      <c r="D53" s="133" t="s">
        <v>60</v>
      </c>
      <c r="E53" s="131" t="str">
        <f t="shared" ref="E53:P53" si="3">IF(E45&lt;$Q45,E45,"")</f>
        <v/>
      </c>
      <c r="F53" s="131">
        <f t="shared" si="3"/>
        <v>-1.3415927239515419E-2</v>
      </c>
      <c r="G53" s="131" t="str">
        <f t="shared" si="3"/>
        <v/>
      </c>
      <c r="H53" s="131" t="str">
        <f t="shared" si="3"/>
        <v/>
      </c>
      <c r="I53" s="131">
        <f t="shared" si="3"/>
        <v>-0.18860073732493318</v>
      </c>
      <c r="J53" s="131">
        <f t="shared" si="3"/>
        <v>1.0550729170309782E-2</v>
      </c>
      <c r="K53" s="131">
        <f t="shared" si="3"/>
        <v>-5.9844646584606448E-2</v>
      </c>
      <c r="L53" s="131" t="str">
        <f t="shared" si="3"/>
        <v/>
      </c>
      <c r="M53" s="131">
        <f t="shared" si="3"/>
        <v>2.5192886014239267E-2</v>
      </c>
      <c r="N53" s="131" t="str">
        <f t="shared" si="3"/>
        <v/>
      </c>
      <c r="O53" s="131">
        <f t="shared" si="3"/>
        <v>3.131543042249578E-2</v>
      </c>
      <c r="P53" s="132" t="str">
        <f t="shared" si="3"/>
        <v/>
      </c>
    </row>
    <row r="54" spans="2:16" x14ac:dyDescent="0.3">
      <c r="B54" s="302"/>
      <c r="C54" s="303"/>
      <c r="D54" s="22" t="s">
        <v>85</v>
      </c>
      <c r="E54" s="99" t="str">
        <f t="shared" ref="E54:P54" si="4">IF(E46&lt;$Q46,E46,"")</f>
        <v/>
      </c>
      <c r="F54" s="99">
        <f t="shared" si="4"/>
        <v>-6.639897831265909E-3</v>
      </c>
      <c r="G54" s="99" t="str">
        <f t="shared" si="4"/>
        <v/>
      </c>
      <c r="H54" s="99" t="str">
        <f t="shared" si="4"/>
        <v/>
      </c>
      <c r="I54" s="99">
        <f t="shared" si="4"/>
        <v>-0.14039869277175199</v>
      </c>
      <c r="J54" s="99">
        <f t="shared" si="4"/>
        <v>1.3452894126808595E-2</v>
      </c>
      <c r="K54" s="99">
        <f t="shared" si="4"/>
        <v>-7.5795670153252434E-2</v>
      </c>
      <c r="L54" s="99" t="str">
        <f t="shared" si="4"/>
        <v/>
      </c>
      <c r="M54" s="99">
        <f t="shared" si="4"/>
        <v>2.4616706238015207E-2</v>
      </c>
      <c r="N54" s="99" t="str">
        <f t="shared" si="4"/>
        <v/>
      </c>
      <c r="O54" s="99" t="str">
        <f t="shared" si="4"/>
        <v/>
      </c>
      <c r="P54" s="100" t="str">
        <f t="shared" si="4"/>
        <v/>
      </c>
    </row>
    <row r="55" spans="2:16" ht="15" thickBot="1" x14ac:dyDescent="0.35">
      <c r="B55" s="304"/>
      <c r="C55" s="305"/>
      <c r="D55" s="83" t="s">
        <v>104</v>
      </c>
      <c r="E55" s="102" t="str">
        <f t="shared" ref="E55:P55" si="5">IF(E47&lt;$Q47,E47,"")</f>
        <v/>
      </c>
      <c r="F55" s="102">
        <f t="shared" si="5"/>
        <v>-1.0960038075584964E-2</v>
      </c>
      <c r="G55" s="102" t="str">
        <f t="shared" si="5"/>
        <v/>
      </c>
      <c r="H55" s="102" t="str">
        <f t="shared" si="5"/>
        <v/>
      </c>
      <c r="I55" s="102">
        <f t="shared" si="5"/>
        <v>-0.17196654140370343</v>
      </c>
      <c r="J55" s="102">
        <f t="shared" si="5"/>
        <v>1.212892331833881E-2</v>
      </c>
      <c r="K55" s="102">
        <f t="shared" si="5"/>
        <v>-6.6466572857876549E-2</v>
      </c>
      <c r="L55" s="102" t="str">
        <f t="shared" si="5"/>
        <v/>
      </c>
      <c r="M55" s="102">
        <f t="shared" si="5"/>
        <v>2.4990010110495772E-2</v>
      </c>
      <c r="N55" s="102" t="str">
        <f t="shared" si="5"/>
        <v/>
      </c>
      <c r="O55" s="102" t="str">
        <f t="shared" si="5"/>
        <v/>
      </c>
      <c r="P55" s="103" t="str">
        <f t="shared" si="5"/>
        <v/>
      </c>
    </row>
  </sheetData>
  <mergeCells count="12">
    <mergeCell ref="B53:C55"/>
    <mergeCell ref="B5:B17"/>
    <mergeCell ref="B18:B30"/>
    <mergeCell ref="B31:B43"/>
    <mergeCell ref="B45:C47"/>
    <mergeCell ref="B49:C51"/>
    <mergeCell ref="C5:C12"/>
    <mergeCell ref="C13:C17"/>
    <mergeCell ref="C18:C25"/>
    <mergeCell ref="C26:C30"/>
    <mergeCell ref="C31:C38"/>
    <mergeCell ref="C39:C43"/>
  </mergeCells>
  <conditionalFormatting sqref="E49:P51">
    <cfRule type="colorScale" priority="2">
      <colorScale>
        <cfvo type="min"/>
        <cfvo type="max"/>
        <color rgb="FFFCFCFF"/>
        <color rgb="FFF8696B"/>
      </colorScale>
    </cfRule>
    <cfRule type="colorScale" priority="7">
      <colorScale>
        <cfvo type="min"/>
        <cfvo type="percentile" val="50"/>
        <cfvo type="max"/>
        <color rgb="FF63BE7B"/>
        <color rgb="FFFFEB84"/>
        <color rgb="FFF8696B"/>
      </colorScale>
    </cfRule>
  </conditionalFormatting>
  <conditionalFormatting sqref="E53:P55">
    <cfRule type="colorScale" priority="1">
      <colorScale>
        <cfvo type="min"/>
        <cfvo type="max"/>
        <color rgb="FF63BE7B"/>
        <color rgb="FFFCFCFF"/>
      </colorScale>
    </cfRule>
    <cfRule type="colorScale" priority="6">
      <colorScale>
        <cfvo type="min"/>
        <cfvo type="percentile" val="50"/>
        <cfvo type="max"/>
        <color rgb="FF63BE7B"/>
        <color rgb="FFFFEB84"/>
        <color rgb="FFF8696B"/>
      </colorScale>
    </cfRule>
  </conditionalFormatting>
  <conditionalFormatting sqref="E6:Q17">
    <cfRule type="colorScale" priority="10">
      <colorScale>
        <cfvo type="min"/>
        <cfvo type="percentile" val="50"/>
        <cfvo type="max"/>
        <color rgb="FF63BE7B"/>
        <color rgb="FFFFEB84"/>
        <color rgb="FFF8696B"/>
      </colorScale>
    </cfRule>
  </conditionalFormatting>
  <conditionalFormatting sqref="E19:Q30">
    <cfRule type="colorScale" priority="11">
      <colorScale>
        <cfvo type="min"/>
        <cfvo type="percentile" val="50"/>
        <cfvo type="max"/>
        <color rgb="FF63BE7B"/>
        <color rgb="FFFFEB84"/>
        <color rgb="FFF8696B"/>
      </colorScale>
    </cfRule>
  </conditionalFormatting>
  <conditionalFormatting sqref="E32:Q43">
    <cfRule type="colorScale" priority="9">
      <colorScale>
        <cfvo type="min"/>
        <cfvo type="percentile" val="50"/>
        <cfvo type="max"/>
        <color rgb="FF63BE7B"/>
        <color rgb="FFFFEB84"/>
        <color rgb="FFF8696B"/>
      </colorScale>
    </cfRule>
  </conditionalFormatting>
  <conditionalFormatting sqref="E45:Q47">
    <cfRule type="colorScale" priority="8">
      <colorScale>
        <cfvo type="min"/>
        <cfvo type="percentile" val="50"/>
        <cfvo type="max"/>
        <color rgb="FF63BE7B"/>
        <color rgb="FFFFEB84"/>
        <color rgb="FFF8696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34BE7-63B3-4FBB-AA9F-637E683DD933}">
  <dimension ref="B4:S80"/>
  <sheetViews>
    <sheetView workbookViewId="0">
      <selection activeCell="B5" sqref="B5"/>
    </sheetView>
  </sheetViews>
  <sheetFormatPr defaultRowHeight="14.4" x14ac:dyDescent="0.3"/>
  <cols>
    <col min="1" max="1" width="4.109375" customWidth="1"/>
    <col min="4" max="10" width="11.77734375" customWidth="1"/>
    <col min="13" max="19" width="11.77734375" customWidth="1"/>
  </cols>
  <sheetData>
    <row r="4" spans="2:17" ht="15" thickBot="1" x14ac:dyDescent="0.35">
      <c r="D4" s="290" t="s">
        <v>1373</v>
      </c>
      <c r="E4" s="290"/>
      <c r="F4" s="290"/>
      <c r="G4" s="290"/>
      <c r="H4" s="290"/>
      <c r="I4" s="290"/>
      <c r="M4" s="290" t="s">
        <v>1374</v>
      </c>
      <c r="N4" s="290"/>
      <c r="O4" s="290"/>
      <c r="P4" s="290"/>
    </row>
    <row r="5" spans="2:17" ht="58.2" thickBot="1" x14ac:dyDescent="0.35">
      <c r="C5" s="6"/>
      <c r="D5" s="173" t="s">
        <v>45</v>
      </c>
      <c r="E5" s="174" t="s">
        <v>51</v>
      </c>
      <c r="F5" s="175" t="s">
        <v>52</v>
      </c>
      <c r="G5" s="175" t="s">
        <v>53</v>
      </c>
      <c r="H5" s="175" t="s">
        <v>54</v>
      </c>
      <c r="I5" s="175" t="s">
        <v>56</v>
      </c>
      <c r="J5" s="176" t="s">
        <v>59</v>
      </c>
      <c r="M5" s="173" t="s">
        <v>46</v>
      </c>
      <c r="N5" s="174" t="s">
        <v>49</v>
      </c>
      <c r="O5" s="174" t="s">
        <v>50</v>
      </c>
      <c r="P5" s="175" t="s">
        <v>55</v>
      </c>
      <c r="Q5" s="179" t="s">
        <v>57</v>
      </c>
    </row>
    <row r="6" spans="2:17" x14ac:dyDescent="0.3">
      <c r="B6" s="162" t="s">
        <v>1259</v>
      </c>
      <c r="C6" s="129" t="str">
        <f>LEFT(B6,7)</f>
        <v>2017Mar</v>
      </c>
      <c r="D6" s="129" cm="1">
        <f t="array" ref="D6:J6">VLOOKUP(B6,'Modified Data'!$D$1:$AE$376,{14,20,21,22,23,25,28},0)</f>
        <v>133.1</v>
      </c>
      <c r="E6" s="126">
        <v>129.1</v>
      </c>
      <c r="F6" s="126">
        <v>130.1</v>
      </c>
      <c r="G6" s="126">
        <v>127.8</v>
      </c>
      <c r="H6" s="126">
        <v>117.6</v>
      </c>
      <c r="I6" s="126">
        <v>133.80000000000001</v>
      </c>
      <c r="J6" s="127">
        <v>130.9</v>
      </c>
      <c r="L6" s="129" t="s">
        <v>1378</v>
      </c>
      <c r="M6" s="129" cm="1">
        <f t="array" ref="M6:Q6">VLOOKUP(B6,'Modified Data'!$D$1:$AE$376,{15,18,19,24,26},0)</f>
        <v>145.1</v>
      </c>
      <c r="N6" s="126">
        <v>136.4</v>
      </c>
      <c r="O6" s="126">
        <v>131.1</v>
      </c>
      <c r="P6" s="126">
        <v>125</v>
      </c>
      <c r="Q6" s="127">
        <v>122.6</v>
      </c>
    </row>
    <row r="7" spans="2:17" x14ac:dyDescent="0.3">
      <c r="B7" s="162" t="s">
        <v>1260</v>
      </c>
      <c r="C7" s="177" t="s">
        <v>1372</v>
      </c>
      <c r="D7" s="14">
        <v>137.19999999999999</v>
      </c>
      <c r="E7">
        <v>136.5</v>
      </c>
      <c r="F7">
        <v>135.6</v>
      </c>
      <c r="G7">
        <v>134.30000000000001</v>
      </c>
      <c r="H7">
        <v>121</v>
      </c>
      <c r="I7">
        <v>139.80000000000001</v>
      </c>
      <c r="J7" s="15">
        <v>136.5</v>
      </c>
      <c r="L7" s="177" t="s">
        <v>1372</v>
      </c>
      <c r="M7" s="14">
        <v>156.30000000000001</v>
      </c>
      <c r="N7">
        <v>143.1</v>
      </c>
      <c r="O7">
        <v>142</v>
      </c>
      <c r="P7">
        <v>130.4</v>
      </c>
      <c r="Q7" s="15">
        <v>128.19999999999999</v>
      </c>
    </row>
    <row r="8" spans="2:17" x14ac:dyDescent="0.3">
      <c r="B8" s="162" t="s">
        <v>1261</v>
      </c>
      <c r="C8" s="177" t="s">
        <v>1375</v>
      </c>
      <c r="D8" s="14">
        <v>138.1</v>
      </c>
      <c r="E8">
        <v>139.69999999999999</v>
      </c>
      <c r="F8">
        <v>143.80000000000001</v>
      </c>
      <c r="G8">
        <v>146.19999999999999</v>
      </c>
      <c r="H8">
        <v>124.6</v>
      </c>
      <c r="I8">
        <v>150.30000000000001</v>
      </c>
      <c r="J8" s="15">
        <v>140.4</v>
      </c>
      <c r="L8" s="177" t="s">
        <v>1375</v>
      </c>
      <c r="M8" s="14">
        <v>163.5</v>
      </c>
      <c r="N8">
        <v>146.69999999999999</v>
      </c>
      <c r="O8">
        <v>149</v>
      </c>
      <c r="P8">
        <v>137.69999999999999</v>
      </c>
      <c r="Q8" s="15">
        <v>133.4</v>
      </c>
    </row>
    <row r="9" spans="2:17" ht="15" thickBot="1" x14ac:dyDescent="0.35">
      <c r="B9" s="162" t="s">
        <v>1265</v>
      </c>
      <c r="C9" s="177" t="s">
        <v>1376</v>
      </c>
      <c r="D9" s="65">
        <v>148.9</v>
      </c>
      <c r="E9" s="66">
        <v>148.9</v>
      </c>
      <c r="F9" s="66">
        <v>146.4</v>
      </c>
      <c r="G9" s="66">
        <v>152.30000000000001</v>
      </c>
      <c r="H9" s="66">
        <v>129.9</v>
      </c>
      <c r="I9" s="66">
        <v>156.1</v>
      </c>
      <c r="J9" s="67">
        <v>148.6</v>
      </c>
      <c r="L9" s="178" t="s">
        <v>1376</v>
      </c>
      <c r="M9" s="65">
        <v>171.2</v>
      </c>
      <c r="N9" s="66">
        <v>149.80000000000001</v>
      </c>
      <c r="O9" s="66">
        <v>154.5</v>
      </c>
      <c r="P9" s="66">
        <v>143.69999999999999</v>
      </c>
      <c r="Q9" s="67">
        <v>145.19999999999999</v>
      </c>
    </row>
    <row r="10" spans="2:17" x14ac:dyDescent="0.3">
      <c r="B10" s="162" t="s">
        <v>1277</v>
      </c>
      <c r="C10" s="177" t="s">
        <v>1377</v>
      </c>
      <c r="D10" s="14">
        <v>156.69999999999999</v>
      </c>
      <c r="E10">
        <v>155.5</v>
      </c>
      <c r="F10">
        <v>151.19999999999999</v>
      </c>
      <c r="G10">
        <v>161.69999999999999</v>
      </c>
      <c r="H10">
        <v>146.19999999999999</v>
      </c>
      <c r="I10">
        <v>160.19999999999999</v>
      </c>
      <c r="J10" s="15">
        <v>156.80000000000001</v>
      </c>
      <c r="L10" s="177" t="s">
        <v>1377</v>
      </c>
      <c r="M10" s="14">
        <v>188.1</v>
      </c>
      <c r="N10">
        <v>156.4</v>
      </c>
      <c r="O10">
        <v>159.9</v>
      </c>
      <c r="P10">
        <v>152.6</v>
      </c>
      <c r="Q10" s="15">
        <v>153.80000000000001</v>
      </c>
    </row>
    <row r="11" spans="2:17" x14ac:dyDescent="0.3">
      <c r="B11" s="162" t="s">
        <v>1289</v>
      </c>
      <c r="C11" s="177" t="s">
        <v>1345</v>
      </c>
      <c r="D11" s="14">
        <v>168.4</v>
      </c>
      <c r="E11">
        <v>167.2</v>
      </c>
      <c r="F11">
        <v>162.80000000000001</v>
      </c>
      <c r="G11">
        <v>173</v>
      </c>
      <c r="H11">
        <v>157.9</v>
      </c>
      <c r="I11">
        <v>166</v>
      </c>
      <c r="J11" s="15">
        <v>167.7</v>
      </c>
      <c r="L11" s="177" t="s">
        <v>1345</v>
      </c>
      <c r="M11" s="14">
        <v>193.7</v>
      </c>
      <c r="N11">
        <v>171.1</v>
      </c>
      <c r="O11">
        <v>165.3</v>
      </c>
      <c r="P11">
        <v>163.30000000000001</v>
      </c>
      <c r="Q11" s="15">
        <v>167.2</v>
      </c>
    </row>
    <row r="12" spans="2:17" ht="15" thickBot="1" x14ac:dyDescent="0.35">
      <c r="B12" s="162" t="s">
        <v>1319</v>
      </c>
      <c r="C12" s="178" t="s">
        <v>1357</v>
      </c>
      <c r="D12" s="65">
        <v>177</v>
      </c>
      <c r="E12" s="66">
        <v>181.9</v>
      </c>
      <c r="F12" s="66">
        <v>174.2</v>
      </c>
      <c r="G12" s="66">
        <v>184.4</v>
      </c>
      <c r="H12" s="66">
        <v>164.2</v>
      </c>
      <c r="I12" s="66">
        <v>175</v>
      </c>
      <c r="J12" s="67">
        <v>177.2</v>
      </c>
      <c r="L12" s="178" t="s">
        <v>1357</v>
      </c>
      <c r="M12" s="65">
        <v>199.5</v>
      </c>
      <c r="N12" s="66">
        <v>185.1</v>
      </c>
      <c r="O12" s="66">
        <v>173.5</v>
      </c>
      <c r="P12" s="66">
        <v>170.3</v>
      </c>
      <c r="Q12" s="67">
        <v>181</v>
      </c>
    </row>
    <row r="14" spans="2:17" x14ac:dyDescent="0.3">
      <c r="B14" s="162"/>
      <c r="D14" s="162" t="s">
        <v>45</v>
      </c>
      <c r="E14" s="162" t="s">
        <v>51</v>
      </c>
      <c r="F14" s="162" t="s">
        <v>52</v>
      </c>
      <c r="G14" s="162" t="s">
        <v>53</v>
      </c>
      <c r="H14" s="162" t="s">
        <v>54</v>
      </c>
      <c r="I14" s="162" t="s">
        <v>56</v>
      </c>
      <c r="J14" s="162" t="s">
        <v>59</v>
      </c>
      <c r="M14" s="162" t="s">
        <v>46</v>
      </c>
      <c r="N14" s="162" t="s">
        <v>49</v>
      </c>
      <c r="O14" s="162" t="s">
        <v>50</v>
      </c>
      <c r="P14" s="162" t="s">
        <v>55</v>
      </c>
      <c r="Q14" s="162" t="s">
        <v>57</v>
      </c>
    </row>
    <row r="15" spans="2:17" x14ac:dyDescent="0.3">
      <c r="B15" s="162"/>
      <c r="C15" s="163" t="s">
        <v>1372</v>
      </c>
      <c r="D15" s="52">
        <f>(D7-D6)/D6</f>
        <v>3.0803906836964646E-2</v>
      </c>
      <c r="E15" s="52">
        <f t="shared" ref="E15:J15" si="0">(E7-E6)/E6</f>
        <v>5.7319907048799426E-2</v>
      </c>
      <c r="F15" s="52">
        <f t="shared" si="0"/>
        <v>4.2275172943889321E-2</v>
      </c>
      <c r="G15" s="52">
        <f t="shared" si="0"/>
        <v>5.0860719874804491E-2</v>
      </c>
      <c r="H15" s="52">
        <f t="shared" si="0"/>
        <v>2.891156462585039E-2</v>
      </c>
      <c r="I15" s="52">
        <f t="shared" si="0"/>
        <v>4.4843049327354258E-2</v>
      </c>
      <c r="J15" s="52">
        <f t="shared" si="0"/>
        <v>4.278074866310156E-2</v>
      </c>
      <c r="L15" t="s">
        <v>1372</v>
      </c>
      <c r="M15" s="52">
        <f>(M7-M6)/M6</f>
        <v>7.7188146106133823E-2</v>
      </c>
      <c r="N15" s="52">
        <f t="shared" ref="N15:Q15" si="1">(N7-N6)/N6</f>
        <v>4.9120234604105487E-2</v>
      </c>
      <c r="O15" s="52">
        <f t="shared" si="1"/>
        <v>8.3142639206712485E-2</v>
      </c>
      <c r="P15" s="52">
        <f t="shared" si="1"/>
        <v>4.3200000000000044E-2</v>
      </c>
      <c r="Q15" s="52">
        <f t="shared" si="1"/>
        <v>4.5676998368678584E-2</v>
      </c>
    </row>
    <row r="16" spans="2:17" x14ac:dyDescent="0.3">
      <c r="B16" s="162"/>
      <c r="C16" s="163" t="s">
        <v>1375</v>
      </c>
      <c r="D16" s="52">
        <f t="shared" ref="D16:J20" si="2">(D8-D7)/D7</f>
        <v>6.5597667638484384E-3</v>
      </c>
      <c r="E16" s="52">
        <f t="shared" si="2"/>
        <v>2.344322344322336E-2</v>
      </c>
      <c r="F16" s="52">
        <f t="shared" si="2"/>
        <v>6.0471976401180072E-2</v>
      </c>
      <c r="G16" s="52">
        <f t="shared" si="2"/>
        <v>8.8607594936708681E-2</v>
      </c>
      <c r="H16" s="52">
        <f t="shared" si="2"/>
        <v>2.9752066115702431E-2</v>
      </c>
      <c r="I16" s="52">
        <f t="shared" si="2"/>
        <v>7.5107296137339047E-2</v>
      </c>
      <c r="J16" s="52">
        <f t="shared" si="2"/>
        <v>2.8571428571428612E-2</v>
      </c>
      <c r="L16" t="s">
        <v>1375</v>
      </c>
      <c r="M16" s="52">
        <f t="shared" ref="M16:Q20" si="3">(M8-M7)/M7</f>
        <v>4.6065259117082459E-2</v>
      </c>
      <c r="N16" s="52">
        <f t="shared" si="3"/>
        <v>2.5157232704402475E-2</v>
      </c>
      <c r="O16" s="52">
        <f t="shared" si="3"/>
        <v>4.9295774647887321E-2</v>
      </c>
      <c r="P16" s="52">
        <f t="shared" si="3"/>
        <v>5.5981595092024404E-2</v>
      </c>
      <c r="Q16" s="52">
        <f t="shared" si="3"/>
        <v>4.0561622464898729E-2</v>
      </c>
    </row>
    <row r="17" spans="2:17" ht="15" thickBot="1" x14ac:dyDescent="0.35">
      <c r="B17" s="162"/>
      <c r="C17" s="163" t="s">
        <v>1376</v>
      </c>
      <c r="D17" s="102">
        <f t="shared" si="2"/>
        <v>7.8204199855177486E-2</v>
      </c>
      <c r="E17" s="102">
        <f t="shared" si="2"/>
        <v>6.585540443808173E-2</v>
      </c>
      <c r="F17" s="102">
        <f t="shared" si="2"/>
        <v>1.8080667593880349E-2</v>
      </c>
      <c r="G17" s="102">
        <f t="shared" si="2"/>
        <v>4.1723666210670474E-2</v>
      </c>
      <c r="H17" s="102">
        <f t="shared" si="2"/>
        <v>4.2536115569823528E-2</v>
      </c>
      <c r="I17" s="102">
        <f t="shared" si="2"/>
        <v>3.858948769128398E-2</v>
      </c>
      <c r="J17" s="102">
        <f t="shared" si="2"/>
        <v>5.840455840455832E-2</v>
      </c>
      <c r="L17" s="66" t="s">
        <v>1376</v>
      </c>
      <c r="M17" s="102">
        <f t="shared" si="3"/>
        <v>4.7094801223241521E-2</v>
      </c>
      <c r="N17" s="102">
        <f t="shared" si="3"/>
        <v>2.1131561008861779E-2</v>
      </c>
      <c r="O17" s="102">
        <f t="shared" si="3"/>
        <v>3.6912751677852351E-2</v>
      </c>
      <c r="P17" s="102">
        <f t="shared" si="3"/>
        <v>4.357298474945534E-2</v>
      </c>
      <c r="Q17" s="102">
        <f t="shared" si="3"/>
        <v>8.8455772113942899E-2</v>
      </c>
    </row>
    <row r="18" spans="2:17" x14ac:dyDescent="0.3">
      <c r="B18" s="162"/>
      <c r="C18" s="163" t="s">
        <v>1377</v>
      </c>
      <c r="D18" s="52">
        <f t="shared" si="2"/>
        <v>5.2384150436534473E-2</v>
      </c>
      <c r="E18" s="52">
        <f t="shared" si="2"/>
        <v>4.4325050369375382E-2</v>
      </c>
      <c r="F18" s="52">
        <f t="shared" si="2"/>
        <v>3.2786885245901523E-2</v>
      </c>
      <c r="G18" s="52">
        <f t="shared" si="2"/>
        <v>6.1720288903479817E-2</v>
      </c>
      <c r="H18" s="52">
        <f t="shared" si="2"/>
        <v>0.12548113933795213</v>
      </c>
      <c r="I18" s="52">
        <f t="shared" si="2"/>
        <v>2.6265214606021745E-2</v>
      </c>
      <c r="J18" s="52">
        <f t="shared" si="2"/>
        <v>5.5181695827725558E-2</v>
      </c>
      <c r="L18" t="s">
        <v>1377</v>
      </c>
      <c r="M18" s="52">
        <f t="shared" si="3"/>
        <v>9.8714953271028083E-2</v>
      </c>
      <c r="N18" s="52">
        <f t="shared" si="3"/>
        <v>4.4058744993324392E-2</v>
      </c>
      <c r="O18" s="52">
        <f t="shared" si="3"/>
        <v>3.4951456310679647E-2</v>
      </c>
      <c r="P18" s="52">
        <f t="shared" si="3"/>
        <v>6.1934585942936715E-2</v>
      </c>
      <c r="Q18" s="52">
        <f t="shared" si="3"/>
        <v>5.9228650137741208E-2</v>
      </c>
    </row>
    <row r="19" spans="2:17" x14ac:dyDescent="0.3">
      <c r="B19" s="162"/>
      <c r="C19" s="163" t="s">
        <v>1345</v>
      </c>
      <c r="D19" s="52">
        <f t="shared" si="2"/>
        <v>7.4664964901084985E-2</v>
      </c>
      <c r="E19" s="52">
        <f t="shared" si="2"/>
        <v>7.5241157556270019E-2</v>
      </c>
      <c r="F19" s="52">
        <f t="shared" si="2"/>
        <v>7.6719576719576882E-2</v>
      </c>
      <c r="G19" s="52">
        <f t="shared" si="2"/>
        <v>6.9882498453927105E-2</v>
      </c>
      <c r="H19" s="52">
        <f t="shared" si="2"/>
        <v>8.0027359781121868E-2</v>
      </c>
      <c r="I19" s="52">
        <f t="shared" si="2"/>
        <v>3.6204744069912684E-2</v>
      </c>
      <c r="J19" s="52">
        <f t="shared" si="2"/>
        <v>6.9515306122448828E-2</v>
      </c>
      <c r="L19" t="s">
        <v>1345</v>
      </c>
      <c r="M19" s="52">
        <f t="shared" si="3"/>
        <v>2.9771398192450796E-2</v>
      </c>
      <c r="N19" s="52">
        <f t="shared" si="3"/>
        <v>9.3989769820971791E-2</v>
      </c>
      <c r="O19" s="52">
        <f t="shared" si="3"/>
        <v>3.3771106941838686E-2</v>
      </c>
      <c r="P19" s="52">
        <f t="shared" si="3"/>
        <v>7.0117955439056467E-2</v>
      </c>
      <c r="Q19" s="52">
        <f t="shared" si="3"/>
        <v>8.7126137841352258E-2</v>
      </c>
    </row>
    <row r="20" spans="2:17" x14ac:dyDescent="0.3">
      <c r="B20" s="162"/>
      <c r="C20" s="163" t="s">
        <v>1357</v>
      </c>
      <c r="D20" s="52">
        <f t="shared" si="2"/>
        <v>5.1068883610451268E-2</v>
      </c>
      <c r="E20" s="52">
        <f t="shared" si="2"/>
        <v>8.7918660287081452E-2</v>
      </c>
      <c r="F20" s="52">
        <f t="shared" si="2"/>
        <v>7.0024570024569882E-2</v>
      </c>
      <c r="G20" s="52">
        <f t="shared" si="2"/>
        <v>6.589595375722547E-2</v>
      </c>
      <c r="H20" s="52">
        <f t="shared" si="2"/>
        <v>3.9898670044331744E-2</v>
      </c>
      <c r="I20" s="52">
        <f t="shared" si="2"/>
        <v>5.4216867469879519E-2</v>
      </c>
      <c r="J20" s="52">
        <f t="shared" si="2"/>
        <v>5.6648777579010143E-2</v>
      </c>
      <c r="L20" t="s">
        <v>1357</v>
      </c>
      <c r="M20" s="52">
        <f t="shared" si="3"/>
        <v>2.9943211151264904E-2</v>
      </c>
      <c r="N20" s="52">
        <f t="shared" si="3"/>
        <v>8.1823495032144949E-2</v>
      </c>
      <c r="O20" s="52">
        <f t="shared" si="3"/>
        <v>4.9606775559588555E-2</v>
      </c>
      <c r="P20" s="52">
        <f t="shared" si="3"/>
        <v>4.2865890998162889E-2</v>
      </c>
      <c r="Q20" s="52">
        <f t="shared" si="3"/>
        <v>8.2535885167464185E-2</v>
      </c>
    </row>
    <row r="51" spans="2:19" ht="15" thickBot="1" x14ac:dyDescent="0.35">
      <c r="D51" s="290" t="s">
        <v>1373</v>
      </c>
      <c r="E51" s="290"/>
      <c r="F51" s="290"/>
      <c r="G51" s="290"/>
      <c r="H51" s="290"/>
      <c r="I51" s="290"/>
      <c r="M51" s="290" t="s">
        <v>1373</v>
      </c>
      <c r="N51" s="290"/>
      <c r="O51" s="290"/>
      <c r="P51" s="290"/>
      <c r="Q51" s="290"/>
      <c r="R51" s="290"/>
    </row>
    <row r="52" spans="2:19" ht="58.2" thickBot="1" x14ac:dyDescent="0.35">
      <c r="D52" s="173" t="s">
        <v>45</v>
      </c>
      <c r="E52" s="174" t="s">
        <v>51</v>
      </c>
      <c r="F52" s="175" t="s">
        <v>52</v>
      </c>
      <c r="G52" s="175" t="s">
        <v>53</v>
      </c>
      <c r="H52" s="175" t="s">
        <v>54</v>
      </c>
      <c r="I52" s="175" t="s">
        <v>56</v>
      </c>
      <c r="J52" s="176" t="s">
        <v>59</v>
      </c>
      <c r="M52" s="169" t="s">
        <v>45</v>
      </c>
      <c r="N52" s="170" t="s">
        <v>51</v>
      </c>
      <c r="O52" s="171" t="s">
        <v>52</v>
      </c>
      <c r="P52" s="171" t="s">
        <v>53</v>
      </c>
      <c r="Q52" s="171" t="s">
        <v>54</v>
      </c>
      <c r="R52" s="171" t="s">
        <v>56</v>
      </c>
      <c r="S52" s="172" t="s">
        <v>59</v>
      </c>
    </row>
    <row r="53" spans="2:19" ht="15" thickBot="1" x14ac:dyDescent="0.35">
      <c r="B53" s="162" t="s">
        <v>1262</v>
      </c>
      <c r="C53" s="129" t="str">
        <f>LEFT(B53,7)</f>
        <v>2019Dec</v>
      </c>
      <c r="D53" s="129" cm="1">
        <f t="array" ref="D53:J53">VLOOKUP(B53,'Modified Data'!$D$1:$AE$376,{14,20,21,22,23,25,28},0)</f>
        <v>155</v>
      </c>
      <c r="E53" s="126">
        <v>143.69999999999999</v>
      </c>
      <c r="F53" s="126">
        <v>145.80000000000001</v>
      </c>
      <c r="G53" s="126">
        <v>150.4</v>
      </c>
      <c r="H53" s="126">
        <v>129.80000000000001</v>
      </c>
      <c r="I53" s="126">
        <v>155.69999999999999</v>
      </c>
      <c r="J53" s="127">
        <v>150.4</v>
      </c>
      <c r="L53" t="str">
        <f>C53</f>
        <v>2019Dec</v>
      </c>
      <c r="M53" s="14"/>
      <c r="S53" s="15"/>
    </row>
    <row r="54" spans="2:19" x14ac:dyDescent="0.3">
      <c r="B54" s="162" t="s">
        <v>1263</v>
      </c>
      <c r="C54" s="14" t="s">
        <v>1391</v>
      </c>
      <c r="D54" s="14">
        <v>153.5</v>
      </c>
      <c r="E54">
        <v>144.6</v>
      </c>
      <c r="F54">
        <v>146.19999999999999</v>
      </c>
      <c r="G54">
        <v>151.19999999999999</v>
      </c>
      <c r="H54">
        <v>130.9</v>
      </c>
      <c r="I54">
        <v>156.1</v>
      </c>
      <c r="J54" s="15">
        <v>150.19999999999999</v>
      </c>
      <c r="L54" s="129" t="s">
        <v>1391</v>
      </c>
      <c r="M54" s="130">
        <f>(D54-D53)/D53</f>
        <v>-9.6774193548387101E-3</v>
      </c>
      <c r="N54" s="131">
        <f t="shared" ref="N54:S69" si="4">(E54-E53)/E53</f>
        <v>6.2630480167015015E-3</v>
      </c>
      <c r="O54" s="131">
        <f t="shared" si="4"/>
        <v>2.7434842249655501E-3</v>
      </c>
      <c r="P54" s="131">
        <f t="shared" si="4"/>
        <v>5.319148936170099E-3</v>
      </c>
      <c r="Q54" s="131">
        <f t="shared" si="4"/>
        <v>8.4745762711863955E-3</v>
      </c>
      <c r="R54" s="131">
        <f t="shared" si="4"/>
        <v>2.5690430314708138E-3</v>
      </c>
      <c r="S54" s="132">
        <f t="shared" si="4"/>
        <v>-1.3297872340426666E-3</v>
      </c>
    </row>
    <row r="55" spans="2:19" x14ac:dyDescent="0.3">
      <c r="B55" s="162" t="s">
        <v>1264</v>
      </c>
      <c r="C55" s="14" t="s">
        <v>1379</v>
      </c>
      <c r="D55" s="14">
        <v>150.5</v>
      </c>
      <c r="E55">
        <v>147.19999999999999</v>
      </c>
      <c r="F55">
        <v>146.4</v>
      </c>
      <c r="G55">
        <v>151.69999999999999</v>
      </c>
      <c r="H55">
        <v>130.30000000000001</v>
      </c>
      <c r="I55">
        <v>156.19999999999999</v>
      </c>
      <c r="J55" s="15">
        <v>149.1</v>
      </c>
      <c r="L55" s="14" t="s">
        <v>1379</v>
      </c>
      <c r="M55" s="98">
        <f t="shared" ref="M55:M80" si="5">(D55-D54)/D54</f>
        <v>-1.9543973941368076E-2</v>
      </c>
      <c r="N55" s="99">
        <f t="shared" si="4"/>
        <v>1.7980636237897609E-2</v>
      </c>
      <c r="O55" s="99">
        <f t="shared" si="4"/>
        <v>1.3679890560876679E-3</v>
      </c>
      <c r="P55" s="99">
        <f t="shared" si="4"/>
        <v>3.3068783068783071E-3</v>
      </c>
      <c r="Q55" s="99">
        <f t="shared" si="4"/>
        <v>-4.583651642475128E-3</v>
      </c>
      <c r="R55" s="99">
        <f t="shared" si="4"/>
        <v>6.4061499039073878E-4</v>
      </c>
      <c r="S55" s="100">
        <f t="shared" si="4"/>
        <v>-7.3235685752329853E-3</v>
      </c>
    </row>
    <row r="56" spans="2:19" ht="15" thickBot="1" x14ac:dyDescent="0.35">
      <c r="B56" s="162" t="s">
        <v>1265</v>
      </c>
      <c r="C56" s="14" t="s">
        <v>1376</v>
      </c>
      <c r="D56" s="14">
        <v>148.9</v>
      </c>
      <c r="E56">
        <v>148.9</v>
      </c>
      <c r="F56">
        <v>146.4</v>
      </c>
      <c r="G56">
        <v>152.30000000000001</v>
      </c>
      <c r="H56">
        <v>129.9</v>
      </c>
      <c r="I56">
        <v>156.1</v>
      </c>
      <c r="J56" s="15">
        <v>148.6</v>
      </c>
      <c r="L56" s="65" t="s">
        <v>1376</v>
      </c>
      <c r="M56" s="101">
        <f t="shared" si="5"/>
        <v>-1.0631229235880361E-2</v>
      </c>
      <c r="N56" s="102">
        <f t="shared" si="4"/>
        <v>1.1548913043478378E-2</v>
      </c>
      <c r="O56" s="102">
        <f t="shared" si="4"/>
        <v>0</v>
      </c>
      <c r="P56" s="102">
        <f t="shared" si="4"/>
        <v>3.9551746868821541E-3</v>
      </c>
      <c r="Q56" s="102">
        <f t="shared" si="4"/>
        <v>-3.0698388334612866E-3</v>
      </c>
      <c r="R56" s="102">
        <f t="shared" si="4"/>
        <v>-6.4020486555694189E-4</v>
      </c>
      <c r="S56" s="103">
        <f t="shared" si="4"/>
        <v>-3.3534540576794099E-3</v>
      </c>
    </row>
    <row r="57" spans="2:19" x14ac:dyDescent="0.3">
      <c r="B57" s="162" t="s">
        <v>1266</v>
      </c>
      <c r="C57" s="14" t="s">
        <v>1380</v>
      </c>
      <c r="D57" s="14">
        <v>151.4</v>
      </c>
      <c r="E57">
        <v>144.1</v>
      </c>
      <c r="F57" s="53">
        <f>AVERAGE(F54:F56,F59:F61)</f>
        <v>146.69999999999999</v>
      </c>
      <c r="G57">
        <v>150.69999999999999</v>
      </c>
      <c r="H57" s="53">
        <f>AVERAGE(H54:H56,H59:H61)</f>
        <v>133.26666666666668</v>
      </c>
      <c r="I57" s="53">
        <f t="shared" ref="I57:J57" si="6">AVERAGE(I54:I56,I59:I61)</f>
        <v>156.61666666666665</v>
      </c>
      <c r="J57" s="180">
        <f t="shared" si="6"/>
        <v>150.9</v>
      </c>
      <c r="L57" s="14" t="s">
        <v>1380</v>
      </c>
      <c r="M57" s="98">
        <f t="shared" si="5"/>
        <v>1.6789791806581598E-2</v>
      </c>
      <c r="N57" s="99">
        <f t="shared" si="4"/>
        <v>-3.2236400268636743E-2</v>
      </c>
      <c r="O57" s="99">
        <f t="shared" si="4"/>
        <v>2.0491803278687359E-3</v>
      </c>
      <c r="P57" s="99">
        <f t="shared" si="4"/>
        <v>-1.0505581089954186E-2</v>
      </c>
      <c r="Q57" s="99">
        <f t="shared" si="4"/>
        <v>2.591737233769572E-2</v>
      </c>
      <c r="R57" s="99">
        <f t="shared" si="4"/>
        <v>3.3098441170189077E-3</v>
      </c>
      <c r="S57" s="100">
        <f t="shared" si="4"/>
        <v>1.5477792732166968E-2</v>
      </c>
    </row>
    <row r="58" spans="2:19" x14ac:dyDescent="0.3">
      <c r="B58" s="162" t="s">
        <v>1267</v>
      </c>
      <c r="C58" s="14" t="s">
        <v>1447</v>
      </c>
      <c r="D58" s="181">
        <f>AVERAGE(D55:D57,D59:D61)</f>
        <v>152.63333333333333</v>
      </c>
      <c r="E58" s="53">
        <f t="shared" ref="E58:G58" si="7">AVERAGE(E55:E57,E59:E61)</f>
        <v>144.5</v>
      </c>
      <c r="F58" s="53">
        <f>F57</f>
        <v>146.69999999999999</v>
      </c>
      <c r="G58" s="53">
        <f t="shared" si="7"/>
        <v>153.08333333333334</v>
      </c>
      <c r="H58" s="53">
        <f>H57</f>
        <v>133.26666666666668</v>
      </c>
      <c r="I58" s="53">
        <f t="shared" ref="I58:J58" si="8">I57</f>
        <v>156.61666666666665</v>
      </c>
      <c r="J58" s="180">
        <f t="shared" si="8"/>
        <v>150.9</v>
      </c>
      <c r="L58" s="14" t="s">
        <v>1381</v>
      </c>
      <c r="M58" s="98">
        <f t="shared" si="5"/>
        <v>8.1461911052398937E-3</v>
      </c>
      <c r="N58" s="99">
        <f t="shared" si="4"/>
        <v>2.7758501040944183E-3</v>
      </c>
      <c r="O58" s="99">
        <f t="shared" si="4"/>
        <v>0</v>
      </c>
      <c r="P58" s="99">
        <f t="shared" si="4"/>
        <v>1.5815085158150992E-2</v>
      </c>
      <c r="Q58" s="99">
        <f t="shared" si="4"/>
        <v>0</v>
      </c>
      <c r="R58" s="99">
        <f t="shared" si="4"/>
        <v>0</v>
      </c>
      <c r="S58" s="100">
        <f t="shared" si="4"/>
        <v>0</v>
      </c>
    </row>
    <row r="59" spans="2:19" x14ac:dyDescent="0.3">
      <c r="B59" s="162" t="s">
        <v>1268</v>
      </c>
      <c r="C59" s="14" t="s">
        <v>1382</v>
      </c>
      <c r="D59" s="14">
        <v>154</v>
      </c>
      <c r="E59">
        <v>141.9</v>
      </c>
      <c r="F59">
        <v>146.4</v>
      </c>
      <c r="G59">
        <v>154.4</v>
      </c>
      <c r="H59">
        <v>135</v>
      </c>
      <c r="I59">
        <v>156.4</v>
      </c>
      <c r="J59" s="15">
        <v>151.80000000000001</v>
      </c>
      <c r="L59" s="14" t="s">
        <v>1382</v>
      </c>
      <c r="M59" s="98">
        <f t="shared" si="5"/>
        <v>8.9539200698843038E-3</v>
      </c>
      <c r="N59" s="99">
        <f t="shared" si="4"/>
        <v>-1.7993079584775046E-2</v>
      </c>
      <c r="O59" s="99">
        <f t="shared" si="4"/>
        <v>-2.0449897750510087E-3</v>
      </c>
      <c r="P59" s="99">
        <f t="shared" si="4"/>
        <v>8.6009798584648633E-3</v>
      </c>
      <c r="Q59" s="99">
        <f t="shared" si="4"/>
        <v>1.3006503251625712E-2</v>
      </c>
      <c r="R59" s="99">
        <f t="shared" si="4"/>
        <v>-1.3834202405021189E-3</v>
      </c>
      <c r="S59" s="100">
        <f t="shared" si="4"/>
        <v>5.9642147117296594E-3</v>
      </c>
    </row>
    <row r="60" spans="2:19" x14ac:dyDescent="0.3">
      <c r="B60" s="162" t="s">
        <v>1269</v>
      </c>
      <c r="C60" s="14" t="s">
        <v>1383</v>
      </c>
      <c r="D60" s="14">
        <v>154</v>
      </c>
      <c r="E60">
        <v>141.9</v>
      </c>
      <c r="F60">
        <v>146.4</v>
      </c>
      <c r="G60">
        <v>154.4</v>
      </c>
      <c r="H60">
        <v>135</v>
      </c>
      <c r="I60">
        <v>156.4</v>
      </c>
      <c r="J60" s="15">
        <v>151.80000000000001</v>
      </c>
      <c r="L60" s="14" t="s">
        <v>1383</v>
      </c>
      <c r="M60" s="98">
        <f t="shared" si="5"/>
        <v>0</v>
      </c>
      <c r="N60" s="99">
        <f t="shared" si="4"/>
        <v>0</v>
      </c>
      <c r="O60" s="99">
        <f t="shared" si="4"/>
        <v>0</v>
      </c>
      <c r="P60" s="99">
        <f t="shared" si="4"/>
        <v>0</v>
      </c>
      <c r="Q60" s="99">
        <f t="shared" si="4"/>
        <v>0</v>
      </c>
      <c r="R60" s="99">
        <f t="shared" si="4"/>
        <v>0</v>
      </c>
      <c r="S60" s="100">
        <f t="shared" si="4"/>
        <v>0</v>
      </c>
    </row>
    <row r="61" spans="2:19" x14ac:dyDescent="0.3">
      <c r="B61" s="162" t="s">
        <v>1270</v>
      </c>
      <c r="C61" s="14" t="s">
        <v>1384</v>
      </c>
      <c r="D61" s="14">
        <v>157</v>
      </c>
      <c r="E61">
        <v>143</v>
      </c>
      <c r="F61">
        <v>148.4</v>
      </c>
      <c r="G61">
        <v>155</v>
      </c>
      <c r="H61">
        <v>138.5</v>
      </c>
      <c r="I61">
        <v>158.5</v>
      </c>
      <c r="J61" s="15">
        <v>153.9</v>
      </c>
      <c r="L61" s="14" t="s">
        <v>1384</v>
      </c>
      <c r="M61" s="98">
        <f t="shared" si="5"/>
        <v>1.948051948051948E-2</v>
      </c>
      <c r="N61" s="99">
        <f t="shared" si="4"/>
        <v>7.751937984496084E-3</v>
      </c>
      <c r="O61" s="99">
        <f t="shared" si="4"/>
        <v>1.3661202185792349E-2</v>
      </c>
      <c r="P61" s="99">
        <f t="shared" si="4"/>
        <v>3.8860103626942636E-3</v>
      </c>
      <c r="Q61" s="99">
        <f t="shared" si="4"/>
        <v>2.5925925925925925E-2</v>
      </c>
      <c r="R61" s="99">
        <f t="shared" si="4"/>
        <v>1.3427109974424516E-2</v>
      </c>
      <c r="S61" s="100">
        <f t="shared" si="4"/>
        <v>1.3833992094861622E-2</v>
      </c>
    </row>
    <row r="62" spans="2:19" x14ac:dyDescent="0.3">
      <c r="B62" s="162" t="s">
        <v>1271</v>
      </c>
      <c r="C62" s="14" t="s">
        <v>1385</v>
      </c>
      <c r="D62" s="14">
        <v>158</v>
      </c>
      <c r="E62">
        <v>142.9</v>
      </c>
      <c r="F62">
        <v>148.69999999999999</v>
      </c>
      <c r="G62">
        <v>155.6</v>
      </c>
      <c r="H62">
        <v>139.6</v>
      </c>
      <c r="I62">
        <v>157.5</v>
      </c>
      <c r="J62" s="15">
        <v>154.69999999999999</v>
      </c>
      <c r="L62" s="14" t="s">
        <v>1385</v>
      </c>
      <c r="M62" s="98">
        <f t="shared" si="5"/>
        <v>6.369426751592357E-3</v>
      </c>
      <c r="N62" s="99">
        <f t="shared" si="4"/>
        <v>-6.9930069930065951E-4</v>
      </c>
      <c r="O62" s="99">
        <f t="shared" si="4"/>
        <v>2.0215633423179445E-3</v>
      </c>
      <c r="P62" s="99">
        <f t="shared" si="4"/>
        <v>3.870967741935447E-3</v>
      </c>
      <c r="Q62" s="99">
        <f t="shared" si="4"/>
        <v>7.9422382671479729E-3</v>
      </c>
      <c r="R62" s="99">
        <f t="shared" si="4"/>
        <v>-6.3091482649842269E-3</v>
      </c>
      <c r="S62" s="100">
        <f t="shared" si="4"/>
        <v>5.1981806367770167E-3</v>
      </c>
    </row>
    <row r="63" spans="2:19" x14ac:dyDescent="0.3">
      <c r="B63" s="162" t="s">
        <v>1272</v>
      </c>
      <c r="C63" s="14" t="s">
        <v>1386</v>
      </c>
      <c r="D63" s="14">
        <v>161.4</v>
      </c>
      <c r="E63">
        <v>143.1</v>
      </c>
      <c r="F63">
        <v>148.69999999999999</v>
      </c>
      <c r="G63">
        <v>156.30000000000001</v>
      </c>
      <c r="H63">
        <v>140.6</v>
      </c>
      <c r="I63">
        <v>158.5</v>
      </c>
      <c r="J63" s="15">
        <v>156.4</v>
      </c>
      <c r="L63" s="14" t="s">
        <v>1386</v>
      </c>
      <c r="M63" s="98">
        <f t="shared" si="5"/>
        <v>2.1518987341772187E-2</v>
      </c>
      <c r="N63" s="99">
        <f t="shared" si="4"/>
        <v>1.3995801259621317E-3</v>
      </c>
      <c r="O63" s="99">
        <f t="shared" si="4"/>
        <v>0</v>
      </c>
      <c r="P63" s="99">
        <f t="shared" si="4"/>
        <v>4.4987146529564077E-3</v>
      </c>
      <c r="Q63" s="99">
        <f t="shared" si="4"/>
        <v>7.1633237822349575E-3</v>
      </c>
      <c r="R63" s="99">
        <f t="shared" si="4"/>
        <v>6.3492063492063492E-3</v>
      </c>
      <c r="S63" s="100">
        <f t="shared" si="4"/>
        <v>1.0989010989011101E-2</v>
      </c>
    </row>
    <row r="64" spans="2:19" x14ac:dyDescent="0.3">
      <c r="B64" s="162" t="s">
        <v>1273</v>
      </c>
      <c r="C64" s="14" t="s">
        <v>1387</v>
      </c>
      <c r="D64" s="14">
        <v>164.7</v>
      </c>
      <c r="E64">
        <v>143.6</v>
      </c>
      <c r="F64">
        <v>149.19999999999999</v>
      </c>
      <c r="G64">
        <v>157.19999999999999</v>
      </c>
      <c r="H64">
        <v>140.4</v>
      </c>
      <c r="I64">
        <v>158.6</v>
      </c>
      <c r="J64" s="15">
        <v>158.4</v>
      </c>
      <c r="L64" s="14" t="s">
        <v>1387</v>
      </c>
      <c r="M64" s="98">
        <f t="shared" si="5"/>
        <v>2.0446096654274985E-2</v>
      </c>
      <c r="N64" s="99">
        <f t="shared" si="4"/>
        <v>3.4940600978336828E-3</v>
      </c>
      <c r="O64" s="99">
        <f t="shared" si="4"/>
        <v>3.3624747814391394E-3</v>
      </c>
      <c r="P64" s="99">
        <f t="shared" si="4"/>
        <v>5.7581573896351712E-3</v>
      </c>
      <c r="Q64" s="99">
        <f t="shared" si="4"/>
        <v>-1.4224751066855522E-3</v>
      </c>
      <c r="R64" s="99">
        <f t="shared" si="4"/>
        <v>6.3091482649838687E-4</v>
      </c>
      <c r="S64" s="100">
        <f t="shared" si="4"/>
        <v>1.278772378516624E-2</v>
      </c>
    </row>
    <row r="65" spans="2:19" x14ac:dyDescent="0.3">
      <c r="B65" s="162" t="s">
        <v>1274</v>
      </c>
      <c r="C65" s="14" t="s">
        <v>1388</v>
      </c>
      <c r="D65" s="14">
        <v>165.4</v>
      </c>
      <c r="E65">
        <v>144.6</v>
      </c>
      <c r="F65">
        <v>149.69999999999999</v>
      </c>
      <c r="G65">
        <v>158.30000000000001</v>
      </c>
      <c r="H65">
        <v>140.69999999999999</v>
      </c>
      <c r="I65">
        <v>159.4</v>
      </c>
      <c r="J65" s="15">
        <v>158.9</v>
      </c>
      <c r="L65" s="14" t="s">
        <v>1388</v>
      </c>
      <c r="M65" s="98">
        <f t="shared" si="5"/>
        <v>4.2501517911355015E-3</v>
      </c>
      <c r="N65" s="99">
        <f t="shared" si="4"/>
        <v>6.9637883008356553E-3</v>
      </c>
      <c r="O65" s="99">
        <f t="shared" si="4"/>
        <v>3.351206434316354E-3</v>
      </c>
      <c r="P65" s="99">
        <f t="shared" si="4"/>
        <v>6.9974554707380584E-3</v>
      </c>
      <c r="Q65" s="99">
        <f t="shared" si="4"/>
        <v>2.1367521367520151E-3</v>
      </c>
      <c r="R65" s="99">
        <f t="shared" si="4"/>
        <v>5.0441361916772473E-3</v>
      </c>
      <c r="S65" s="100">
        <f t="shared" si="4"/>
        <v>3.1565656565656565E-3</v>
      </c>
    </row>
    <row r="66" spans="2:19" x14ac:dyDescent="0.3">
      <c r="B66" s="162" t="s">
        <v>1275</v>
      </c>
      <c r="C66" s="14" t="s">
        <v>1389</v>
      </c>
      <c r="D66" s="14">
        <v>161</v>
      </c>
      <c r="E66">
        <v>147.9</v>
      </c>
      <c r="F66">
        <v>150</v>
      </c>
      <c r="G66">
        <v>159.30000000000001</v>
      </c>
      <c r="H66">
        <v>141.9</v>
      </c>
      <c r="I66">
        <v>159.19999999999999</v>
      </c>
      <c r="J66" s="15">
        <v>157.30000000000001</v>
      </c>
      <c r="L66" s="14" t="s">
        <v>1389</v>
      </c>
      <c r="M66" s="98">
        <f t="shared" si="5"/>
        <v>-2.6602176541717083E-2</v>
      </c>
      <c r="N66" s="99">
        <f t="shared" si="4"/>
        <v>2.2821576763485556E-2</v>
      </c>
      <c r="O66" s="99">
        <f t="shared" si="4"/>
        <v>2.0040080160321403E-3</v>
      </c>
      <c r="P66" s="99">
        <f t="shared" si="4"/>
        <v>6.3171193935565376E-3</v>
      </c>
      <c r="Q66" s="99">
        <f t="shared" si="4"/>
        <v>8.5287846481877545E-3</v>
      </c>
      <c r="R66" s="99">
        <f t="shared" si="4"/>
        <v>-1.2547051442911986E-3</v>
      </c>
      <c r="S66" s="100">
        <f t="shared" si="4"/>
        <v>-1.006922592825673E-2</v>
      </c>
    </row>
    <row r="67" spans="2:19" x14ac:dyDescent="0.3">
      <c r="B67" s="162" t="s">
        <v>1276</v>
      </c>
      <c r="C67" s="14" t="s">
        <v>1390</v>
      </c>
      <c r="D67" s="14">
        <v>156.9</v>
      </c>
      <c r="E67">
        <v>152.4</v>
      </c>
      <c r="F67">
        <v>150.9</v>
      </c>
      <c r="G67">
        <v>161.30000000000001</v>
      </c>
      <c r="H67">
        <v>145.1</v>
      </c>
      <c r="I67">
        <v>159.5</v>
      </c>
      <c r="J67" s="15">
        <v>156.6</v>
      </c>
      <c r="L67" s="14" t="s">
        <v>1390</v>
      </c>
      <c r="M67" s="98">
        <f t="shared" si="5"/>
        <v>-2.5465838509316736E-2</v>
      </c>
      <c r="N67" s="99">
        <f t="shared" si="4"/>
        <v>3.0425963488843813E-2</v>
      </c>
      <c r="O67" s="99">
        <f t="shared" si="4"/>
        <v>6.0000000000000383E-3</v>
      </c>
      <c r="P67" s="99">
        <f t="shared" si="4"/>
        <v>1.2554927809165096E-2</v>
      </c>
      <c r="Q67" s="99">
        <f t="shared" si="4"/>
        <v>2.2551092318534097E-2</v>
      </c>
      <c r="R67" s="99">
        <f t="shared" si="4"/>
        <v>1.8844221105528353E-3</v>
      </c>
      <c r="S67" s="100">
        <f t="shared" si="4"/>
        <v>-4.4500953591863762E-3</v>
      </c>
    </row>
    <row r="68" spans="2:19" ht="15" thickBot="1" x14ac:dyDescent="0.35">
      <c r="B68" s="162" t="s">
        <v>1277</v>
      </c>
      <c r="C68" s="14" t="s">
        <v>1377</v>
      </c>
      <c r="D68" s="14">
        <v>156.69999999999999</v>
      </c>
      <c r="E68">
        <v>155.5</v>
      </c>
      <c r="F68">
        <v>151.19999999999999</v>
      </c>
      <c r="G68">
        <v>161.69999999999999</v>
      </c>
      <c r="H68">
        <v>146.19999999999999</v>
      </c>
      <c r="I68">
        <v>160.19999999999999</v>
      </c>
      <c r="J68" s="15">
        <v>156.80000000000001</v>
      </c>
      <c r="L68" s="65" t="s">
        <v>1377</v>
      </c>
      <c r="M68" s="101">
        <f t="shared" si="5"/>
        <v>-1.2746972594010009E-3</v>
      </c>
      <c r="N68" s="102">
        <f t="shared" si="4"/>
        <v>2.0341207349081326E-2</v>
      </c>
      <c r="O68" s="102">
        <f t="shared" si="4"/>
        <v>1.9880715705764278E-3</v>
      </c>
      <c r="P68" s="102">
        <f t="shared" si="4"/>
        <v>2.4798512089273233E-3</v>
      </c>
      <c r="Q68" s="102">
        <f t="shared" si="4"/>
        <v>7.5809786354238068E-3</v>
      </c>
      <c r="R68" s="102">
        <f t="shared" si="4"/>
        <v>4.3887147335422488E-3</v>
      </c>
      <c r="S68" s="103">
        <f t="shared" si="4"/>
        <v>1.2771392081737999E-3</v>
      </c>
    </row>
    <row r="69" spans="2:19" x14ac:dyDescent="0.3">
      <c r="B69" s="162" t="s">
        <v>1278</v>
      </c>
      <c r="C69" s="14" t="s">
        <v>1334</v>
      </c>
      <c r="D69" s="14">
        <v>158</v>
      </c>
      <c r="E69">
        <v>155.6</v>
      </c>
      <c r="F69">
        <v>151.80000000000001</v>
      </c>
      <c r="G69">
        <v>162.30000000000001</v>
      </c>
      <c r="H69">
        <v>146.6</v>
      </c>
      <c r="I69">
        <v>160.30000000000001</v>
      </c>
      <c r="J69" s="15">
        <v>157.80000000000001</v>
      </c>
      <c r="L69" s="14" t="s">
        <v>1334</v>
      </c>
      <c r="M69" s="98">
        <f t="shared" si="5"/>
        <v>8.2961072112317253E-3</v>
      </c>
      <c r="N69" s="99">
        <f t="shared" si="4"/>
        <v>6.4308681672022071E-4</v>
      </c>
      <c r="O69" s="99">
        <f t="shared" si="4"/>
        <v>3.968253968254119E-3</v>
      </c>
      <c r="P69" s="99">
        <f t="shared" si="4"/>
        <v>3.7105751391467087E-3</v>
      </c>
      <c r="Q69" s="99">
        <f t="shared" si="4"/>
        <v>2.7359781121751416E-3</v>
      </c>
      <c r="R69" s="99">
        <f t="shared" si="4"/>
        <v>6.2421972534346278E-4</v>
      </c>
      <c r="S69" s="100">
        <f t="shared" si="4"/>
        <v>6.3775510204081625E-3</v>
      </c>
    </row>
    <row r="70" spans="2:19" x14ac:dyDescent="0.3">
      <c r="B70" s="162" t="s">
        <v>1279</v>
      </c>
      <c r="C70" s="14" t="s">
        <v>1335</v>
      </c>
      <c r="D70" s="14">
        <v>160.69999999999999</v>
      </c>
      <c r="E70">
        <v>159.4</v>
      </c>
      <c r="F70">
        <v>154.69999999999999</v>
      </c>
      <c r="G70">
        <v>165.8</v>
      </c>
      <c r="H70">
        <v>148.9</v>
      </c>
      <c r="I70">
        <v>161.19999999999999</v>
      </c>
      <c r="J70" s="15">
        <v>160.4</v>
      </c>
      <c r="L70" s="14" t="s">
        <v>1335</v>
      </c>
      <c r="M70" s="98">
        <f t="shared" si="5"/>
        <v>1.7088607594936637E-2</v>
      </c>
      <c r="N70" s="99">
        <f t="shared" ref="N70:N80" si="9">(E70-E69)/E69</f>
        <v>2.4421593830334265E-2</v>
      </c>
      <c r="O70" s="99">
        <f t="shared" ref="O70:O80" si="10">(F70-F69)/F69</f>
        <v>1.9104084321475475E-2</v>
      </c>
      <c r="P70" s="99">
        <f t="shared" ref="P70:P80" si="11">(G70-G69)/G69</f>
        <v>2.1565003080714726E-2</v>
      </c>
      <c r="Q70" s="99">
        <f t="shared" ref="Q70:Q80" si="12">(H70-H69)/H69</f>
        <v>1.568894952251031E-2</v>
      </c>
      <c r="R70" s="99">
        <f t="shared" ref="R70:R80" si="13">(I70-I69)/I69</f>
        <v>5.6144728633810183E-3</v>
      </c>
      <c r="S70" s="100">
        <f t="shared" ref="S70:S80" si="14">(J70-J69)/J69</f>
        <v>1.6476552598225565E-2</v>
      </c>
    </row>
    <row r="71" spans="2:19" x14ac:dyDescent="0.3">
      <c r="B71" s="162" t="s">
        <v>1280</v>
      </c>
      <c r="C71" s="14" t="s">
        <v>1336</v>
      </c>
      <c r="D71" s="14">
        <v>162.6</v>
      </c>
      <c r="E71">
        <v>159.80000000000001</v>
      </c>
      <c r="F71">
        <v>154.80000000000001</v>
      </c>
      <c r="G71">
        <v>166.3</v>
      </c>
      <c r="H71">
        <v>150.69999999999999</v>
      </c>
      <c r="I71">
        <v>161.69999999999999</v>
      </c>
      <c r="J71" s="15">
        <v>161.30000000000001</v>
      </c>
      <c r="L71" s="14" t="s">
        <v>1336</v>
      </c>
      <c r="M71" s="98">
        <f t="shared" si="5"/>
        <v>1.1823273179838244E-2</v>
      </c>
      <c r="N71" s="99">
        <f t="shared" si="9"/>
        <v>2.5094102885822186E-3</v>
      </c>
      <c r="O71" s="99">
        <f t="shared" si="10"/>
        <v>6.4641241111844047E-4</v>
      </c>
      <c r="P71" s="99">
        <f t="shared" si="11"/>
        <v>3.0156815440289505E-3</v>
      </c>
      <c r="Q71" s="99">
        <f t="shared" si="12"/>
        <v>1.2088650100738636E-2</v>
      </c>
      <c r="R71" s="99">
        <f t="shared" si="13"/>
        <v>3.1017369727047149E-3</v>
      </c>
      <c r="S71" s="100">
        <f t="shared" si="14"/>
        <v>5.6109725685785893E-3</v>
      </c>
    </row>
    <row r="72" spans="2:19" x14ac:dyDescent="0.3">
      <c r="B72" s="162" t="s">
        <v>1281</v>
      </c>
      <c r="C72" s="14" t="s">
        <v>1337</v>
      </c>
      <c r="D72" s="14">
        <v>164</v>
      </c>
      <c r="E72">
        <v>160.69999999999999</v>
      </c>
      <c r="F72">
        <v>155.80000000000001</v>
      </c>
      <c r="G72">
        <v>167</v>
      </c>
      <c r="H72">
        <v>153.1</v>
      </c>
      <c r="I72">
        <v>163.19999999999999</v>
      </c>
      <c r="J72" s="15">
        <v>162.5</v>
      </c>
      <c r="L72" s="14" t="s">
        <v>1337</v>
      </c>
      <c r="M72" s="98">
        <f t="shared" si="5"/>
        <v>8.6100861008610446E-3</v>
      </c>
      <c r="N72" s="99">
        <f t="shared" si="9"/>
        <v>5.6320400500624356E-3</v>
      </c>
      <c r="O72" s="99">
        <f t="shared" si="10"/>
        <v>6.4599483204134363E-3</v>
      </c>
      <c r="P72" s="99">
        <f t="shared" si="11"/>
        <v>4.2092603728201361E-3</v>
      </c>
      <c r="Q72" s="99">
        <f t="shared" si="12"/>
        <v>1.5925680159256841E-2</v>
      </c>
      <c r="R72" s="99">
        <f t="shared" si="13"/>
        <v>9.2764378478664197E-3</v>
      </c>
      <c r="S72" s="100">
        <f t="shared" si="14"/>
        <v>7.439553626782322E-3</v>
      </c>
    </row>
    <row r="73" spans="2:19" x14ac:dyDescent="0.3">
      <c r="B73" s="162" t="s">
        <v>1282</v>
      </c>
      <c r="C73" s="14" t="s">
        <v>1338</v>
      </c>
      <c r="D73" s="14">
        <v>164</v>
      </c>
      <c r="E73">
        <v>162.6</v>
      </c>
      <c r="F73">
        <v>157.5</v>
      </c>
      <c r="G73">
        <v>168.4</v>
      </c>
      <c r="H73">
        <v>154</v>
      </c>
      <c r="I73">
        <v>163.80000000000001</v>
      </c>
      <c r="J73" s="15">
        <v>163.19999999999999</v>
      </c>
      <c r="L73" s="14" t="s">
        <v>1338</v>
      </c>
      <c r="M73" s="98">
        <f t="shared" si="5"/>
        <v>0</v>
      </c>
      <c r="N73" s="99">
        <f t="shared" si="9"/>
        <v>1.1823273179838244E-2</v>
      </c>
      <c r="O73" s="99">
        <f t="shared" si="10"/>
        <v>1.0911424903722648E-2</v>
      </c>
      <c r="P73" s="99">
        <f t="shared" si="11"/>
        <v>8.3832335329341659E-3</v>
      </c>
      <c r="Q73" s="99">
        <f t="shared" si="12"/>
        <v>5.8785107772697954E-3</v>
      </c>
      <c r="R73" s="99">
        <f t="shared" si="13"/>
        <v>3.6764705882354337E-3</v>
      </c>
      <c r="S73" s="100">
        <f t="shared" si="14"/>
        <v>4.3076923076922381E-3</v>
      </c>
    </row>
    <row r="74" spans="2:19" x14ac:dyDescent="0.3">
      <c r="B74" s="162" t="s">
        <v>1283</v>
      </c>
      <c r="C74" s="14" t="s">
        <v>1339</v>
      </c>
      <c r="D74" s="14">
        <v>164</v>
      </c>
      <c r="E74">
        <v>162.6</v>
      </c>
      <c r="F74">
        <v>157.5</v>
      </c>
      <c r="G74">
        <v>168.4</v>
      </c>
      <c r="H74">
        <v>154</v>
      </c>
      <c r="I74">
        <v>163.69999999999999</v>
      </c>
      <c r="J74" s="15">
        <v>163.19999999999999</v>
      </c>
      <c r="L74" s="14" t="s">
        <v>1339</v>
      </c>
      <c r="M74" s="98">
        <f t="shared" si="5"/>
        <v>0</v>
      </c>
      <c r="N74" s="99">
        <f t="shared" si="9"/>
        <v>0</v>
      </c>
      <c r="O74" s="99">
        <f t="shared" si="10"/>
        <v>0</v>
      </c>
      <c r="P74" s="99">
        <f t="shared" si="11"/>
        <v>0</v>
      </c>
      <c r="Q74" s="99">
        <f t="shared" si="12"/>
        <v>0</v>
      </c>
      <c r="R74" s="99">
        <f t="shared" si="13"/>
        <v>-6.1050061050074928E-4</v>
      </c>
      <c r="S74" s="100">
        <f t="shared" si="14"/>
        <v>0</v>
      </c>
    </row>
    <row r="75" spans="2:19" x14ac:dyDescent="0.3">
      <c r="B75" s="162" t="s">
        <v>1284</v>
      </c>
      <c r="C75" s="14" t="s">
        <v>1340</v>
      </c>
      <c r="D75" s="14">
        <v>167.7</v>
      </c>
      <c r="E75">
        <v>164.2</v>
      </c>
      <c r="F75">
        <v>158.4</v>
      </c>
      <c r="G75">
        <v>169.1</v>
      </c>
      <c r="H75">
        <v>155.69999999999999</v>
      </c>
      <c r="I75">
        <v>163.9</v>
      </c>
      <c r="J75" s="15">
        <v>165.5</v>
      </c>
      <c r="L75" s="14" t="s">
        <v>1340</v>
      </c>
      <c r="M75" s="98">
        <f t="shared" si="5"/>
        <v>2.2560975609756027E-2</v>
      </c>
      <c r="N75" s="99">
        <f t="shared" si="9"/>
        <v>9.8400984009839754E-3</v>
      </c>
      <c r="O75" s="99">
        <f t="shared" si="10"/>
        <v>5.7142857142857507E-3</v>
      </c>
      <c r="P75" s="99">
        <f t="shared" si="11"/>
        <v>4.1567695961994573E-3</v>
      </c>
      <c r="Q75" s="99">
        <f t="shared" si="12"/>
        <v>1.1038961038960965E-2</v>
      </c>
      <c r="R75" s="99">
        <f t="shared" si="13"/>
        <v>1.2217470983507458E-3</v>
      </c>
      <c r="S75" s="100">
        <f t="shared" si="14"/>
        <v>1.4093137254902032E-2</v>
      </c>
    </row>
    <row r="76" spans="2:19" x14ac:dyDescent="0.3">
      <c r="B76" s="162" t="s">
        <v>1285</v>
      </c>
      <c r="C76" s="14" t="s">
        <v>1341</v>
      </c>
      <c r="D76" s="14">
        <v>169.7</v>
      </c>
      <c r="E76">
        <v>163.9</v>
      </c>
      <c r="F76">
        <v>159.30000000000001</v>
      </c>
      <c r="G76">
        <v>169.9</v>
      </c>
      <c r="H76">
        <v>154.80000000000001</v>
      </c>
      <c r="I76">
        <v>164.3</v>
      </c>
      <c r="J76" s="15">
        <v>166.7</v>
      </c>
      <c r="L76" s="14" t="s">
        <v>1341</v>
      </c>
      <c r="M76" s="98">
        <f t="shared" si="5"/>
        <v>1.1926058437686345E-2</v>
      </c>
      <c r="N76" s="99">
        <f t="shared" si="9"/>
        <v>-1.8270401948841837E-3</v>
      </c>
      <c r="O76" s="99">
        <f t="shared" si="10"/>
        <v>5.6818181818182175E-3</v>
      </c>
      <c r="P76" s="99">
        <f t="shared" si="11"/>
        <v>4.730928444707341E-3</v>
      </c>
      <c r="Q76" s="99">
        <f t="shared" si="12"/>
        <v>-5.7803468208091026E-3</v>
      </c>
      <c r="R76" s="99">
        <f t="shared" si="13"/>
        <v>2.4405125076266362E-3</v>
      </c>
      <c r="S76" s="100">
        <f t="shared" si="14"/>
        <v>7.2507552870089949E-3</v>
      </c>
    </row>
    <row r="77" spans="2:19" x14ac:dyDescent="0.3">
      <c r="B77" s="162" t="s">
        <v>1286</v>
      </c>
      <c r="C77" s="14" t="s">
        <v>1342</v>
      </c>
      <c r="D77" s="14">
        <v>168.2</v>
      </c>
      <c r="E77">
        <v>164.1</v>
      </c>
      <c r="F77">
        <v>160.19999999999999</v>
      </c>
      <c r="G77">
        <v>170.6</v>
      </c>
      <c r="H77">
        <v>155.69999999999999</v>
      </c>
      <c r="I77">
        <v>164.4</v>
      </c>
      <c r="J77" s="15">
        <v>166.2</v>
      </c>
      <c r="L77" s="14" t="s">
        <v>1342</v>
      </c>
      <c r="M77" s="98">
        <f t="shared" si="5"/>
        <v>-8.8391278727165592E-3</v>
      </c>
      <c r="N77" s="99">
        <f t="shared" si="9"/>
        <v>1.2202562538132314E-3</v>
      </c>
      <c r="O77" s="99">
        <f t="shared" si="10"/>
        <v>5.6497175141241507E-3</v>
      </c>
      <c r="P77" s="99">
        <f t="shared" si="11"/>
        <v>4.1200706297821578E-3</v>
      </c>
      <c r="Q77" s="99">
        <f t="shared" si="12"/>
        <v>5.8139534883719455E-3</v>
      </c>
      <c r="R77" s="99">
        <f t="shared" si="13"/>
        <v>6.0864272671938102E-4</v>
      </c>
      <c r="S77" s="100">
        <f t="shared" si="14"/>
        <v>-2.999400119976005E-3</v>
      </c>
    </row>
    <row r="78" spans="2:19" x14ac:dyDescent="0.3">
      <c r="B78" s="162" t="s">
        <v>1287</v>
      </c>
      <c r="C78" s="14" t="s">
        <v>1343</v>
      </c>
      <c r="D78" s="14">
        <v>166.4</v>
      </c>
      <c r="E78">
        <v>164.2</v>
      </c>
      <c r="F78">
        <v>161.1</v>
      </c>
      <c r="G78">
        <v>171.4</v>
      </c>
      <c r="H78">
        <v>156.5</v>
      </c>
      <c r="I78">
        <v>164.7</v>
      </c>
      <c r="J78" s="15">
        <v>165.7</v>
      </c>
      <c r="L78" s="14" t="s">
        <v>1343</v>
      </c>
      <c r="M78" s="98">
        <f t="shared" si="5"/>
        <v>-1.070154577883462E-2</v>
      </c>
      <c r="N78" s="99">
        <f t="shared" si="9"/>
        <v>6.0938452163311586E-4</v>
      </c>
      <c r="O78" s="99">
        <f t="shared" si="10"/>
        <v>5.6179775280899239E-3</v>
      </c>
      <c r="P78" s="99">
        <f t="shared" si="11"/>
        <v>4.6893317702228097E-3</v>
      </c>
      <c r="Q78" s="99">
        <f t="shared" si="12"/>
        <v>5.1380860629416276E-3</v>
      </c>
      <c r="R78" s="99">
        <f t="shared" si="13"/>
        <v>1.8248175182480715E-3</v>
      </c>
      <c r="S78" s="100">
        <f t="shared" si="14"/>
        <v>-3.0084235860409147E-3</v>
      </c>
    </row>
    <row r="79" spans="2:19" x14ac:dyDescent="0.3">
      <c r="B79" s="162" t="s">
        <v>1288</v>
      </c>
      <c r="C79" s="14" t="s">
        <v>1344</v>
      </c>
      <c r="D79" s="14">
        <v>166.2</v>
      </c>
      <c r="E79">
        <v>165.7</v>
      </c>
      <c r="F79">
        <v>161.80000000000001</v>
      </c>
      <c r="G79">
        <v>172.2</v>
      </c>
      <c r="H79">
        <v>156.9</v>
      </c>
      <c r="I79">
        <v>165.4</v>
      </c>
      <c r="J79" s="15">
        <v>166.1</v>
      </c>
      <c r="L79" s="14" t="s">
        <v>1344</v>
      </c>
      <c r="M79" s="98">
        <f t="shared" si="5"/>
        <v>-1.2019230769231793E-3</v>
      </c>
      <c r="N79" s="99">
        <f t="shared" si="9"/>
        <v>9.1352009744214372E-3</v>
      </c>
      <c r="O79" s="99">
        <f t="shared" si="10"/>
        <v>4.3451272501552896E-3</v>
      </c>
      <c r="P79" s="99">
        <f t="shared" si="11"/>
        <v>4.6674445740955833E-3</v>
      </c>
      <c r="Q79" s="99">
        <f t="shared" si="12"/>
        <v>2.5559105431310269E-3</v>
      </c>
      <c r="R79" s="99">
        <f t="shared" si="13"/>
        <v>4.2501517911355015E-3</v>
      </c>
      <c r="S79" s="100">
        <f t="shared" si="14"/>
        <v>2.4140012070006378E-3</v>
      </c>
    </row>
    <row r="80" spans="2:19" ht="15" thickBot="1" x14ac:dyDescent="0.35">
      <c r="B80" s="162" t="s">
        <v>1289</v>
      </c>
      <c r="C80" s="65" t="s">
        <v>1345</v>
      </c>
      <c r="D80" s="65">
        <v>168.4</v>
      </c>
      <c r="E80" s="66">
        <v>167.2</v>
      </c>
      <c r="F80" s="66">
        <v>162.80000000000001</v>
      </c>
      <c r="G80" s="66">
        <v>173</v>
      </c>
      <c r="H80" s="66">
        <v>157.9</v>
      </c>
      <c r="I80" s="66">
        <v>166</v>
      </c>
      <c r="J80" s="67">
        <v>167.7</v>
      </c>
      <c r="L80" s="65" t="s">
        <v>1345</v>
      </c>
      <c r="M80" s="101">
        <f t="shared" si="5"/>
        <v>1.3237063778580128E-2</v>
      </c>
      <c r="N80" s="102">
        <f t="shared" si="9"/>
        <v>9.0525045262522634E-3</v>
      </c>
      <c r="O80" s="102">
        <f t="shared" si="10"/>
        <v>6.180469715698393E-3</v>
      </c>
      <c r="P80" s="102">
        <f t="shared" si="11"/>
        <v>4.6457607433217848E-3</v>
      </c>
      <c r="Q80" s="102">
        <f t="shared" si="12"/>
        <v>6.3734862970044612E-3</v>
      </c>
      <c r="R80" s="102">
        <f t="shared" si="13"/>
        <v>3.6275695284159267E-3</v>
      </c>
      <c r="S80" s="103">
        <f t="shared" si="14"/>
        <v>9.6327513546056245E-3</v>
      </c>
    </row>
  </sheetData>
  <mergeCells count="4">
    <mergeCell ref="D4:I4"/>
    <mergeCell ref="M4:P4"/>
    <mergeCell ref="D51:I51"/>
    <mergeCell ref="M51:R51"/>
  </mergeCells>
  <conditionalFormatting sqref="D15:J20">
    <cfRule type="colorScale" priority="3">
      <colorScale>
        <cfvo type="min"/>
        <cfvo type="percentile" val="50"/>
        <cfvo type="max"/>
        <color rgb="FF63BE7B"/>
        <color rgb="FFFFEB84"/>
        <color rgb="FFF8696B"/>
      </colorScale>
    </cfRule>
  </conditionalFormatting>
  <conditionalFormatting sqref="M15:Q20">
    <cfRule type="colorScale" priority="2">
      <colorScale>
        <cfvo type="min"/>
        <cfvo type="percentile" val="50"/>
        <cfvo type="max"/>
        <color rgb="FF63BE7B"/>
        <color rgb="FFFFEB84"/>
        <color rgb="FFF8696B"/>
      </colorScale>
    </cfRule>
  </conditionalFormatting>
  <conditionalFormatting sqref="M54:S80">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44FA8-7125-47E4-9904-8658853601C2}">
  <dimension ref="B3:R185"/>
  <sheetViews>
    <sheetView tabSelected="1" topLeftCell="A10" workbookViewId="0">
      <selection activeCell="E15" sqref="E15"/>
    </sheetView>
  </sheetViews>
  <sheetFormatPr defaultRowHeight="14.4" x14ac:dyDescent="0.3"/>
  <cols>
    <col min="1" max="1" width="5.5546875" customWidth="1"/>
    <col min="2" max="16" width="11.77734375" customWidth="1"/>
  </cols>
  <sheetData>
    <row r="3" spans="2:16" ht="15" thickBot="1" x14ac:dyDescent="0.35"/>
    <row r="4" spans="2:16" ht="15" thickBot="1" x14ac:dyDescent="0.35">
      <c r="B4" s="213" t="s">
        <v>31</v>
      </c>
      <c r="C4" s="214" t="s">
        <v>154</v>
      </c>
      <c r="D4" s="215" t="s">
        <v>167</v>
      </c>
      <c r="E4" s="215" t="s">
        <v>177</v>
      </c>
      <c r="F4" s="215" t="s">
        <v>194</v>
      </c>
      <c r="G4" s="215" t="s">
        <v>213</v>
      </c>
      <c r="H4" s="215" t="s">
        <v>228</v>
      </c>
      <c r="I4" s="215" t="s">
        <v>238</v>
      </c>
      <c r="J4" s="215" t="s">
        <v>264</v>
      </c>
      <c r="K4" s="215" t="s">
        <v>273</v>
      </c>
      <c r="L4" s="215" t="s">
        <v>62</v>
      </c>
      <c r="M4" s="215" t="s">
        <v>116</v>
      </c>
      <c r="N4" s="216" t="s">
        <v>138</v>
      </c>
    </row>
    <row r="5" spans="2:16" x14ac:dyDescent="0.3">
      <c r="B5" s="119" t="s">
        <v>1489</v>
      </c>
      <c r="C5" t="s">
        <v>1499</v>
      </c>
      <c r="D5" t="s">
        <v>1499</v>
      </c>
      <c r="E5" t="s">
        <v>1499</v>
      </c>
      <c r="F5" t="s">
        <v>1499</v>
      </c>
      <c r="G5" t="s">
        <v>1499</v>
      </c>
      <c r="H5" t="s">
        <v>1499</v>
      </c>
      <c r="I5" t="s">
        <v>1499</v>
      </c>
      <c r="J5" t="s">
        <v>1499</v>
      </c>
      <c r="K5" t="s">
        <v>1499</v>
      </c>
      <c r="L5" t="s">
        <v>1499</v>
      </c>
      <c r="M5" t="s">
        <v>1499</v>
      </c>
      <c r="N5" s="15">
        <v>64.73</v>
      </c>
    </row>
    <row r="6" spans="2:16" x14ac:dyDescent="0.3">
      <c r="B6" s="119" t="s">
        <v>1491</v>
      </c>
      <c r="C6">
        <v>63.4</v>
      </c>
      <c r="D6">
        <v>66.95</v>
      </c>
      <c r="E6">
        <v>71.98</v>
      </c>
      <c r="F6">
        <v>73.540000000000006</v>
      </c>
      <c r="G6">
        <v>69.8</v>
      </c>
      <c r="H6">
        <v>73.13</v>
      </c>
      <c r="I6">
        <v>82.11</v>
      </c>
      <c r="J6">
        <v>80.64</v>
      </c>
      <c r="K6">
        <v>73.3</v>
      </c>
      <c r="L6">
        <v>84.67</v>
      </c>
      <c r="M6">
        <v>94.07</v>
      </c>
      <c r="N6" s="15">
        <v>112.87</v>
      </c>
    </row>
    <row r="7" spans="2:16" ht="15" thickBot="1" x14ac:dyDescent="0.35">
      <c r="B7" s="120" t="s">
        <v>1492</v>
      </c>
      <c r="C7" s="66">
        <v>102.97</v>
      </c>
      <c r="D7" s="66">
        <v>109.51</v>
      </c>
      <c r="E7" s="66">
        <v>116.01</v>
      </c>
      <c r="F7" s="66">
        <v>105.49</v>
      </c>
      <c r="G7" s="66">
        <v>97.4</v>
      </c>
      <c r="H7" s="66">
        <v>90.71</v>
      </c>
      <c r="I7" s="66">
        <v>91.7</v>
      </c>
      <c r="J7" s="66">
        <v>87.55</v>
      </c>
      <c r="K7" s="66">
        <v>78.099999999999994</v>
      </c>
      <c r="L7" s="66">
        <v>80.92</v>
      </c>
      <c r="M7" s="66">
        <v>82.28</v>
      </c>
      <c r="N7" s="67">
        <v>78.540000000000006</v>
      </c>
    </row>
    <row r="9" spans="2:16" x14ac:dyDescent="0.3">
      <c r="B9" s="259" t="s">
        <v>1500</v>
      </c>
      <c r="C9" s="259"/>
      <c r="D9" s="259"/>
      <c r="E9" s="259"/>
      <c r="N9" t="s">
        <v>1506</v>
      </c>
    </row>
    <row r="10" spans="2:16" x14ac:dyDescent="0.3">
      <c r="B10" t="s">
        <v>1502</v>
      </c>
      <c r="D10" t="s">
        <v>1501</v>
      </c>
      <c r="M10" s="259" t="s">
        <v>1497</v>
      </c>
      <c r="N10" s="259"/>
    </row>
    <row r="12" spans="2:16" ht="15" thickBot="1" x14ac:dyDescent="0.35"/>
    <row r="13" spans="2:16" ht="58.2" thickBot="1" x14ac:dyDescent="0.35">
      <c r="D13" s="217" t="s">
        <v>1503</v>
      </c>
      <c r="E13" s="173" t="s">
        <v>51</v>
      </c>
      <c r="F13" s="174" t="s">
        <v>45</v>
      </c>
      <c r="G13" s="174" t="s">
        <v>46</v>
      </c>
      <c r="H13" s="174" t="s">
        <v>49</v>
      </c>
      <c r="I13" s="174" t="s">
        <v>50</v>
      </c>
      <c r="J13" s="175" t="s">
        <v>52</v>
      </c>
      <c r="K13" s="175" t="s">
        <v>53</v>
      </c>
      <c r="L13" s="175" t="s">
        <v>54</v>
      </c>
      <c r="M13" s="175" t="s">
        <v>55</v>
      </c>
      <c r="N13" s="175" t="s">
        <v>56</v>
      </c>
      <c r="O13" s="175" t="s">
        <v>57</v>
      </c>
      <c r="P13" s="219" t="s">
        <v>59</v>
      </c>
    </row>
    <row r="14" spans="2:16" x14ac:dyDescent="0.3">
      <c r="B14" s="162" t="s">
        <v>1277</v>
      </c>
      <c r="C14" s="129" t="str">
        <f>LEFT(B14,7)</f>
        <v>2021Mar</v>
      </c>
      <c r="D14" s="129">
        <f>$N$5</f>
        <v>64.73</v>
      </c>
      <c r="E14" s="129" cm="1">
        <f t="array" ref="E14:P14">VLOOKUP(B14,'Modified Data'!$D$1:$AE$376,{20,14,15,18,19,21,22,23,24,25,26,28},0)</f>
        <v>155.5</v>
      </c>
      <c r="F14" s="126">
        <v>156.69999999999999</v>
      </c>
      <c r="G14" s="126">
        <v>188.1</v>
      </c>
      <c r="H14" s="126">
        <v>156.4</v>
      </c>
      <c r="I14" s="126">
        <v>159.9</v>
      </c>
      <c r="J14" s="126">
        <v>151.19999999999999</v>
      </c>
      <c r="K14" s="126">
        <v>161.69999999999999</v>
      </c>
      <c r="L14" s="126">
        <v>146.19999999999999</v>
      </c>
      <c r="M14" s="126">
        <v>152.6</v>
      </c>
      <c r="N14" s="126">
        <v>160.19999999999999</v>
      </c>
      <c r="O14" s="126">
        <v>153.80000000000001</v>
      </c>
      <c r="P14" s="127">
        <v>156.80000000000001</v>
      </c>
    </row>
    <row r="15" spans="2:16" x14ac:dyDescent="0.3">
      <c r="B15" s="162" t="s">
        <v>1278</v>
      </c>
      <c r="C15" s="14" t="s">
        <v>1334</v>
      </c>
      <c r="D15" s="14" cm="1">
        <f t="array" ref="D15:D26">TRANSPOSE($C$6:$N$6)</f>
        <v>63.4</v>
      </c>
      <c r="E15" s="14">
        <v>155.6</v>
      </c>
      <c r="F15">
        <v>158</v>
      </c>
      <c r="G15">
        <v>188.8</v>
      </c>
      <c r="H15">
        <v>157.30000000000001</v>
      </c>
      <c r="I15">
        <v>161.4</v>
      </c>
      <c r="J15">
        <v>151.80000000000001</v>
      </c>
      <c r="K15">
        <v>162.30000000000001</v>
      </c>
      <c r="L15">
        <v>146.6</v>
      </c>
      <c r="M15">
        <v>153.19999999999999</v>
      </c>
      <c r="N15">
        <v>160.30000000000001</v>
      </c>
      <c r="O15">
        <v>155.4</v>
      </c>
      <c r="P15" s="15">
        <v>157.80000000000001</v>
      </c>
    </row>
    <row r="16" spans="2:16" x14ac:dyDescent="0.3">
      <c r="B16" s="162" t="s">
        <v>1279</v>
      </c>
      <c r="C16" s="14" t="s">
        <v>1335</v>
      </c>
      <c r="D16" s="14">
        <v>66.95</v>
      </c>
      <c r="E16" s="14">
        <v>159.4</v>
      </c>
      <c r="F16">
        <v>160.69999999999999</v>
      </c>
      <c r="G16">
        <v>191.9</v>
      </c>
      <c r="H16">
        <v>160.4</v>
      </c>
      <c r="I16">
        <v>161.6</v>
      </c>
      <c r="J16">
        <v>154.69999999999999</v>
      </c>
      <c r="K16">
        <v>165.8</v>
      </c>
      <c r="L16">
        <v>148.9</v>
      </c>
      <c r="M16">
        <v>155.80000000000001</v>
      </c>
      <c r="N16">
        <v>161.19999999999999</v>
      </c>
      <c r="O16">
        <v>158.6</v>
      </c>
      <c r="P16" s="15">
        <v>160.4</v>
      </c>
    </row>
    <row r="17" spans="2:16" x14ac:dyDescent="0.3">
      <c r="B17" s="162" t="s">
        <v>1280</v>
      </c>
      <c r="C17" s="14" t="s">
        <v>1336</v>
      </c>
      <c r="D17" s="14">
        <v>71.98</v>
      </c>
      <c r="E17" s="14">
        <v>159.80000000000001</v>
      </c>
      <c r="F17">
        <v>162.6</v>
      </c>
      <c r="G17">
        <v>190.8</v>
      </c>
      <c r="H17">
        <v>160.69999999999999</v>
      </c>
      <c r="I17">
        <v>160.5</v>
      </c>
      <c r="J17">
        <v>154.80000000000001</v>
      </c>
      <c r="K17">
        <v>166.3</v>
      </c>
      <c r="L17">
        <v>150.69999999999999</v>
      </c>
      <c r="M17">
        <v>154.9</v>
      </c>
      <c r="N17">
        <v>161.69999999999999</v>
      </c>
      <c r="O17">
        <v>158.80000000000001</v>
      </c>
      <c r="P17" s="15">
        <v>161.30000000000001</v>
      </c>
    </row>
    <row r="18" spans="2:16" x14ac:dyDescent="0.3">
      <c r="B18" s="162" t="s">
        <v>1281</v>
      </c>
      <c r="C18" s="14" t="s">
        <v>1337</v>
      </c>
      <c r="D18" s="14">
        <v>73.540000000000006</v>
      </c>
      <c r="E18" s="14">
        <v>160.69999999999999</v>
      </c>
      <c r="F18">
        <v>164</v>
      </c>
      <c r="G18">
        <v>191.2</v>
      </c>
      <c r="H18">
        <v>161.4</v>
      </c>
      <c r="I18">
        <v>161.5</v>
      </c>
      <c r="J18">
        <v>155.80000000000001</v>
      </c>
      <c r="K18">
        <v>167</v>
      </c>
      <c r="L18">
        <v>153.1</v>
      </c>
      <c r="M18">
        <v>155.30000000000001</v>
      </c>
      <c r="N18">
        <v>163.19999999999999</v>
      </c>
      <c r="O18">
        <v>160.1</v>
      </c>
      <c r="P18" s="15">
        <v>162.5</v>
      </c>
    </row>
    <row r="19" spans="2:16" x14ac:dyDescent="0.3">
      <c r="B19" s="162" t="s">
        <v>1282</v>
      </c>
      <c r="C19" s="14" t="s">
        <v>1338</v>
      </c>
      <c r="D19" s="14">
        <v>69.8</v>
      </c>
      <c r="E19" s="14">
        <v>162.6</v>
      </c>
      <c r="F19">
        <v>164</v>
      </c>
      <c r="G19">
        <v>192.1</v>
      </c>
      <c r="H19">
        <v>163.19999999999999</v>
      </c>
      <c r="I19">
        <v>162.1</v>
      </c>
      <c r="J19">
        <v>157.5</v>
      </c>
      <c r="K19">
        <v>168.4</v>
      </c>
      <c r="L19">
        <v>154</v>
      </c>
      <c r="M19">
        <v>157.6</v>
      </c>
      <c r="N19">
        <v>163.80000000000001</v>
      </c>
      <c r="O19">
        <v>160</v>
      </c>
      <c r="P19" s="15">
        <v>163.19999999999999</v>
      </c>
    </row>
    <row r="20" spans="2:16" x14ac:dyDescent="0.3">
      <c r="B20" s="162" t="s">
        <v>1283</v>
      </c>
      <c r="C20" s="14" t="s">
        <v>1339</v>
      </c>
      <c r="D20" s="14">
        <v>73.13</v>
      </c>
      <c r="E20" s="14">
        <v>162.6</v>
      </c>
      <c r="F20">
        <v>164</v>
      </c>
      <c r="G20">
        <v>192.1</v>
      </c>
      <c r="H20">
        <v>163.30000000000001</v>
      </c>
      <c r="I20">
        <v>162.1</v>
      </c>
      <c r="J20">
        <v>157.5</v>
      </c>
      <c r="K20">
        <v>168.4</v>
      </c>
      <c r="L20">
        <v>154</v>
      </c>
      <c r="M20">
        <v>157.69999999999999</v>
      </c>
      <c r="N20">
        <v>163.69999999999999</v>
      </c>
      <c r="O20">
        <v>160</v>
      </c>
      <c r="P20" s="15">
        <v>163.19999999999999</v>
      </c>
    </row>
    <row r="21" spans="2:16" x14ac:dyDescent="0.3">
      <c r="B21" s="162" t="s">
        <v>1284</v>
      </c>
      <c r="C21" s="14" t="s">
        <v>1340</v>
      </c>
      <c r="D21" s="14">
        <v>82.11</v>
      </c>
      <c r="E21" s="14">
        <v>164.2</v>
      </c>
      <c r="F21">
        <v>167.7</v>
      </c>
      <c r="G21">
        <v>192.7</v>
      </c>
      <c r="H21">
        <v>164.3</v>
      </c>
      <c r="I21">
        <v>163.6</v>
      </c>
      <c r="J21">
        <v>158.4</v>
      </c>
      <c r="K21">
        <v>169.1</v>
      </c>
      <c r="L21">
        <v>155.69999999999999</v>
      </c>
      <c r="M21">
        <v>158.6</v>
      </c>
      <c r="N21">
        <v>163.9</v>
      </c>
      <c r="O21">
        <v>160.80000000000001</v>
      </c>
      <c r="P21" s="15">
        <v>165.5</v>
      </c>
    </row>
    <row r="22" spans="2:16" x14ac:dyDescent="0.3">
      <c r="B22" s="162" t="s">
        <v>1285</v>
      </c>
      <c r="C22" s="14" t="s">
        <v>1341</v>
      </c>
      <c r="D22" s="14">
        <v>80.64</v>
      </c>
      <c r="E22" s="14">
        <v>163.9</v>
      </c>
      <c r="F22">
        <v>169.7</v>
      </c>
      <c r="G22">
        <v>192.9</v>
      </c>
      <c r="H22">
        <v>165.8</v>
      </c>
      <c r="I22">
        <v>164.2</v>
      </c>
      <c r="J22">
        <v>159.30000000000001</v>
      </c>
      <c r="K22">
        <v>169.9</v>
      </c>
      <c r="L22">
        <v>154.80000000000001</v>
      </c>
      <c r="M22">
        <v>159.80000000000001</v>
      </c>
      <c r="N22">
        <v>164.3</v>
      </c>
      <c r="O22">
        <v>162.19999999999999</v>
      </c>
      <c r="P22" s="15">
        <v>166.7</v>
      </c>
    </row>
    <row r="23" spans="2:16" x14ac:dyDescent="0.3">
      <c r="B23" s="162" t="s">
        <v>1286</v>
      </c>
      <c r="C23" s="14" t="s">
        <v>1342</v>
      </c>
      <c r="D23" s="14">
        <v>73.3</v>
      </c>
      <c r="E23" s="14">
        <v>164.1</v>
      </c>
      <c r="F23">
        <v>168.2</v>
      </c>
      <c r="G23">
        <v>192.4</v>
      </c>
      <c r="H23">
        <v>167</v>
      </c>
      <c r="I23">
        <v>163.4</v>
      </c>
      <c r="J23">
        <v>160.19999999999999</v>
      </c>
      <c r="K23">
        <v>170.6</v>
      </c>
      <c r="L23">
        <v>155.69999999999999</v>
      </c>
      <c r="M23">
        <v>160.6</v>
      </c>
      <c r="N23">
        <v>164.4</v>
      </c>
      <c r="O23">
        <v>162.6</v>
      </c>
      <c r="P23" s="15">
        <v>166.2</v>
      </c>
    </row>
    <row r="24" spans="2:16" x14ac:dyDescent="0.3">
      <c r="B24" s="162" t="s">
        <v>1287</v>
      </c>
      <c r="C24" s="14" t="s">
        <v>1343</v>
      </c>
      <c r="D24" s="14">
        <v>84.67</v>
      </c>
      <c r="E24" s="14">
        <v>164.2</v>
      </c>
      <c r="F24">
        <v>166.4</v>
      </c>
      <c r="G24">
        <v>192.2</v>
      </c>
      <c r="H24">
        <v>168.5</v>
      </c>
      <c r="I24">
        <v>164.5</v>
      </c>
      <c r="J24">
        <v>161.1</v>
      </c>
      <c r="K24">
        <v>171.4</v>
      </c>
      <c r="L24">
        <v>156.5</v>
      </c>
      <c r="M24">
        <v>161.19999999999999</v>
      </c>
      <c r="N24">
        <v>164.7</v>
      </c>
      <c r="O24">
        <v>163</v>
      </c>
      <c r="P24" s="15">
        <v>165.7</v>
      </c>
    </row>
    <row r="25" spans="2:16" x14ac:dyDescent="0.3">
      <c r="B25" s="162" t="s">
        <v>1288</v>
      </c>
      <c r="C25" s="14" t="s">
        <v>1344</v>
      </c>
      <c r="D25" s="14">
        <v>94.07</v>
      </c>
      <c r="E25" s="14">
        <v>165.7</v>
      </c>
      <c r="F25">
        <v>166.2</v>
      </c>
      <c r="G25">
        <v>192.8</v>
      </c>
      <c r="H25">
        <v>169.6</v>
      </c>
      <c r="I25">
        <v>165.5</v>
      </c>
      <c r="J25">
        <v>161.80000000000001</v>
      </c>
      <c r="K25">
        <v>172.2</v>
      </c>
      <c r="L25">
        <v>156.9</v>
      </c>
      <c r="M25">
        <v>162.1</v>
      </c>
      <c r="N25">
        <v>165.4</v>
      </c>
      <c r="O25">
        <v>164.4</v>
      </c>
      <c r="P25" s="15">
        <v>166.1</v>
      </c>
    </row>
    <row r="26" spans="2:16" x14ac:dyDescent="0.3">
      <c r="B26" s="162" t="s">
        <v>1289</v>
      </c>
      <c r="C26" s="14" t="s">
        <v>1345</v>
      </c>
      <c r="D26" s="14">
        <v>112.87</v>
      </c>
      <c r="E26" s="14">
        <v>167.2</v>
      </c>
      <c r="F26">
        <v>168.4</v>
      </c>
      <c r="G26">
        <v>193.7</v>
      </c>
      <c r="H26">
        <v>171.1</v>
      </c>
      <c r="I26">
        <v>165.3</v>
      </c>
      <c r="J26">
        <v>162.80000000000001</v>
      </c>
      <c r="K26">
        <v>173</v>
      </c>
      <c r="L26">
        <v>157.9</v>
      </c>
      <c r="M26">
        <v>163.30000000000001</v>
      </c>
      <c r="N26">
        <v>166</v>
      </c>
      <c r="O26">
        <v>167.2</v>
      </c>
      <c r="P26" s="15">
        <v>167.7</v>
      </c>
    </row>
    <row r="27" spans="2:16" x14ac:dyDescent="0.3">
      <c r="B27" s="162" t="s">
        <v>1290</v>
      </c>
      <c r="C27" s="14" t="s">
        <v>1346</v>
      </c>
      <c r="D27" s="14" cm="1">
        <f t="array" ref="D27:D38">TRANSPOSE(C7:N7)</f>
        <v>102.97</v>
      </c>
      <c r="E27" s="14">
        <v>172.2</v>
      </c>
      <c r="F27">
        <v>170.8</v>
      </c>
      <c r="G27">
        <v>193.9</v>
      </c>
      <c r="H27">
        <v>172.8</v>
      </c>
      <c r="I27">
        <v>167</v>
      </c>
      <c r="J27">
        <v>164</v>
      </c>
      <c r="K27">
        <v>174</v>
      </c>
      <c r="L27">
        <v>162.6</v>
      </c>
      <c r="M27">
        <v>164.4</v>
      </c>
      <c r="N27">
        <v>166.9</v>
      </c>
      <c r="O27">
        <v>168.8</v>
      </c>
      <c r="P27" s="15">
        <v>170.1</v>
      </c>
    </row>
    <row r="28" spans="2:16" x14ac:dyDescent="0.3">
      <c r="B28" s="162" t="s">
        <v>1291</v>
      </c>
      <c r="C28" s="14" t="s">
        <v>1347</v>
      </c>
      <c r="D28" s="14">
        <v>109.51</v>
      </c>
      <c r="E28" s="14">
        <v>174.6</v>
      </c>
      <c r="F28">
        <v>173.3</v>
      </c>
      <c r="G28">
        <v>194.1</v>
      </c>
      <c r="H28">
        <v>174.6</v>
      </c>
      <c r="I28">
        <v>167.5</v>
      </c>
      <c r="J28">
        <v>165.2</v>
      </c>
      <c r="K28">
        <v>174.8</v>
      </c>
      <c r="L28">
        <v>163</v>
      </c>
      <c r="M28">
        <v>165.1</v>
      </c>
      <c r="N28">
        <v>167.9</v>
      </c>
      <c r="O28">
        <v>168.4</v>
      </c>
      <c r="P28" s="15">
        <v>171.7</v>
      </c>
    </row>
    <row r="29" spans="2:16" x14ac:dyDescent="0.3">
      <c r="B29" s="162" t="s">
        <v>1294</v>
      </c>
      <c r="C29" s="14" t="s">
        <v>1348</v>
      </c>
      <c r="D29" s="14">
        <v>116.01</v>
      </c>
      <c r="E29" s="14">
        <v>176</v>
      </c>
      <c r="F29">
        <v>174.9</v>
      </c>
      <c r="G29">
        <v>194.3</v>
      </c>
      <c r="H29">
        <v>176</v>
      </c>
      <c r="I29">
        <v>166.8</v>
      </c>
      <c r="J29">
        <v>166.4</v>
      </c>
      <c r="K29">
        <v>175.4</v>
      </c>
      <c r="L29">
        <v>161.1</v>
      </c>
      <c r="M29">
        <v>165.8</v>
      </c>
      <c r="N29">
        <v>169</v>
      </c>
      <c r="O29">
        <v>169.4</v>
      </c>
      <c r="P29" s="15">
        <v>172.6</v>
      </c>
    </row>
    <row r="30" spans="2:16" x14ac:dyDescent="0.3">
      <c r="B30" s="162" t="s">
        <v>1297</v>
      </c>
      <c r="C30" s="14" t="s">
        <v>1349</v>
      </c>
      <c r="D30" s="14">
        <v>105.49</v>
      </c>
      <c r="E30" s="14">
        <v>179.6</v>
      </c>
      <c r="F30">
        <v>175</v>
      </c>
      <c r="G30">
        <v>194.6</v>
      </c>
      <c r="H30">
        <v>177.3</v>
      </c>
      <c r="I30">
        <v>167.8</v>
      </c>
      <c r="J30">
        <v>167.4</v>
      </c>
      <c r="K30">
        <v>176.1</v>
      </c>
      <c r="L30">
        <v>161.6</v>
      </c>
      <c r="M30">
        <v>166.3</v>
      </c>
      <c r="N30">
        <v>171.4</v>
      </c>
      <c r="O30">
        <v>169.7</v>
      </c>
      <c r="P30" s="15">
        <v>173.4</v>
      </c>
    </row>
    <row r="31" spans="2:16" x14ac:dyDescent="0.3">
      <c r="B31" s="162" t="s">
        <v>1300</v>
      </c>
      <c r="C31" s="14" t="s">
        <v>1350</v>
      </c>
      <c r="D31" s="14">
        <v>97.4</v>
      </c>
      <c r="E31" s="14">
        <v>178.8</v>
      </c>
      <c r="F31">
        <v>176.3</v>
      </c>
      <c r="G31">
        <v>195</v>
      </c>
      <c r="H31">
        <v>178.5</v>
      </c>
      <c r="I31">
        <v>169</v>
      </c>
      <c r="J31">
        <v>168.5</v>
      </c>
      <c r="K31">
        <v>176.8</v>
      </c>
      <c r="L31">
        <v>161.9</v>
      </c>
      <c r="M31">
        <v>166.9</v>
      </c>
      <c r="N31">
        <v>172.3</v>
      </c>
      <c r="O31">
        <v>171.2</v>
      </c>
      <c r="P31" s="15">
        <v>174.3</v>
      </c>
    </row>
    <row r="32" spans="2:16" x14ac:dyDescent="0.3">
      <c r="B32" s="162" t="s">
        <v>1303</v>
      </c>
      <c r="C32" s="14" t="s">
        <v>1351</v>
      </c>
      <c r="D32" s="14">
        <v>90.71</v>
      </c>
      <c r="E32" s="14">
        <v>179.5</v>
      </c>
      <c r="F32">
        <v>177.8</v>
      </c>
      <c r="G32">
        <v>195.9</v>
      </c>
      <c r="H32">
        <v>179.9</v>
      </c>
      <c r="I32">
        <v>169.5</v>
      </c>
      <c r="J32">
        <v>169.5</v>
      </c>
      <c r="K32">
        <v>177.8</v>
      </c>
      <c r="L32">
        <v>162.30000000000001</v>
      </c>
      <c r="M32">
        <v>167.6</v>
      </c>
      <c r="N32">
        <v>173.1</v>
      </c>
      <c r="O32">
        <v>170.9</v>
      </c>
      <c r="P32" s="15">
        <v>175.3</v>
      </c>
    </row>
    <row r="33" spans="2:16" x14ac:dyDescent="0.3">
      <c r="B33" s="162" t="s">
        <v>1306</v>
      </c>
      <c r="C33" s="14" t="s">
        <v>1352</v>
      </c>
      <c r="D33" s="14">
        <v>91.7</v>
      </c>
      <c r="E33" s="14">
        <v>180.5</v>
      </c>
      <c r="F33">
        <v>179.6</v>
      </c>
      <c r="G33">
        <v>196.3</v>
      </c>
      <c r="H33">
        <v>181</v>
      </c>
      <c r="I33">
        <v>171.2</v>
      </c>
      <c r="J33">
        <v>170.4</v>
      </c>
      <c r="K33">
        <v>178.7</v>
      </c>
      <c r="L33">
        <v>162.9</v>
      </c>
      <c r="M33">
        <v>168.2</v>
      </c>
      <c r="N33">
        <v>173.4</v>
      </c>
      <c r="O33">
        <v>172.1</v>
      </c>
      <c r="P33" s="15">
        <v>176.7</v>
      </c>
    </row>
    <row r="34" spans="2:16" x14ac:dyDescent="0.3">
      <c r="B34" s="162" t="s">
        <v>1309</v>
      </c>
      <c r="C34" s="14" t="s">
        <v>1353</v>
      </c>
      <c r="D34" s="14">
        <v>87.55</v>
      </c>
      <c r="E34" s="14">
        <v>181.3</v>
      </c>
      <c r="F34">
        <v>178.3</v>
      </c>
      <c r="G34">
        <v>196.9</v>
      </c>
      <c r="H34">
        <v>182.1</v>
      </c>
      <c r="I34">
        <v>171.8</v>
      </c>
      <c r="J34">
        <v>171.4</v>
      </c>
      <c r="K34">
        <v>179.8</v>
      </c>
      <c r="L34">
        <v>163</v>
      </c>
      <c r="M34">
        <v>168.5</v>
      </c>
      <c r="N34">
        <v>173.7</v>
      </c>
      <c r="O34">
        <v>173.6</v>
      </c>
      <c r="P34" s="15">
        <v>176.5</v>
      </c>
    </row>
    <row r="35" spans="2:16" x14ac:dyDescent="0.3">
      <c r="B35" s="162" t="s">
        <v>1312</v>
      </c>
      <c r="C35" s="14" t="s">
        <v>1354</v>
      </c>
      <c r="D35" s="14">
        <v>78.099999999999994</v>
      </c>
      <c r="E35" s="14">
        <v>182</v>
      </c>
      <c r="F35">
        <v>175.9</v>
      </c>
      <c r="G35">
        <v>197.3</v>
      </c>
      <c r="H35">
        <v>183</v>
      </c>
      <c r="I35">
        <v>170.7</v>
      </c>
      <c r="J35">
        <v>172.1</v>
      </c>
      <c r="K35">
        <v>181.1</v>
      </c>
      <c r="L35">
        <v>163.4</v>
      </c>
      <c r="M35">
        <v>168.9</v>
      </c>
      <c r="N35">
        <v>174.1</v>
      </c>
      <c r="O35">
        <v>175.8</v>
      </c>
      <c r="P35" s="15">
        <v>175.7</v>
      </c>
    </row>
    <row r="36" spans="2:16" x14ac:dyDescent="0.3">
      <c r="B36" s="162" t="s">
        <v>1313</v>
      </c>
      <c r="C36" s="14" t="s">
        <v>1355</v>
      </c>
      <c r="D36" s="14">
        <v>80.92</v>
      </c>
      <c r="E36" s="14">
        <v>182</v>
      </c>
      <c r="F36">
        <v>176.7</v>
      </c>
      <c r="G36">
        <v>198.2</v>
      </c>
      <c r="H36">
        <v>183.8</v>
      </c>
      <c r="I36">
        <v>172.1</v>
      </c>
      <c r="J36">
        <v>172.9</v>
      </c>
      <c r="K36">
        <v>182.3</v>
      </c>
      <c r="L36">
        <v>163.6</v>
      </c>
      <c r="M36">
        <v>169.5</v>
      </c>
      <c r="N36">
        <v>174.3</v>
      </c>
      <c r="O36">
        <v>178.6</v>
      </c>
      <c r="P36" s="15">
        <v>176.5</v>
      </c>
    </row>
    <row r="37" spans="2:16" x14ac:dyDescent="0.3">
      <c r="B37" s="162" t="s">
        <v>1316</v>
      </c>
      <c r="C37" s="14" t="s">
        <v>1356</v>
      </c>
      <c r="D37" s="14">
        <v>82.28</v>
      </c>
      <c r="E37" s="14">
        <v>182.1</v>
      </c>
      <c r="F37">
        <v>177</v>
      </c>
      <c r="G37">
        <v>199.5</v>
      </c>
      <c r="H37">
        <v>185.1</v>
      </c>
      <c r="I37">
        <v>173.5</v>
      </c>
      <c r="J37">
        <v>174.2</v>
      </c>
      <c r="K37">
        <v>184.4</v>
      </c>
      <c r="L37">
        <v>164.2</v>
      </c>
      <c r="M37">
        <v>170.3</v>
      </c>
      <c r="N37">
        <v>175</v>
      </c>
      <c r="O37">
        <v>181</v>
      </c>
      <c r="P37" s="15">
        <v>177.2</v>
      </c>
    </row>
    <row r="38" spans="2:16" ht="15" thickBot="1" x14ac:dyDescent="0.35">
      <c r="B38" s="162" t="s">
        <v>1319</v>
      </c>
      <c r="C38" s="65" t="s">
        <v>1357</v>
      </c>
      <c r="D38" s="65">
        <v>78.540000000000006</v>
      </c>
      <c r="E38" s="65">
        <v>181.9</v>
      </c>
      <c r="F38" s="66">
        <v>177</v>
      </c>
      <c r="G38" s="66">
        <v>199.5</v>
      </c>
      <c r="H38" s="66">
        <v>185.1</v>
      </c>
      <c r="I38" s="66">
        <v>173.5</v>
      </c>
      <c r="J38" s="66">
        <v>174.2</v>
      </c>
      <c r="K38" s="66">
        <v>184.4</v>
      </c>
      <c r="L38" s="66">
        <v>164.2</v>
      </c>
      <c r="M38" s="66">
        <v>170.3</v>
      </c>
      <c r="N38" s="66">
        <v>175</v>
      </c>
      <c r="O38" s="66">
        <v>181</v>
      </c>
      <c r="P38" s="67">
        <v>177.2</v>
      </c>
    </row>
    <row r="39" spans="2:16" ht="15" thickBot="1" x14ac:dyDescent="0.35"/>
    <row r="40" spans="2:16" ht="58.2" thickBot="1" x14ac:dyDescent="0.35">
      <c r="D40" s="222" t="s">
        <v>1503</v>
      </c>
      <c r="E40" s="223" t="s">
        <v>51</v>
      </c>
      <c r="F40" s="224" t="s">
        <v>45</v>
      </c>
      <c r="G40" s="224" t="s">
        <v>46</v>
      </c>
      <c r="H40" s="224" t="s">
        <v>49</v>
      </c>
      <c r="I40" s="224" t="s">
        <v>50</v>
      </c>
      <c r="J40" s="225" t="s">
        <v>52</v>
      </c>
      <c r="K40" s="225" t="s">
        <v>53</v>
      </c>
      <c r="L40" s="225" t="s">
        <v>54</v>
      </c>
      <c r="M40" s="225" t="s">
        <v>55</v>
      </c>
      <c r="N40" s="225" t="s">
        <v>56</v>
      </c>
      <c r="O40" s="225" t="s">
        <v>57</v>
      </c>
      <c r="P40" s="226" t="s">
        <v>59</v>
      </c>
    </row>
    <row r="41" spans="2:16" x14ac:dyDescent="0.3">
      <c r="C41" s="218" t="s">
        <v>1334</v>
      </c>
      <c r="D41" s="131">
        <f t="shared" ref="D41:P41" si="0">(D15-D14)/D14</f>
        <v>-2.0546887069365138E-2</v>
      </c>
      <c r="E41" s="131">
        <f t="shared" si="0"/>
        <v>6.4308681672022071E-4</v>
      </c>
      <c r="F41" s="131">
        <f t="shared" si="0"/>
        <v>8.2961072112317253E-3</v>
      </c>
      <c r="G41" s="131">
        <f t="shared" si="0"/>
        <v>3.7214247740564436E-3</v>
      </c>
      <c r="H41" s="131">
        <f t="shared" si="0"/>
        <v>5.7544757033248439E-3</v>
      </c>
      <c r="I41" s="131">
        <f t="shared" si="0"/>
        <v>9.3808630393996239E-3</v>
      </c>
      <c r="J41" s="131">
        <f t="shared" si="0"/>
        <v>3.968253968254119E-3</v>
      </c>
      <c r="K41" s="131">
        <f t="shared" si="0"/>
        <v>3.7105751391467087E-3</v>
      </c>
      <c r="L41" s="131">
        <f t="shared" si="0"/>
        <v>2.7359781121751416E-3</v>
      </c>
      <c r="M41" s="131">
        <f t="shared" si="0"/>
        <v>3.9318479685451794E-3</v>
      </c>
      <c r="N41" s="131">
        <f t="shared" si="0"/>
        <v>6.2421972534346278E-4</v>
      </c>
      <c r="O41" s="131">
        <f t="shared" si="0"/>
        <v>1.0403120936280846E-2</v>
      </c>
      <c r="P41" s="132">
        <f t="shared" si="0"/>
        <v>6.3775510204081625E-3</v>
      </c>
    </row>
    <row r="42" spans="2:16" x14ac:dyDescent="0.3">
      <c r="C42" s="119" t="s">
        <v>1335</v>
      </c>
      <c r="D42" s="99">
        <v>5.5993690851735084E-2</v>
      </c>
      <c r="E42" s="99">
        <v>2.4421593830334265E-2</v>
      </c>
      <c r="F42" s="99">
        <v>1.7088607594936637E-2</v>
      </c>
      <c r="G42" s="99">
        <v>1.6419491525423699E-2</v>
      </c>
      <c r="H42" s="99">
        <v>1.9707565162110578E-2</v>
      </c>
      <c r="I42" s="99">
        <v>1.2391573729862988E-3</v>
      </c>
      <c r="J42" s="99">
        <v>1.9104084321475475E-2</v>
      </c>
      <c r="K42" s="99">
        <v>2.1565003080714726E-2</v>
      </c>
      <c r="L42" s="99">
        <v>1.568894952251031E-2</v>
      </c>
      <c r="M42" s="99">
        <v>1.6971279373368297E-2</v>
      </c>
      <c r="N42" s="99">
        <v>5.6144728633810183E-3</v>
      </c>
      <c r="O42" s="99">
        <v>2.0592020592020518E-2</v>
      </c>
      <c r="P42" s="100">
        <v>1.6476552598225565E-2</v>
      </c>
    </row>
    <row r="43" spans="2:16" x14ac:dyDescent="0.3">
      <c r="C43" s="119" t="s">
        <v>1336</v>
      </c>
      <c r="D43" s="99">
        <v>7.5130694548170285E-2</v>
      </c>
      <c r="E43" s="99">
        <v>2.5094102885822186E-3</v>
      </c>
      <c r="F43" s="99">
        <v>1.1823273179838244E-2</v>
      </c>
      <c r="G43" s="99">
        <v>-5.7321521625846496E-3</v>
      </c>
      <c r="H43" s="99">
        <v>1.8703241895260782E-3</v>
      </c>
      <c r="I43" s="99">
        <v>-6.8069306930692722E-3</v>
      </c>
      <c r="J43" s="99">
        <v>6.4641241111844047E-4</v>
      </c>
      <c r="K43" s="99">
        <v>3.0156815440289505E-3</v>
      </c>
      <c r="L43" s="99">
        <v>1.2088650100738636E-2</v>
      </c>
      <c r="M43" s="99">
        <v>-5.7766367137355949E-3</v>
      </c>
      <c r="N43" s="99">
        <v>3.1017369727047149E-3</v>
      </c>
      <c r="O43" s="99">
        <v>1.2610340479194014E-3</v>
      </c>
      <c r="P43" s="100">
        <v>5.6109725685785893E-3</v>
      </c>
    </row>
    <row r="44" spans="2:16" x14ac:dyDescent="0.3">
      <c r="C44" s="119" t="s">
        <v>1337</v>
      </c>
      <c r="D44" s="99">
        <v>2.1672686857460436E-2</v>
      </c>
      <c r="E44" s="99">
        <v>5.6320400500624356E-3</v>
      </c>
      <c r="F44" s="99">
        <v>8.6100861008610446E-3</v>
      </c>
      <c r="G44" s="99">
        <v>2.0964360587000905E-3</v>
      </c>
      <c r="H44" s="99">
        <v>4.3559427504668144E-3</v>
      </c>
      <c r="I44" s="99">
        <v>6.2305295950155761E-3</v>
      </c>
      <c r="J44" s="99">
        <v>6.4599483204134363E-3</v>
      </c>
      <c r="K44" s="99">
        <v>4.2092603728201361E-3</v>
      </c>
      <c r="L44" s="99">
        <v>1.5925680159256841E-2</v>
      </c>
      <c r="M44" s="99">
        <v>2.5823111684958404E-3</v>
      </c>
      <c r="N44" s="99">
        <v>9.2764378478664197E-3</v>
      </c>
      <c r="O44" s="99">
        <v>8.1863979848865419E-3</v>
      </c>
      <c r="P44" s="100">
        <v>7.439553626782322E-3</v>
      </c>
    </row>
    <row r="45" spans="2:16" x14ac:dyDescent="0.3">
      <c r="C45" s="119" t="s">
        <v>1338</v>
      </c>
      <c r="D45" s="99">
        <v>-5.0856676638564163E-2</v>
      </c>
      <c r="E45" s="99">
        <v>1.1823273179838244E-2</v>
      </c>
      <c r="F45" s="99">
        <v>0</v>
      </c>
      <c r="G45" s="99">
        <v>4.7071129707113267E-3</v>
      </c>
      <c r="H45" s="99">
        <v>1.1152416356877217E-2</v>
      </c>
      <c r="I45" s="99">
        <v>3.7151702786377356E-3</v>
      </c>
      <c r="J45" s="99">
        <v>1.0911424903722648E-2</v>
      </c>
      <c r="K45" s="99">
        <v>8.3832335329341659E-3</v>
      </c>
      <c r="L45" s="99">
        <v>5.8785107772697954E-3</v>
      </c>
      <c r="M45" s="99">
        <v>1.4810045074050114E-2</v>
      </c>
      <c r="N45" s="99">
        <v>3.6764705882354337E-3</v>
      </c>
      <c r="O45" s="99">
        <v>-6.2460961898809693E-4</v>
      </c>
      <c r="P45" s="100">
        <v>4.3076923076922381E-3</v>
      </c>
    </row>
    <row r="46" spans="2:16" x14ac:dyDescent="0.3">
      <c r="C46" s="119" t="s">
        <v>1339</v>
      </c>
      <c r="D46" s="99">
        <v>4.7707736389684792E-2</v>
      </c>
      <c r="E46" s="99">
        <v>0</v>
      </c>
      <c r="F46" s="99">
        <v>0</v>
      </c>
      <c r="G46" s="99">
        <v>0</v>
      </c>
      <c r="H46" s="99">
        <v>6.12745098039355E-4</v>
      </c>
      <c r="I46" s="99">
        <v>0</v>
      </c>
      <c r="J46" s="99">
        <v>0</v>
      </c>
      <c r="K46" s="99">
        <v>0</v>
      </c>
      <c r="L46" s="99">
        <v>0</v>
      </c>
      <c r="M46" s="99">
        <v>6.3451776649742588E-4</v>
      </c>
      <c r="N46" s="99">
        <v>-6.1050061050074928E-4</v>
      </c>
      <c r="O46" s="99">
        <v>0</v>
      </c>
      <c r="P46" s="100">
        <v>0</v>
      </c>
    </row>
    <row r="47" spans="2:16" x14ac:dyDescent="0.3">
      <c r="C47" s="119" t="s">
        <v>1340</v>
      </c>
      <c r="D47" s="99">
        <v>0.12279502256255989</v>
      </c>
      <c r="E47" s="99">
        <v>9.8400984009839754E-3</v>
      </c>
      <c r="F47" s="99">
        <v>2.2560975609756027E-2</v>
      </c>
      <c r="G47" s="99">
        <v>3.1233732431025212E-3</v>
      </c>
      <c r="H47" s="99">
        <v>6.1236987140232697E-3</v>
      </c>
      <c r="I47" s="99">
        <v>9.2535471930906849E-3</v>
      </c>
      <c r="J47" s="99">
        <v>5.7142857142857507E-3</v>
      </c>
      <c r="K47" s="99">
        <v>4.1567695961994573E-3</v>
      </c>
      <c r="L47" s="99">
        <v>1.1038961038960965E-2</v>
      </c>
      <c r="M47" s="99">
        <v>5.7070386810399859E-3</v>
      </c>
      <c r="N47" s="99">
        <v>1.2217470983507458E-3</v>
      </c>
      <c r="O47" s="99">
        <v>5.0000000000000712E-3</v>
      </c>
      <c r="P47" s="100">
        <v>1.4093137254902032E-2</v>
      </c>
    </row>
    <row r="48" spans="2:16" x14ac:dyDescent="0.3">
      <c r="C48" s="119" t="s">
        <v>1341</v>
      </c>
      <c r="D48" s="99">
        <v>-1.7902813299232722E-2</v>
      </c>
      <c r="E48" s="99">
        <v>-1.8270401948841837E-3</v>
      </c>
      <c r="F48" s="99">
        <v>1.1926058437686345E-2</v>
      </c>
      <c r="G48" s="99">
        <v>1.0378827192528131E-3</v>
      </c>
      <c r="H48" s="99">
        <v>9.1296409007912346E-3</v>
      </c>
      <c r="I48" s="99">
        <v>3.6674816625916523E-3</v>
      </c>
      <c r="J48" s="99">
        <v>5.6818181818182175E-3</v>
      </c>
      <c r="K48" s="99">
        <v>4.730928444707341E-3</v>
      </c>
      <c r="L48" s="99">
        <v>-5.7803468208091026E-3</v>
      </c>
      <c r="M48" s="99">
        <v>7.5662042875158705E-3</v>
      </c>
      <c r="N48" s="99">
        <v>2.4405125076266362E-3</v>
      </c>
      <c r="O48" s="99">
        <v>8.7064676616914003E-3</v>
      </c>
      <c r="P48" s="100">
        <v>7.2507552870089949E-3</v>
      </c>
    </row>
    <row r="49" spans="3:16" x14ac:dyDescent="0.3">
      <c r="C49" s="119" t="s">
        <v>1342</v>
      </c>
      <c r="D49" s="99">
        <v>-9.1021825396825434E-2</v>
      </c>
      <c r="E49" s="99">
        <v>1.2202562538132314E-3</v>
      </c>
      <c r="F49" s="99">
        <v>-8.8391278727165592E-3</v>
      </c>
      <c r="G49" s="99">
        <v>-2.592016588906169E-3</v>
      </c>
      <c r="H49" s="99">
        <v>7.2376357056694119E-3</v>
      </c>
      <c r="I49" s="99">
        <v>-4.8721071863579964E-3</v>
      </c>
      <c r="J49" s="99">
        <v>5.6497175141241507E-3</v>
      </c>
      <c r="K49" s="99">
        <v>4.1200706297821578E-3</v>
      </c>
      <c r="L49" s="99">
        <v>5.8139534883719455E-3</v>
      </c>
      <c r="M49" s="99">
        <v>5.0062578222777399E-3</v>
      </c>
      <c r="N49" s="99">
        <v>6.0864272671938102E-4</v>
      </c>
      <c r="O49" s="99">
        <v>2.4660912453761141E-3</v>
      </c>
      <c r="P49" s="100">
        <v>-2.999400119976005E-3</v>
      </c>
    </row>
    <row r="50" spans="3:16" x14ac:dyDescent="0.3">
      <c r="C50" s="119" t="s">
        <v>1343</v>
      </c>
      <c r="D50" s="99">
        <v>0.15511596180081863</v>
      </c>
      <c r="E50" s="99">
        <v>6.0938452163311586E-4</v>
      </c>
      <c r="F50" s="99">
        <v>-1.070154577883462E-2</v>
      </c>
      <c r="G50" s="99">
        <v>-1.039501039501128E-3</v>
      </c>
      <c r="H50" s="99">
        <v>8.9820359281437123E-3</v>
      </c>
      <c r="I50" s="99">
        <v>6.7319461444308093E-3</v>
      </c>
      <c r="J50" s="99">
        <v>5.6179775280899239E-3</v>
      </c>
      <c r="K50" s="99">
        <v>4.6893317702228097E-3</v>
      </c>
      <c r="L50" s="99">
        <v>5.1380860629416276E-3</v>
      </c>
      <c r="M50" s="99">
        <v>3.735990037359865E-3</v>
      </c>
      <c r="N50" s="99">
        <v>1.8248175182480715E-3</v>
      </c>
      <c r="O50" s="99">
        <v>2.4600246002460377E-3</v>
      </c>
      <c r="P50" s="100">
        <v>-3.0084235860409147E-3</v>
      </c>
    </row>
    <row r="51" spans="3:16" x14ac:dyDescent="0.3">
      <c r="C51" s="119" t="s">
        <v>1344</v>
      </c>
      <c r="D51" s="99">
        <v>0.11101925121058216</v>
      </c>
      <c r="E51" s="99">
        <v>9.1352009744214372E-3</v>
      </c>
      <c r="F51" s="99">
        <v>-1.2019230769231793E-3</v>
      </c>
      <c r="G51" s="99">
        <v>3.1217481789803476E-3</v>
      </c>
      <c r="H51" s="99">
        <v>6.5281899109791951E-3</v>
      </c>
      <c r="I51" s="99">
        <v>6.0790273556231003E-3</v>
      </c>
      <c r="J51" s="99">
        <v>4.3451272501552896E-3</v>
      </c>
      <c r="K51" s="99">
        <v>4.6674445740955833E-3</v>
      </c>
      <c r="L51" s="99">
        <v>2.5559105431310269E-3</v>
      </c>
      <c r="M51" s="99">
        <v>5.5831265508685217E-3</v>
      </c>
      <c r="N51" s="99">
        <v>4.2501517911355015E-3</v>
      </c>
      <c r="O51" s="99">
        <v>8.5889570552147593E-3</v>
      </c>
      <c r="P51" s="100">
        <v>2.4140012070006378E-3</v>
      </c>
    </row>
    <row r="52" spans="3:16" x14ac:dyDescent="0.3">
      <c r="C52" s="119" t="s">
        <v>1345</v>
      </c>
      <c r="D52" s="99">
        <v>0.19985117465717034</v>
      </c>
      <c r="E52" s="99">
        <v>9.0525045262522634E-3</v>
      </c>
      <c r="F52" s="99">
        <v>1.3237063778580128E-2</v>
      </c>
      <c r="G52" s="99">
        <v>4.6680497925310023E-3</v>
      </c>
      <c r="H52" s="99">
        <v>8.8443396226415092E-3</v>
      </c>
      <c r="I52" s="99">
        <v>-1.2084592145014418E-3</v>
      </c>
      <c r="J52" s="99">
        <v>6.180469715698393E-3</v>
      </c>
      <c r="K52" s="99">
        <v>4.6457607433217848E-3</v>
      </c>
      <c r="L52" s="99">
        <v>6.3734862970044612E-3</v>
      </c>
      <c r="M52" s="99">
        <v>7.4028377544726534E-3</v>
      </c>
      <c r="N52" s="99">
        <v>3.6275695284159267E-3</v>
      </c>
      <c r="O52" s="99">
        <v>1.7031630170316198E-2</v>
      </c>
      <c r="P52" s="100">
        <v>9.6327513546056245E-3</v>
      </c>
    </row>
    <row r="53" spans="3:16" x14ac:dyDescent="0.3">
      <c r="C53" s="119" t="s">
        <v>1346</v>
      </c>
      <c r="D53" s="99">
        <v>-8.7711526534951761E-2</v>
      </c>
      <c r="E53" s="99">
        <v>2.9904306220095697E-2</v>
      </c>
      <c r="F53" s="99">
        <v>1.4251781472684119E-2</v>
      </c>
      <c r="G53" s="99">
        <v>1.0325245224574965E-3</v>
      </c>
      <c r="H53" s="99">
        <v>9.9357101110462715E-3</v>
      </c>
      <c r="I53" s="99">
        <v>1.0284331518451231E-2</v>
      </c>
      <c r="J53" s="99">
        <v>7.371007371007301E-3</v>
      </c>
      <c r="K53" s="99">
        <v>5.7803468208092483E-3</v>
      </c>
      <c r="L53" s="99">
        <v>2.9765674477517344E-2</v>
      </c>
      <c r="M53" s="99">
        <v>6.7360685854255618E-3</v>
      </c>
      <c r="N53" s="99">
        <v>5.4216867469879864E-3</v>
      </c>
      <c r="O53" s="99">
        <v>9.5693779904307587E-3</v>
      </c>
      <c r="P53" s="100">
        <v>1.4311270125223648E-2</v>
      </c>
    </row>
    <row r="54" spans="3:16" x14ac:dyDescent="0.3">
      <c r="C54" s="119" t="s">
        <v>1347</v>
      </c>
      <c r="D54" s="99">
        <v>6.3513644750898379E-2</v>
      </c>
      <c r="E54" s="99">
        <v>1.3937282229965191E-2</v>
      </c>
      <c r="F54" s="99">
        <v>1.4637002341920374E-2</v>
      </c>
      <c r="G54" s="99">
        <v>1.0314595152139691E-3</v>
      </c>
      <c r="H54" s="99">
        <v>1.0416666666666567E-2</v>
      </c>
      <c r="I54" s="99">
        <v>2.9940119760479044E-3</v>
      </c>
      <c r="J54" s="99">
        <v>7.3170731707316384E-3</v>
      </c>
      <c r="K54" s="99">
        <v>4.5977011494253523E-3</v>
      </c>
      <c r="L54" s="99">
        <v>2.4600246002460377E-3</v>
      </c>
      <c r="M54" s="99">
        <v>4.257907542579006E-3</v>
      </c>
      <c r="N54" s="99">
        <v>5.9916117435590173E-3</v>
      </c>
      <c r="O54" s="99">
        <v>-2.3696682464455312E-3</v>
      </c>
      <c r="P54" s="100">
        <v>9.4062316284538178E-3</v>
      </c>
    </row>
    <row r="55" spans="3:16" x14ac:dyDescent="0.3">
      <c r="C55" s="119" t="s">
        <v>1348</v>
      </c>
      <c r="D55" s="99">
        <v>5.9355310017350012E-2</v>
      </c>
      <c r="E55" s="99">
        <v>8.0183276059565042E-3</v>
      </c>
      <c r="F55" s="99">
        <v>9.2325447201384546E-3</v>
      </c>
      <c r="G55" s="99">
        <v>1.0303967027306391E-3</v>
      </c>
      <c r="H55" s="99">
        <v>8.0183276059565042E-3</v>
      </c>
      <c r="I55" s="99">
        <v>-4.1791044776118723E-3</v>
      </c>
      <c r="J55" s="99">
        <v>7.2639225181599099E-3</v>
      </c>
      <c r="K55" s="99">
        <v>3.4324942791761686E-3</v>
      </c>
      <c r="L55" s="99">
        <v>-1.1656441717791446E-2</v>
      </c>
      <c r="M55" s="99">
        <v>4.2398546335555244E-3</v>
      </c>
      <c r="N55" s="99">
        <v>6.5515187611673272E-3</v>
      </c>
      <c r="O55" s="99">
        <v>5.9382422802850355E-3</v>
      </c>
      <c r="P55" s="100">
        <v>5.2417006406523343E-3</v>
      </c>
    </row>
    <row r="56" spans="3:16" x14ac:dyDescent="0.3">
      <c r="C56" s="119" t="s">
        <v>1349</v>
      </c>
      <c r="D56" s="99">
        <v>-9.0681837772605897E-2</v>
      </c>
      <c r="E56" s="99">
        <v>2.0454545454545423E-2</v>
      </c>
      <c r="F56" s="99">
        <v>5.7175528873638828E-4</v>
      </c>
      <c r="G56" s="99">
        <v>1.5440041173442251E-3</v>
      </c>
      <c r="H56" s="99">
        <v>7.3863636363637013E-3</v>
      </c>
      <c r="I56" s="99">
        <v>5.9952038369304557E-3</v>
      </c>
      <c r="J56" s="99">
        <v>6.0096153846153841E-3</v>
      </c>
      <c r="K56" s="99">
        <v>3.9908779931584299E-3</v>
      </c>
      <c r="L56" s="99">
        <v>3.1036623215394167E-3</v>
      </c>
      <c r="M56" s="99">
        <v>3.0156815440289505E-3</v>
      </c>
      <c r="N56" s="99">
        <v>1.4201183431952697E-2</v>
      </c>
      <c r="O56" s="99">
        <v>1.7709563164107611E-3</v>
      </c>
      <c r="P56" s="100">
        <v>4.634994206257308E-3</v>
      </c>
    </row>
    <row r="57" spans="3:16" x14ac:dyDescent="0.3">
      <c r="C57" s="119" t="s">
        <v>1350</v>
      </c>
      <c r="D57" s="99">
        <v>-7.6689733624040093E-2</v>
      </c>
      <c r="E57" s="99">
        <v>-4.4543429844097048E-3</v>
      </c>
      <c r="F57" s="99">
        <v>7.4285714285714935E-3</v>
      </c>
      <c r="G57" s="99">
        <v>2.0554984583761853E-3</v>
      </c>
      <c r="H57" s="99">
        <v>6.7681895093061962E-3</v>
      </c>
      <c r="I57" s="99">
        <v>7.1513706793801465E-3</v>
      </c>
      <c r="J57" s="99">
        <v>6.571087216248472E-3</v>
      </c>
      <c r="K57" s="99">
        <v>3.9750141964793699E-3</v>
      </c>
      <c r="L57" s="99">
        <v>1.8564356435644268E-3</v>
      </c>
      <c r="M57" s="99">
        <v>3.6079374624172836E-3</v>
      </c>
      <c r="N57" s="99">
        <v>5.2508751458576761E-3</v>
      </c>
      <c r="O57" s="99">
        <v>8.8391278727165592E-3</v>
      </c>
      <c r="P57" s="100">
        <v>5.1903114186851538E-3</v>
      </c>
    </row>
    <row r="58" spans="3:16" x14ac:dyDescent="0.3">
      <c r="C58" s="119" t="s">
        <v>1351</v>
      </c>
      <c r="D58" s="99">
        <v>-6.8685831622176716E-2</v>
      </c>
      <c r="E58" s="99">
        <v>3.9149888143176093E-3</v>
      </c>
      <c r="F58" s="99">
        <v>8.5082246171298923E-3</v>
      </c>
      <c r="G58" s="99">
        <v>4.6153846153846444E-3</v>
      </c>
      <c r="H58" s="99">
        <v>7.8431372549019919E-3</v>
      </c>
      <c r="I58" s="99">
        <v>2.9585798816568047E-3</v>
      </c>
      <c r="J58" s="99">
        <v>5.9347181008902079E-3</v>
      </c>
      <c r="K58" s="99">
        <v>5.6561085972850677E-3</v>
      </c>
      <c r="L58" s="99">
        <v>2.470660901791264E-3</v>
      </c>
      <c r="M58" s="99">
        <v>4.1941282204912443E-3</v>
      </c>
      <c r="N58" s="99">
        <v>4.6430644225187636E-3</v>
      </c>
      <c r="O58" s="99">
        <v>-1.7523364485980313E-3</v>
      </c>
      <c r="P58" s="100">
        <v>5.737234652897303E-3</v>
      </c>
    </row>
    <row r="59" spans="3:16" x14ac:dyDescent="0.3">
      <c r="C59" s="119" t="s">
        <v>1352</v>
      </c>
      <c r="D59" s="99">
        <v>1.0913901444162818E-2</v>
      </c>
      <c r="E59" s="99">
        <v>5.5710306406685237E-3</v>
      </c>
      <c r="F59" s="99">
        <v>1.0123734533183255E-2</v>
      </c>
      <c r="G59" s="99">
        <v>2.0418580908627142E-3</v>
      </c>
      <c r="H59" s="99">
        <v>6.1145080600333197E-3</v>
      </c>
      <c r="I59" s="99">
        <v>1.0029498525073679E-2</v>
      </c>
      <c r="J59" s="99">
        <v>5.30973451327437E-3</v>
      </c>
      <c r="K59" s="99">
        <v>5.0618672665915477E-3</v>
      </c>
      <c r="L59" s="99">
        <v>3.6968576709796321E-3</v>
      </c>
      <c r="M59" s="99">
        <v>3.579952267303069E-3</v>
      </c>
      <c r="N59" s="99">
        <v>1.7331022530329948E-3</v>
      </c>
      <c r="O59" s="99">
        <v>7.021650087770559E-3</v>
      </c>
      <c r="P59" s="100">
        <v>7.9863091842554308E-3</v>
      </c>
    </row>
    <row r="60" spans="3:16" x14ac:dyDescent="0.3">
      <c r="C60" s="119" t="s">
        <v>1353</v>
      </c>
      <c r="D60" s="99">
        <v>-4.5256270447110204E-2</v>
      </c>
      <c r="E60" s="99">
        <v>4.4321329639889825E-3</v>
      </c>
      <c r="F60" s="99">
        <v>-7.2383073496658295E-3</v>
      </c>
      <c r="G60" s="99">
        <v>3.0565461029036897E-3</v>
      </c>
      <c r="H60" s="99">
        <v>6.0773480662983112E-3</v>
      </c>
      <c r="I60" s="99">
        <v>3.5046728971963948E-3</v>
      </c>
      <c r="J60" s="99">
        <v>5.8685446009389668E-3</v>
      </c>
      <c r="K60" s="99">
        <v>6.1555679910465745E-3</v>
      </c>
      <c r="L60" s="99">
        <v>6.1387354205030267E-4</v>
      </c>
      <c r="M60" s="99">
        <v>1.7835909631391878E-3</v>
      </c>
      <c r="N60" s="99">
        <v>1.7301038062282753E-3</v>
      </c>
      <c r="O60" s="99">
        <v>8.7158628704241715E-3</v>
      </c>
      <c r="P60" s="100">
        <v>-1.1318619128465684E-3</v>
      </c>
    </row>
    <row r="61" spans="3:16" x14ac:dyDescent="0.3">
      <c r="C61" s="119" t="s">
        <v>1354</v>
      </c>
      <c r="D61" s="99">
        <v>-0.10793832095945177</v>
      </c>
      <c r="E61" s="99">
        <v>3.8610038610037982E-3</v>
      </c>
      <c r="F61" s="99">
        <v>-1.3460459899046581E-2</v>
      </c>
      <c r="G61" s="99">
        <v>2.031488065007647E-3</v>
      </c>
      <c r="H61" s="99">
        <v>4.9423393739703777E-3</v>
      </c>
      <c r="I61" s="99">
        <v>-6.4027939464494921E-3</v>
      </c>
      <c r="J61" s="99">
        <v>4.0840140023336562E-3</v>
      </c>
      <c r="K61" s="99">
        <v>7.2302558398219295E-3</v>
      </c>
      <c r="L61" s="99">
        <v>2.4539877300613845E-3</v>
      </c>
      <c r="M61" s="99">
        <v>2.3738872403561168E-3</v>
      </c>
      <c r="N61" s="99">
        <v>2.3028209556707293E-3</v>
      </c>
      <c r="O61" s="99">
        <v>1.2672811059907932E-2</v>
      </c>
      <c r="P61" s="100">
        <v>-4.5325779036827843E-3</v>
      </c>
    </row>
    <row r="62" spans="3:16" x14ac:dyDescent="0.3">
      <c r="C62" s="119" t="s">
        <v>1355</v>
      </c>
      <c r="D62" s="99">
        <v>3.6107554417413666E-2</v>
      </c>
      <c r="E62" s="99">
        <v>0</v>
      </c>
      <c r="F62" s="99">
        <v>4.5480386583284984E-3</v>
      </c>
      <c r="G62" s="99">
        <v>4.5615813482005937E-3</v>
      </c>
      <c r="H62" s="99">
        <v>4.3715846994536144E-3</v>
      </c>
      <c r="I62" s="99">
        <v>8.201523140011751E-3</v>
      </c>
      <c r="J62" s="99">
        <v>4.648460197559625E-3</v>
      </c>
      <c r="K62" s="99">
        <v>6.6261733848703317E-3</v>
      </c>
      <c r="L62" s="99">
        <v>1.2239902080782657E-3</v>
      </c>
      <c r="M62" s="99">
        <v>3.5523978685612452E-3</v>
      </c>
      <c r="N62" s="99">
        <v>1.1487650775417408E-3</v>
      </c>
      <c r="O62" s="99">
        <v>1.5927189988623337E-2</v>
      </c>
      <c r="P62" s="100">
        <v>4.5532157085942599E-3</v>
      </c>
    </row>
    <row r="63" spans="3:16" x14ac:dyDescent="0.3">
      <c r="C63" s="119" t="s">
        <v>1356</v>
      </c>
      <c r="D63" s="99">
        <v>1.6806722689075623E-2</v>
      </c>
      <c r="E63" s="99">
        <v>5.4945054945051823E-4</v>
      </c>
      <c r="F63" s="99">
        <v>1.6977928692700134E-3</v>
      </c>
      <c r="G63" s="99">
        <v>6.5590312815338621E-3</v>
      </c>
      <c r="H63" s="99">
        <v>7.0729053318823879E-3</v>
      </c>
      <c r="I63" s="99">
        <v>8.1348053457292614E-3</v>
      </c>
      <c r="J63" s="99">
        <v>7.5187969924811037E-3</v>
      </c>
      <c r="K63" s="99">
        <v>1.1519473395501889E-2</v>
      </c>
      <c r="L63" s="99">
        <v>3.6674816625916523E-3</v>
      </c>
      <c r="M63" s="99">
        <v>4.7197640117994768E-3</v>
      </c>
      <c r="N63" s="99">
        <v>4.016064257028047E-3</v>
      </c>
      <c r="O63" s="99">
        <v>1.3437849944008991E-2</v>
      </c>
      <c r="P63" s="100">
        <v>3.9660056657223148E-3</v>
      </c>
    </row>
    <row r="64" spans="3:16" ht="15" thickBot="1" x14ac:dyDescent="0.35">
      <c r="C64" s="120" t="s">
        <v>1357</v>
      </c>
      <c r="D64" s="102">
        <v>-4.5454545454545393E-2</v>
      </c>
      <c r="E64" s="99">
        <v>-1.0982976386600144E-3</v>
      </c>
      <c r="F64" s="99">
        <v>0</v>
      </c>
      <c r="G64" s="99">
        <v>0</v>
      </c>
      <c r="H64" s="99">
        <v>0</v>
      </c>
      <c r="I64" s="99">
        <v>0</v>
      </c>
      <c r="J64" s="99">
        <v>0</v>
      </c>
      <c r="K64" s="99">
        <v>0</v>
      </c>
      <c r="L64" s="99">
        <v>0</v>
      </c>
      <c r="M64" s="99">
        <v>0</v>
      </c>
      <c r="N64" s="99">
        <v>0</v>
      </c>
      <c r="O64" s="99">
        <v>0</v>
      </c>
      <c r="P64" s="100">
        <v>0</v>
      </c>
    </row>
    <row r="65" spans="3:16" ht="30" customHeight="1" thickBot="1" x14ac:dyDescent="0.35">
      <c r="C65" s="356" t="s">
        <v>1505</v>
      </c>
      <c r="D65" s="357"/>
      <c r="E65" s="220">
        <f>CORREL(E41:E64,$D$41:$D$64)</f>
        <v>-1.3957945965478861E-2</v>
      </c>
      <c r="F65" s="86">
        <f t="shared" ref="F65:P65" si="1">CORREL(F41:F64,$D$41:$D$64)</f>
        <v>0.32381378475265798</v>
      </c>
      <c r="G65" s="86">
        <f t="shared" si="1"/>
        <v>8.1682995599289196E-2</v>
      </c>
      <c r="H65" s="86">
        <f t="shared" si="1"/>
        <v>8.5132495206693165E-2</v>
      </c>
      <c r="I65" s="86">
        <f t="shared" si="1"/>
        <v>1.8567881462765612E-2</v>
      </c>
      <c r="J65" s="86">
        <f t="shared" si="1"/>
        <v>1.6184503425476005E-2</v>
      </c>
      <c r="K65" s="86">
        <f t="shared" si="1"/>
        <v>1.347975033213457E-2</v>
      </c>
      <c r="L65" s="86">
        <f t="shared" si="1"/>
        <v>-1.02862985157337E-2</v>
      </c>
      <c r="M65" s="86">
        <f t="shared" si="1"/>
        <v>3.5624096696883809E-2</v>
      </c>
      <c r="N65" s="86">
        <f t="shared" si="1"/>
        <v>-0.138445765140707</v>
      </c>
      <c r="O65" s="86">
        <f t="shared" si="1"/>
        <v>0.17458162409656533</v>
      </c>
      <c r="P65" s="87">
        <f t="shared" si="1"/>
        <v>0.25228907991226279</v>
      </c>
    </row>
    <row r="66" spans="3:16" ht="28.8" x14ac:dyDescent="0.3">
      <c r="C66" s="283" t="s">
        <v>1504</v>
      </c>
      <c r="D66" s="283"/>
      <c r="E66" s="125" t="str" cm="1">
        <f t="array" ref="E66">_xlfn.IFS(E65&gt;0.5,"Strongly correlated",E65&gt;0.25,"Correlated",E65&gt;0.05,"Weakly correlated",E65&gt;0,"Little correlation",E65=0,"No correlation",E65&lt;0,"Negative correlation")</f>
        <v>Negative correlation</v>
      </c>
      <c r="F66" s="221" t="str" cm="1">
        <f t="array" ref="F66">_xlfn.IFS(F65&gt;0.5,"Strongly correlated",F65&gt;0.25,"Correlated",F65&gt;0.05,"Weakly correlated",F65&gt;0,"Little correlation",F65=0,"No correlation",F65&lt;0,"Negative correlation")</f>
        <v>Correlated</v>
      </c>
      <c r="G66" s="221" t="str" cm="1">
        <f t="array" ref="G66">_xlfn.IFS(G65&gt;0.5,"Strongly correlated",G65&gt;0.25,"Correlated",G65&gt;0.05,"Weakly correlated",G65&gt;0,"Little correlation",G65=0,"No correlation",G65&lt;0,"Negative correlation")</f>
        <v>Weakly correlated</v>
      </c>
      <c r="H66" s="221" t="str" cm="1">
        <f t="array" ref="H66">_xlfn.IFS(H65&gt;0.5,"Strongly correlated",H65&gt;0.25,"Correlated",H65&gt;0.05,"Weakly correlated",H65&gt;0,"Little correlation",H65=0,"No correlation",H65&lt;0,"Negative correlation")</f>
        <v>Weakly correlated</v>
      </c>
      <c r="I66" s="125" t="str" cm="1">
        <f t="array" ref="I66">_xlfn.IFS(I65&gt;0.5,"Strongly correlated",I65&gt;0.25,"Correlated",I65&gt;0.05,"Weakly correlated",I65&gt;0,"Little correlation",I65=0,"No correlation",I65&lt;0,"Negative correlation")</f>
        <v>Little correlation</v>
      </c>
      <c r="J66" s="125" t="str" cm="1">
        <f t="array" ref="J66">_xlfn.IFS(J65&gt;0.5,"Strongly correlated",J65&gt;0.25,"Correlated",J65&gt;0.05,"Weakly correlated",J65&gt;0,"Little correlation",J65=0,"No correlation",J65&lt;0,"Negative correlation")</f>
        <v>Little correlation</v>
      </c>
      <c r="K66" s="125" t="str" cm="1">
        <f t="array" ref="K66">_xlfn.IFS(K65&gt;0.5,"Strongly correlated",K65&gt;0.25,"Correlated",K65&gt;0.05,"Weakly correlated",K65&gt;0,"Little correlation",K65=0,"No correlation",K65&lt;0,"Negative correlation")</f>
        <v>Little correlation</v>
      </c>
      <c r="L66" s="125" t="str" cm="1">
        <f t="array" ref="L66">_xlfn.IFS(L65&gt;0.5,"Strongly correlated",L65&gt;0.25,"Correlated",L65&gt;0.05,"Weakly correlated",L65&gt;0,"Little correlation",L65=0,"No correlation",L65&lt;0,"Negative correlation")</f>
        <v>Negative correlation</v>
      </c>
      <c r="M66" s="125" t="str" cm="1">
        <f t="array" ref="M66">_xlfn.IFS(M65&gt;0.5,"Strongly correlated",M65&gt;0.25,"Correlated",M65&gt;0.05,"Weakly correlated",M65&gt;0,"Little correlation",M65=0,"No correlation",M65&lt;0,"Negative correlation")</f>
        <v>Little correlation</v>
      </c>
      <c r="N66" s="125" t="str" cm="1">
        <f t="array" ref="N66">_xlfn.IFS(N65&gt;0.5,"Strongly correlated",N65&gt;0.25,"Correlated",N65&gt;0.05,"Weakly correlated",N65&gt;0,"Little correlation",N65=0,"No correlation",N65&lt;0,"Negative correlation")</f>
        <v>Negative correlation</v>
      </c>
      <c r="O66" s="221" t="str" cm="1">
        <f t="array" ref="O66">_xlfn.IFS(O65&gt;0.5,"Strongly correlated",O65&gt;0.25,"Correlated",O65&gt;0.05,"Weakly correlated",O65&gt;0,"Little correlation",O65=0,"No correlation",O65&lt;0,"Negative correlation")</f>
        <v>Weakly correlated</v>
      </c>
      <c r="P66" s="221" t="str" cm="1">
        <f t="array" ref="P66">_xlfn.IFS(P65&gt;0.5,"Strongly correlated",P65&gt;0.25,"Correlated",P65&gt;0.05,"Weakly correlated",P65&gt;0,"Little correlation",P65=0,"No correlation",P65&lt;0,"Negative correlation")</f>
        <v>Correlated</v>
      </c>
    </row>
    <row r="67" spans="3:16" x14ac:dyDescent="0.3">
      <c r="E67" t="str">
        <f>IF(E65&gt;0.05,E65,"")</f>
        <v/>
      </c>
      <c r="F67" s="4">
        <f t="shared" ref="F67:P67" si="2">IF(F65&gt;0.05,F65,"")</f>
        <v>0.32381378475265798</v>
      </c>
      <c r="G67" s="4">
        <f t="shared" si="2"/>
        <v>8.1682995599289196E-2</v>
      </c>
      <c r="H67" s="4">
        <f t="shared" si="2"/>
        <v>8.5132495206693165E-2</v>
      </c>
      <c r="I67" s="4" t="str">
        <f t="shared" si="2"/>
        <v/>
      </c>
      <c r="J67" s="4" t="str">
        <f t="shared" si="2"/>
        <v/>
      </c>
      <c r="K67" s="4" t="str">
        <f t="shared" si="2"/>
        <v/>
      </c>
      <c r="L67" s="4" t="str">
        <f t="shared" si="2"/>
        <v/>
      </c>
      <c r="M67" s="4" t="str">
        <f t="shared" si="2"/>
        <v/>
      </c>
      <c r="N67" s="4" t="str">
        <f t="shared" si="2"/>
        <v/>
      </c>
      <c r="O67" s="4">
        <f t="shared" si="2"/>
        <v>0.17458162409656533</v>
      </c>
      <c r="P67" s="4">
        <f t="shared" si="2"/>
        <v>0.25228907991226279</v>
      </c>
    </row>
    <row r="91" ht="28.8" customHeight="1" x14ac:dyDescent="0.3"/>
    <row r="116" spans="3:18" ht="15" thickBot="1" x14ac:dyDescent="0.35"/>
    <row r="117" spans="3:18" ht="72.599999999999994" thickBot="1" x14ac:dyDescent="0.35">
      <c r="E117" s="243" t="s">
        <v>1503</v>
      </c>
      <c r="F117" s="175" t="s">
        <v>33</v>
      </c>
      <c r="G117" s="175" t="s">
        <v>34</v>
      </c>
      <c r="H117" s="175" t="s">
        <v>35</v>
      </c>
      <c r="I117" s="175" t="s">
        <v>36</v>
      </c>
      <c r="J117" s="175" t="s">
        <v>37</v>
      </c>
      <c r="K117" s="175" t="s">
        <v>38</v>
      </c>
      <c r="L117" s="175" t="s">
        <v>39</v>
      </c>
      <c r="M117" s="175" t="s">
        <v>40</v>
      </c>
      <c r="N117" s="175" t="s">
        <v>41</v>
      </c>
      <c r="O117" s="175" t="s">
        <v>42</v>
      </c>
      <c r="P117" s="175" t="s">
        <v>43</v>
      </c>
      <c r="Q117" s="175" t="s">
        <v>44</v>
      </c>
      <c r="R117" s="244" t="s">
        <v>45</v>
      </c>
    </row>
    <row r="118" spans="3:18" x14ac:dyDescent="0.3">
      <c r="C118" s="162" t="s">
        <v>1277</v>
      </c>
      <c r="D118" s="129" t="str">
        <f>LEFT(C118,7)</f>
        <v>2021Mar</v>
      </c>
      <c r="E118" s="129">
        <v>64.73</v>
      </c>
      <c r="F118" s="126" cm="1">
        <f t="array" ref="F118:R118">VLOOKUP(C118,'Modified Data'!$D$1:$AE$376,{2,3,4,5,6,7,8,9,10,11,12,13,14},0)</f>
        <v>144.1</v>
      </c>
      <c r="G118" s="126">
        <v>192.2</v>
      </c>
      <c r="H118" s="126">
        <v>163.80000000000001</v>
      </c>
      <c r="I118" s="126">
        <v>154.9</v>
      </c>
      <c r="J118" s="126">
        <v>163.9</v>
      </c>
      <c r="K118" s="126">
        <v>153.69999999999999</v>
      </c>
      <c r="L118" s="126">
        <v>149.5</v>
      </c>
      <c r="M118" s="126">
        <v>159.80000000000001</v>
      </c>
      <c r="N118" s="126">
        <v>112.6</v>
      </c>
      <c r="O118" s="126">
        <v>163.5</v>
      </c>
      <c r="P118" s="126">
        <v>156.5</v>
      </c>
      <c r="Q118" s="126">
        <v>168.2</v>
      </c>
      <c r="R118" s="127">
        <v>156.69999999999999</v>
      </c>
    </row>
    <row r="119" spans="3:18" x14ac:dyDescent="0.3">
      <c r="C119" s="162" t="s">
        <v>1278</v>
      </c>
      <c r="D119" s="14" t="s">
        <v>1334</v>
      </c>
      <c r="E119" s="14">
        <v>63.4</v>
      </c>
      <c r="F119">
        <v>144.30000000000001</v>
      </c>
      <c r="G119">
        <v>198</v>
      </c>
      <c r="H119">
        <v>164.6</v>
      </c>
      <c r="I119">
        <v>155.4</v>
      </c>
      <c r="J119">
        <v>170.1</v>
      </c>
      <c r="K119">
        <v>164.4</v>
      </c>
      <c r="L119">
        <v>144.1</v>
      </c>
      <c r="M119">
        <v>161.69999999999999</v>
      </c>
      <c r="N119">
        <v>113.1</v>
      </c>
      <c r="O119">
        <v>163.9</v>
      </c>
      <c r="P119">
        <v>157.6</v>
      </c>
      <c r="Q119">
        <v>168.9</v>
      </c>
      <c r="R119" s="15">
        <v>158</v>
      </c>
    </row>
    <row r="120" spans="3:18" x14ac:dyDescent="0.3">
      <c r="C120" s="162" t="s">
        <v>1279</v>
      </c>
      <c r="D120" s="14" t="s">
        <v>1335</v>
      </c>
      <c r="E120" s="14">
        <v>66.95</v>
      </c>
      <c r="F120">
        <v>146.30000000000001</v>
      </c>
      <c r="G120">
        <v>200.5</v>
      </c>
      <c r="H120">
        <v>170.3</v>
      </c>
      <c r="I120">
        <v>156.1</v>
      </c>
      <c r="J120">
        <v>178.7</v>
      </c>
      <c r="K120">
        <v>167.1</v>
      </c>
      <c r="L120">
        <v>147.9</v>
      </c>
      <c r="M120">
        <v>165.4</v>
      </c>
      <c r="N120">
        <v>114.8</v>
      </c>
      <c r="O120">
        <v>168.2</v>
      </c>
      <c r="P120">
        <v>159.30000000000001</v>
      </c>
      <c r="Q120">
        <v>170.4</v>
      </c>
      <c r="R120" s="15">
        <v>160.69999999999999</v>
      </c>
    </row>
    <row r="121" spans="3:18" x14ac:dyDescent="0.3">
      <c r="C121" s="162" t="s">
        <v>1280</v>
      </c>
      <c r="D121" s="14" t="s">
        <v>1336</v>
      </c>
      <c r="E121" s="14">
        <v>71.98</v>
      </c>
      <c r="F121">
        <v>146.69999999999999</v>
      </c>
      <c r="G121">
        <v>202</v>
      </c>
      <c r="H121">
        <v>180.7</v>
      </c>
      <c r="I121">
        <v>156.19999999999999</v>
      </c>
      <c r="J121">
        <v>183.7</v>
      </c>
      <c r="K121">
        <v>164.6</v>
      </c>
      <c r="L121">
        <v>155.4</v>
      </c>
      <c r="M121">
        <v>166</v>
      </c>
      <c r="N121">
        <v>115.1</v>
      </c>
      <c r="O121">
        <v>168.5</v>
      </c>
      <c r="P121">
        <v>160</v>
      </c>
      <c r="Q121">
        <v>172.4</v>
      </c>
      <c r="R121" s="15">
        <v>162.6</v>
      </c>
    </row>
    <row r="122" spans="3:18" x14ac:dyDescent="0.3">
      <c r="C122" s="162" t="s">
        <v>1281</v>
      </c>
      <c r="D122" s="14" t="s">
        <v>1337</v>
      </c>
      <c r="E122" s="14">
        <v>73.540000000000006</v>
      </c>
      <c r="F122">
        <v>146.4</v>
      </c>
      <c r="G122">
        <v>206.8</v>
      </c>
      <c r="H122">
        <v>182.2</v>
      </c>
      <c r="I122">
        <v>157.5</v>
      </c>
      <c r="J122">
        <v>182.1</v>
      </c>
      <c r="K122">
        <v>163.9</v>
      </c>
      <c r="L122">
        <v>164.2</v>
      </c>
      <c r="M122">
        <v>164</v>
      </c>
      <c r="N122">
        <v>114.5</v>
      </c>
      <c r="O122">
        <v>168.3</v>
      </c>
      <c r="P122">
        <v>160.9</v>
      </c>
      <c r="Q122">
        <v>172.2</v>
      </c>
      <c r="R122" s="15">
        <v>164</v>
      </c>
    </row>
    <row r="123" spans="3:18" x14ac:dyDescent="0.3">
      <c r="C123" s="162" t="s">
        <v>1282</v>
      </c>
      <c r="D123" s="14" t="s">
        <v>1338</v>
      </c>
      <c r="E123" s="14">
        <v>69.8</v>
      </c>
      <c r="F123">
        <v>146.6</v>
      </c>
      <c r="G123">
        <v>204</v>
      </c>
      <c r="H123">
        <v>172.8</v>
      </c>
      <c r="I123">
        <v>158.4</v>
      </c>
      <c r="J123">
        <v>188</v>
      </c>
      <c r="K123">
        <v>156.80000000000001</v>
      </c>
      <c r="L123">
        <v>162.19999999999999</v>
      </c>
      <c r="M123">
        <v>164.1</v>
      </c>
      <c r="N123">
        <v>119.7</v>
      </c>
      <c r="O123">
        <v>168.8</v>
      </c>
      <c r="P123">
        <v>162.69999999999999</v>
      </c>
      <c r="Q123">
        <v>173.9</v>
      </c>
      <c r="R123" s="15">
        <v>164</v>
      </c>
    </row>
    <row r="124" spans="3:18" x14ac:dyDescent="0.3">
      <c r="C124" s="162" t="s">
        <v>1283</v>
      </c>
      <c r="D124" s="14" t="s">
        <v>1339</v>
      </c>
      <c r="E124" s="14">
        <v>73.13</v>
      </c>
      <c r="F124">
        <v>146.6</v>
      </c>
      <c r="G124">
        <v>204</v>
      </c>
      <c r="H124">
        <v>172.8</v>
      </c>
      <c r="I124">
        <v>158.4</v>
      </c>
      <c r="J124">
        <v>188</v>
      </c>
      <c r="K124">
        <v>156.69999999999999</v>
      </c>
      <c r="L124">
        <v>162.30000000000001</v>
      </c>
      <c r="M124">
        <v>164.1</v>
      </c>
      <c r="N124">
        <v>119.7</v>
      </c>
      <c r="O124">
        <v>168.8</v>
      </c>
      <c r="P124">
        <v>162.69999999999999</v>
      </c>
      <c r="Q124">
        <v>173.9</v>
      </c>
      <c r="R124" s="15">
        <v>164</v>
      </c>
    </row>
    <row r="125" spans="3:18" x14ac:dyDescent="0.3">
      <c r="C125" s="162" t="s">
        <v>1284</v>
      </c>
      <c r="D125" s="14" t="s">
        <v>1340</v>
      </c>
      <c r="E125" s="14">
        <v>82.11</v>
      </c>
      <c r="F125">
        <v>147.4</v>
      </c>
      <c r="G125">
        <v>204.6</v>
      </c>
      <c r="H125">
        <v>171.2</v>
      </c>
      <c r="I125">
        <v>158.69999999999999</v>
      </c>
      <c r="J125">
        <v>190.6</v>
      </c>
      <c r="K125">
        <v>155.69999999999999</v>
      </c>
      <c r="L125">
        <v>185.3</v>
      </c>
      <c r="M125">
        <v>165.2</v>
      </c>
      <c r="N125">
        <v>121.9</v>
      </c>
      <c r="O125">
        <v>169.3</v>
      </c>
      <c r="P125">
        <v>163.19999999999999</v>
      </c>
      <c r="Q125">
        <v>174.7</v>
      </c>
      <c r="R125" s="15">
        <v>167.7</v>
      </c>
    </row>
    <row r="126" spans="3:18" x14ac:dyDescent="0.3">
      <c r="C126" s="162" t="s">
        <v>1285</v>
      </c>
      <c r="D126" s="14" t="s">
        <v>1341</v>
      </c>
      <c r="E126" s="14">
        <v>80.64</v>
      </c>
      <c r="F126">
        <v>148.19999999999999</v>
      </c>
      <c r="G126">
        <v>201.6</v>
      </c>
      <c r="H126">
        <v>173</v>
      </c>
      <c r="I126">
        <v>159.30000000000001</v>
      </c>
      <c r="J126">
        <v>190.1</v>
      </c>
      <c r="K126">
        <v>156.5</v>
      </c>
      <c r="L126">
        <v>199.2</v>
      </c>
      <c r="M126">
        <v>165.3</v>
      </c>
      <c r="N126">
        <v>122.4</v>
      </c>
      <c r="O126">
        <v>169.6</v>
      </c>
      <c r="P126">
        <v>163.69999999999999</v>
      </c>
      <c r="Q126">
        <v>175.5</v>
      </c>
      <c r="R126" s="15">
        <v>169.7</v>
      </c>
    </row>
    <row r="127" spans="3:18" x14ac:dyDescent="0.3">
      <c r="C127" s="162" t="s">
        <v>1286</v>
      </c>
      <c r="D127" s="14" t="s">
        <v>1342</v>
      </c>
      <c r="E127" s="14">
        <v>73.3</v>
      </c>
      <c r="F127">
        <v>148.69999999999999</v>
      </c>
      <c r="G127">
        <v>198.8</v>
      </c>
      <c r="H127">
        <v>177.9</v>
      </c>
      <c r="I127">
        <v>159.9</v>
      </c>
      <c r="J127">
        <v>187.6</v>
      </c>
      <c r="K127">
        <v>154.9</v>
      </c>
      <c r="L127">
        <v>188.3</v>
      </c>
      <c r="M127">
        <v>164.4</v>
      </c>
      <c r="N127">
        <v>121</v>
      </c>
      <c r="O127">
        <v>170.5</v>
      </c>
      <c r="P127">
        <v>164.2</v>
      </c>
      <c r="Q127">
        <v>176.5</v>
      </c>
      <c r="R127" s="15">
        <v>168.2</v>
      </c>
    </row>
    <row r="128" spans="3:18" x14ac:dyDescent="0.3">
      <c r="C128" s="162" t="s">
        <v>1287</v>
      </c>
      <c r="D128" s="14" t="s">
        <v>1343</v>
      </c>
      <c r="E128" s="14">
        <v>84.67</v>
      </c>
      <c r="F128">
        <v>149.5</v>
      </c>
      <c r="G128">
        <v>198.7</v>
      </c>
      <c r="H128">
        <v>178.8</v>
      </c>
      <c r="I128">
        <v>160.5</v>
      </c>
      <c r="J128">
        <v>184.7</v>
      </c>
      <c r="K128">
        <v>153.69999999999999</v>
      </c>
      <c r="L128">
        <v>174.3</v>
      </c>
      <c r="M128">
        <v>163.9</v>
      </c>
      <c r="N128">
        <v>120</v>
      </c>
      <c r="O128">
        <v>172.1</v>
      </c>
      <c r="P128">
        <v>164.3</v>
      </c>
      <c r="Q128">
        <v>177.3</v>
      </c>
      <c r="R128" s="15">
        <v>166.4</v>
      </c>
    </row>
    <row r="129" spans="3:18" x14ac:dyDescent="0.3">
      <c r="C129" s="162" t="s">
        <v>1288</v>
      </c>
      <c r="D129" s="14" t="s">
        <v>1344</v>
      </c>
      <c r="E129" s="14">
        <v>94.07</v>
      </c>
      <c r="F129">
        <v>150</v>
      </c>
      <c r="G129">
        <v>200.6</v>
      </c>
      <c r="H129">
        <v>175.8</v>
      </c>
      <c r="I129">
        <v>160.69999999999999</v>
      </c>
      <c r="J129">
        <v>184.9</v>
      </c>
      <c r="K129">
        <v>153.69999999999999</v>
      </c>
      <c r="L129">
        <v>169.7</v>
      </c>
      <c r="M129">
        <v>163.69999999999999</v>
      </c>
      <c r="N129">
        <v>118.9</v>
      </c>
      <c r="O129">
        <v>174.3</v>
      </c>
      <c r="P129">
        <v>164.7</v>
      </c>
      <c r="Q129">
        <v>178</v>
      </c>
      <c r="R129" s="15">
        <v>166.2</v>
      </c>
    </row>
    <row r="130" spans="3:18" x14ac:dyDescent="0.3">
      <c r="C130" s="162" t="s">
        <v>1289</v>
      </c>
      <c r="D130" s="14" t="s">
        <v>1345</v>
      </c>
      <c r="E130" s="14">
        <v>112.87</v>
      </c>
      <c r="F130">
        <v>151.30000000000001</v>
      </c>
      <c r="G130">
        <v>210.7</v>
      </c>
      <c r="H130">
        <v>167.8</v>
      </c>
      <c r="I130">
        <v>162.19999999999999</v>
      </c>
      <c r="J130">
        <v>194.6</v>
      </c>
      <c r="K130">
        <v>157.6</v>
      </c>
      <c r="L130">
        <v>166.9</v>
      </c>
      <c r="M130">
        <v>163.9</v>
      </c>
      <c r="N130">
        <v>118.8</v>
      </c>
      <c r="O130">
        <v>177.4</v>
      </c>
      <c r="P130">
        <v>165.3</v>
      </c>
      <c r="Q130">
        <v>179.3</v>
      </c>
      <c r="R130" s="15">
        <v>168.4</v>
      </c>
    </row>
    <row r="131" spans="3:18" x14ac:dyDescent="0.3">
      <c r="C131" s="162" t="s">
        <v>1290</v>
      </c>
      <c r="D131" s="14" t="s">
        <v>1346</v>
      </c>
      <c r="E131" s="14">
        <v>102.97</v>
      </c>
      <c r="F131">
        <v>152.9</v>
      </c>
      <c r="G131">
        <v>211.8</v>
      </c>
      <c r="H131">
        <v>164.5</v>
      </c>
      <c r="I131">
        <v>163.9</v>
      </c>
      <c r="J131">
        <v>199.5</v>
      </c>
      <c r="K131">
        <v>172.6</v>
      </c>
      <c r="L131">
        <v>166.2</v>
      </c>
      <c r="M131">
        <v>164.7</v>
      </c>
      <c r="N131">
        <v>119</v>
      </c>
      <c r="O131">
        <v>181.3</v>
      </c>
      <c r="P131">
        <v>166.2</v>
      </c>
      <c r="Q131">
        <v>180.9</v>
      </c>
      <c r="R131" s="15">
        <v>170.8</v>
      </c>
    </row>
    <row r="132" spans="3:18" x14ac:dyDescent="0.3">
      <c r="C132" s="162" t="s">
        <v>1291</v>
      </c>
      <c r="D132" s="14" t="s">
        <v>1347</v>
      </c>
      <c r="E132" s="14">
        <v>109.51</v>
      </c>
      <c r="F132">
        <v>154.1</v>
      </c>
      <c r="G132">
        <v>217</v>
      </c>
      <c r="H132">
        <v>162.4</v>
      </c>
      <c r="I132">
        <v>164.9</v>
      </c>
      <c r="J132">
        <v>202.4</v>
      </c>
      <c r="K132">
        <v>171</v>
      </c>
      <c r="L132">
        <v>174.9</v>
      </c>
      <c r="M132">
        <v>164.7</v>
      </c>
      <c r="N132">
        <v>119.7</v>
      </c>
      <c r="O132">
        <v>184.9</v>
      </c>
      <c r="P132">
        <v>167.1</v>
      </c>
      <c r="Q132">
        <v>182.5</v>
      </c>
      <c r="R132" s="15">
        <v>173.3</v>
      </c>
    </row>
    <row r="133" spans="3:18" x14ac:dyDescent="0.3">
      <c r="C133" s="162" t="s">
        <v>1294</v>
      </c>
      <c r="D133" s="14" t="s">
        <v>1348</v>
      </c>
      <c r="E133" s="14">
        <v>116.01</v>
      </c>
      <c r="F133">
        <v>155</v>
      </c>
      <c r="G133">
        <v>219.4</v>
      </c>
      <c r="H133">
        <v>170.8</v>
      </c>
      <c r="I133">
        <v>165.8</v>
      </c>
      <c r="J133">
        <v>200.9</v>
      </c>
      <c r="K133">
        <v>169.7</v>
      </c>
      <c r="L133">
        <v>182.3</v>
      </c>
      <c r="M133">
        <v>164.3</v>
      </c>
      <c r="N133">
        <v>119.9</v>
      </c>
      <c r="O133">
        <v>187.1</v>
      </c>
      <c r="P133">
        <v>167.9</v>
      </c>
      <c r="Q133">
        <v>183.9</v>
      </c>
      <c r="R133" s="15">
        <v>174.9</v>
      </c>
    </row>
    <row r="134" spans="3:18" x14ac:dyDescent="0.3">
      <c r="C134" s="162" t="s">
        <v>1297</v>
      </c>
      <c r="D134" s="14" t="s">
        <v>1349</v>
      </c>
      <c r="E134" s="14">
        <v>105.49</v>
      </c>
      <c r="F134">
        <v>156.5</v>
      </c>
      <c r="G134">
        <v>213</v>
      </c>
      <c r="H134">
        <v>175.2</v>
      </c>
      <c r="I134">
        <v>166.6</v>
      </c>
      <c r="J134">
        <v>195.8</v>
      </c>
      <c r="K134">
        <v>174.2</v>
      </c>
      <c r="L134">
        <v>182.1</v>
      </c>
      <c r="M134">
        <v>164.3</v>
      </c>
      <c r="N134">
        <v>120</v>
      </c>
      <c r="O134">
        <v>190</v>
      </c>
      <c r="P134">
        <v>168.4</v>
      </c>
      <c r="Q134">
        <v>185.2</v>
      </c>
      <c r="R134" s="15">
        <v>175</v>
      </c>
    </row>
    <row r="135" spans="3:18" x14ac:dyDescent="0.3">
      <c r="C135" s="162" t="s">
        <v>1300</v>
      </c>
      <c r="D135" s="14" t="s">
        <v>1350</v>
      </c>
      <c r="E135" s="14">
        <v>97.4</v>
      </c>
      <c r="F135">
        <v>160.30000000000001</v>
      </c>
      <c r="G135">
        <v>206.5</v>
      </c>
      <c r="H135">
        <v>169.2</v>
      </c>
      <c r="I135">
        <v>168.1</v>
      </c>
      <c r="J135">
        <v>192.4</v>
      </c>
      <c r="K135">
        <v>172.9</v>
      </c>
      <c r="L135">
        <v>186.7</v>
      </c>
      <c r="M135">
        <v>167.2</v>
      </c>
      <c r="N135">
        <v>120.9</v>
      </c>
      <c r="O135">
        <v>193.6</v>
      </c>
      <c r="P135">
        <v>168.8</v>
      </c>
      <c r="Q135">
        <v>186.3</v>
      </c>
      <c r="R135" s="15">
        <v>176.3</v>
      </c>
    </row>
    <row r="136" spans="3:18" x14ac:dyDescent="0.3">
      <c r="C136" s="162" t="s">
        <v>1303</v>
      </c>
      <c r="D136" s="14" t="s">
        <v>1351</v>
      </c>
      <c r="E136" s="14">
        <v>90.71</v>
      </c>
      <c r="F136">
        <v>163.5</v>
      </c>
      <c r="G136">
        <v>209.2</v>
      </c>
      <c r="H136">
        <v>169.7</v>
      </c>
      <c r="I136">
        <v>169.7</v>
      </c>
      <c r="J136">
        <v>188.7</v>
      </c>
      <c r="K136">
        <v>165.7</v>
      </c>
      <c r="L136">
        <v>191.8</v>
      </c>
      <c r="M136">
        <v>169.1</v>
      </c>
      <c r="N136">
        <v>121.6</v>
      </c>
      <c r="O136">
        <v>197.3</v>
      </c>
      <c r="P136">
        <v>169.4</v>
      </c>
      <c r="Q136">
        <v>187.4</v>
      </c>
      <c r="R136" s="15">
        <v>177.8</v>
      </c>
    </row>
    <row r="137" spans="3:18" x14ac:dyDescent="0.3">
      <c r="C137" s="162" t="s">
        <v>1306</v>
      </c>
      <c r="D137" s="14" t="s">
        <v>1352</v>
      </c>
      <c r="E137" s="14">
        <v>91.7</v>
      </c>
      <c r="F137">
        <v>165.2</v>
      </c>
      <c r="G137">
        <v>210.9</v>
      </c>
      <c r="H137">
        <v>170.9</v>
      </c>
      <c r="I137">
        <v>170.9</v>
      </c>
      <c r="J137">
        <v>186.5</v>
      </c>
      <c r="K137">
        <v>163.80000000000001</v>
      </c>
      <c r="L137">
        <v>199.7</v>
      </c>
      <c r="M137">
        <v>169.8</v>
      </c>
      <c r="N137">
        <v>121.9</v>
      </c>
      <c r="O137">
        <v>199.9</v>
      </c>
      <c r="P137">
        <v>169.9</v>
      </c>
      <c r="Q137">
        <v>188.3</v>
      </c>
      <c r="R137" s="15">
        <v>179.6</v>
      </c>
    </row>
    <row r="138" spans="3:18" x14ac:dyDescent="0.3">
      <c r="C138" s="162" t="s">
        <v>1309</v>
      </c>
      <c r="D138" s="14" t="s">
        <v>1353</v>
      </c>
      <c r="E138" s="14">
        <v>87.55</v>
      </c>
      <c r="F138">
        <v>167.4</v>
      </c>
      <c r="G138">
        <v>209.4</v>
      </c>
      <c r="H138">
        <v>181.4</v>
      </c>
      <c r="I138">
        <v>172.3</v>
      </c>
      <c r="J138">
        <v>188.9</v>
      </c>
      <c r="K138">
        <v>160.69999999999999</v>
      </c>
      <c r="L138">
        <v>183.1</v>
      </c>
      <c r="M138">
        <v>170.5</v>
      </c>
      <c r="N138">
        <v>122.1</v>
      </c>
      <c r="O138">
        <v>202.8</v>
      </c>
      <c r="P138">
        <v>170.4</v>
      </c>
      <c r="Q138">
        <v>189.5</v>
      </c>
      <c r="R138" s="15">
        <v>178.3</v>
      </c>
    </row>
    <row r="139" spans="3:18" x14ac:dyDescent="0.3">
      <c r="C139" s="162" t="s">
        <v>1312</v>
      </c>
      <c r="D139" s="14" t="s">
        <v>1354</v>
      </c>
      <c r="E139" s="14">
        <v>78.099999999999994</v>
      </c>
      <c r="F139">
        <v>169.2</v>
      </c>
      <c r="G139">
        <v>209</v>
      </c>
      <c r="H139">
        <v>190.2</v>
      </c>
      <c r="I139">
        <v>173.6</v>
      </c>
      <c r="J139">
        <v>188.5</v>
      </c>
      <c r="K139">
        <v>158</v>
      </c>
      <c r="L139">
        <v>159.9</v>
      </c>
      <c r="M139">
        <v>170.8</v>
      </c>
      <c r="N139">
        <v>121.8</v>
      </c>
      <c r="O139">
        <v>205.2</v>
      </c>
      <c r="P139">
        <v>171</v>
      </c>
      <c r="Q139">
        <v>190.3</v>
      </c>
      <c r="R139" s="15">
        <v>175.9</v>
      </c>
    </row>
    <row r="140" spans="3:18" x14ac:dyDescent="0.3">
      <c r="C140" s="162" t="s">
        <v>1313</v>
      </c>
      <c r="D140" s="14" t="s">
        <v>1355</v>
      </c>
      <c r="E140" s="14">
        <v>80.92</v>
      </c>
      <c r="F140">
        <v>173.8</v>
      </c>
      <c r="G140">
        <v>210.7</v>
      </c>
      <c r="H140">
        <v>194.5</v>
      </c>
      <c r="I140">
        <v>174.6</v>
      </c>
      <c r="J140">
        <v>187.2</v>
      </c>
      <c r="K140">
        <v>158.30000000000001</v>
      </c>
      <c r="L140">
        <v>153.9</v>
      </c>
      <c r="M140">
        <v>170.9</v>
      </c>
      <c r="N140">
        <v>121.1</v>
      </c>
      <c r="O140">
        <v>208.4</v>
      </c>
      <c r="P140">
        <v>171.4</v>
      </c>
      <c r="Q140">
        <v>191.2</v>
      </c>
      <c r="R140" s="15">
        <v>176.7</v>
      </c>
    </row>
    <row r="141" spans="3:18" x14ac:dyDescent="0.3">
      <c r="C141" s="162" t="s">
        <v>1316</v>
      </c>
      <c r="D141" s="14" t="s">
        <v>1356</v>
      </c>
      <c r="E141" s="14">
        <v>82.28</v>
      </c>
      <c r="F141">
        <v>174.4</v>
      </c>
      <c r="G141">
        <v>207.7</v>
      </c>
      <c r="H141">
        <v>175.2</v>
      </c>
      <c r="I141">
        <v>177.3</v>
      </c>
      <c r="J141">
        <v>179.3</v>
      </c>
      <c r="K141">
        <v>169.5</v>
      </c>
      <c r="L141">
        <v>152.69999999999999</v>
      </c>
      <c r="M141">
        <v>171</v>
      </c>
      <c r="N141">
        <v>120</v>
      </c>
      <c r="O141">
        <v>209.7</v>
      </c>
      <c r="P141">
        <v>172.3</v>
      </c>
      <c r="Q141">
        <v>193</v>
      </c>
      <c r="R141" s="15">
        <v>177</v>
      </c>
    </row>
    <row r="142" spans="3:18" ht="15" thickBot="1" x14ac:dyDescent="0.35">
      <c r="C142" s="162" t="s">
        <v>1319</v>
      </c>
      <c r="D142" s="65" t="s">
        <v>1357</v>
      </c>
      <c r="E142" s="65">
        <v>78.540000000000006</v>
      </c>
      <c r="F142" s="66">
        <v>174.4</v>
      </c>
      <c r="G142" s="66">
        <v>207.7</v>
      </c>
      <c r="H142" s="66">
        <v>175.2</v>
      </c>
      <c r="I142" s="66">
        <v>177.3</v>
      </c>
      <c r="J142" s="66">
        <v>179.2</v>
      </c>
      <c r="K142" s="66">
        <v>169.5</v>
      </c>
      <c r="L142" s="66">
        <v>152.80000000000001</v>
      </c>
      <c r="M142" s="66">
        <v>171.1</v>
      </c>
      <c r="N142" s="66">
        <v>120</v>
      </c>
      <c r="O142" s="66">
        <v>209.7</v>
      </c>
      <c r="P142" s="66">
        <v>172.3</v>
      </c>
      <c r="Q142" s="66">
        <v>193</v>
      </c>
      <c r="R142" s="67">
        <v>177</v>
      </c>
    </row>
    <row r="143" spans="3:18" ht="15" thickBot="1" x14ac:dyDescent="0.35"/>
    <row r="144" spans="3:18" ht="72.599999999999994" thickBot="1" x14ac:dyDescent="0.35">
      <c r="E144" s="243" t="s">
        <v>1503</v>
      </c>
      <c r="F144" s="175" t="s">
        <v>33</v>
      </c>
      <c r="G144" s="175" t="s">
        <v>34</v>
      </c>
      <c r="H144" s="175" t="s">
        <v>35</v>
      </c>
      <c r="I144" s="175" t="s">
        <v>36</v>
      </c>
      <c r="J144" s="175" t="s">
        <v>37</v>
      </c>
      <c r="K144" s="175" t="s">
        <v>38</v>
      </c>
      <c r="L144" s="175" t="s">
        <v>39</v>
      </c>
      <c r="M144" s="175" t="s">
        <v>40</v>
      </c>
      <c r="N144" s="175" t="s">
        <v>41</v>
      </c>
      <c r="O144" s="175" t="s">
        <v>42</v>
      </c>
      <c r="P144" s="175" t="s">
        <v>43</v>
      </c>
      <c r="Q144" s="175" t="s">
        <v>44</v>
      </c>
      <c r="R144" s="244" t="s">
        <v>45</v>
      </c>
    </row>
    <row r="145" spans="4:18" x14ac:dyDescent="0.3">
      <c r="D145" s="218" t="s">
        <v>1334</v>
      </c>
      <c r="E145" s="129">
        <f>(E119-E118)/E118</f>
        <v>-2.0546887069365138E-2</v>
      </c>
      <c r="F145" s="126">
        <v>1.3879250520473078E-3</v>
      </c>
      <c r="G145" s="126">
        <v>3.0176899063475607E-2</v>
      </c>
      <c r="H145" s="126">
        <v>4.8840048840047799E-3</v>
      </c>
      <c r="I145" s="126">
        <v>3.2278889606197547E-3</v>
      </c>
      <c r="J145" s="126">
        <v>3.7827943868212255E-2</v>
      </c>
      <c r="K145" s="126">
        <v>6.9616135328562256E-2</v>
      </c>
      <c r="L145" s="126">
        <v>-3.6120401337792679E-2</v>
      </c>
      <c r="M145" s="126">
        <v>1.1889862327909744E-2</v>
      </c>
      <c r="N145" s="126">
        <v>4.4404973357015992E-3</v>
      </c>
      <c r="O145" s="126">
        <v>2.4464831804281695E-3</v>
      </c>
      <c r="P145" s="126">
        <v>7.0287539936101876E-3</v>
      </c>
      <c r="Q145" s="126">
        <v>4.1617122473247151E-3</v>
      </c>
      <c r="R145" s="127">
        <v>8.2961072112317253E-3</v>
      </c>
    </row>
    <row r="146" spans="4:18" x14ac:dyDescent="0.3">
      <c r="D146" s="119" t="s">
        <v>1335</v>
      </c>
      <c r="E146" s="14">
        <v>5.5993690851735084E-2</v>
      </c>
      <c r="F146">
        <v>1.386001386001386E-2</v>
      </c>
      <c r="G146">
        <v>1.2626262626262626E-2</v>
      </c>
      <c r="H146">
        <v>3.4629404617254056E-2</v>
      </c>
      <c r="I146">
        <v>4.5045045045044316E-3</v>
      </c>
      <c r="J146">
        <v>5.0558495002939415E-2</v>
      </c>
      <c r="K146">
        <v>1.6423357664233508E-2</v>
      </c>
      <c r="L146">
        <v>2.637057598889668E-2</v>
      </c>
      <c r="M146">
        <v>2.2881880024737275E-2</v>
      </c>
      <c r="N146">
        <v>1.503094606542885E-2</v>
      </c>
      <c r="O146">
        <v>2.6235509456985863E-2</v>
      </c>
      <c r="P146">
        <v>1.0786802030456961E-2</v>
      </c>
      <c r="Q146">
        <v>8.8809946714031966E-3</v>
      </c>
      <c r="R146" s="15">
        <v>1.7088607594936637E-2</v>
      </c>
    </row>
    <row r="147" spans="4:18" x14ac:dyDescent="0.3">
      <c r="D147" s="119" t="s">
        <v>1336</v>
      </c>
      <c r="E147" s="14">
        <v>7.5130694548170285E-2</v>
      </c>
      <c r="F147">
        <v>2.7341079972657365E-3</v>
      </c>
      <c r="G147">
        <v>7.481296758104738E-3</v>
      </c>
      <c r="H147">
        <v>6.1068702290076202E-2</v>
      </c>
      <c r="I147">
        <v>6.4061499039073878E-4</v>
      </c>
      <c r="J147">
        <v>2.7979854504756579E-2</v>
      </c>
      <c r="K147">
        <v>-1.4961101137043686E-2</v>
      </c>
      <c r="L147">
        <v>5.0709939148073022E-2</v>
      </c>
      <c r="M147">
        <v>3.6275695284159267E-3</v>
      </c>
      <c r="N147">
        <v>2.6132404181184424E-3</v>
      </c>
      <c r="O147">
        <v>1.7835909631391878E-3</v>
      </c>
      <c r="P147">
        <v>4.394224733207712E-3</v>
      </c>
      <c r="Q147">
        <v>1.1737089201877934E-2</v>
      </c>
      <c r="R147" s="15">
        <v>1.1823273179838244E-2</v>
      </c>
    </row>
    <row r="148" spans="4:18" x14ac:dyDescent="0.3">
      <c r="D148" s="119" t="s">
        <v>1337</v>
      </c>
      <c r="E148" s="14">
        <v>2.1672686857460436E-2</v>
      </c>
      <c r="F148">
        <v>-2.0449897750510087E-3</v>
      </c>
      <c r="G148">
        <v>2.3762376237623818E-2</v>
      </c>
      <c r="H148">
        <v>8.3010514665190927E-3</v>
      </c>
      <c r="I148">
        <v>8.32266325224079E-3</v>
      </c>
      <c r="J148">
        <v>-8.7098530212302364E-3</v>
      </c>
      <c r="K148">
        <v>-4.2527339003644513E-3</v>
      </c>
      <c r="L148">
        <v>5.662805662805652E-2</v>
      </c>
      <c r="M148">
        <v>-1.2048192771084338E-2</v>
      </c>
      <c r="N148">
        <v>-5.2128583840138519E-3</v>
      </c>
      <c r="O148">
        <v>-1.1869436201779741E-3</v>
      </c>
      <c r="P148">
        <v>5.6250000000000354E-3</v>
      </c>
      <c r="Q148">
        <v>-1.1600928074246928E-3</v>
      </c>
      <c r="R148" s="15">
        <v>8.6100861008610446E-3</v>
      </c>
    </row>
    <row r="149" spans="4:18" x14ac:dyDescent="0.3">
      <c r="D149" s="119" t="s">
        <v>1338</v>
      </c>
      <c r="E149" s="14">
        <v>-5.0856676638564163E-2</v>
      </c>
      <c r="F149">
        <v>1.3661202185791573E-3</v>
      </c>
      <c r="G149">
        <v>-1.3539651837524232E-2</v>
      </c>
      <c r="H149">
        <v>-5.1591657519209536E-2</v>
      </c>
      <c r="I149">
        <v>5.7142857142857507E-3</v>
      </c>
      <c r="J149">
        <v>3.2399780340472299E-2</v>
      </c>
      <c r="K149">
        <v>-4.3319097010372141E-2</v>
      </c>
      <c r="L149">
        <v>-1.2180267965895251E-2</v>
      </c>
      <c r="M149">
        <v>6.0975609756094091E-4</v>
      </c>
      <c r="N149">
        <v>4.5414847161572076E-2</v>
      </c>
      <c r="O149">
        <v>2.9708853238265003E-3</v>
      </c>
      <c r="P149">
        <v>1.1187072715972548E-2</v>
      </c>
      <c r="Q149">
        <v>9.872241579558752E-3</v>
      </c>
      <c r="R149" s="15">
        <v>0</v>
      </c>
    </row>
    <row r="150" spans="4:18" x14ac:dyDescent="0.3">
      <c r="D150" s="119" t="s">
        <v>1339</v>
      </c>
      <c r="E150" s="14">
        <v>4.7707736389684792E-2</v>
      </c>
      <c r="F150">
        <v>0</v>
      </c>
      <c r="G150">
        <v>0</v>
      </c>
      <c r="H150">
        <v>0</v>
      </c>
      <c r="I150">
        <v>0</v>
      </c>
      <c r="J150">
        <v>0</v>
      </c>
      <c r="K150">
        <v>-6.3775510204096134E-4</v>
      </c>
      <c r="L150">
        <v>6.1652281134415992E-4</v>
      </c>
      <c r="M150">
        <v>0</v>
      </c>
      <c r="N150">
        <v>0</v>
      </c>
      <c r="O150">
        <v>0</v>
      </c>
      <c r="P150">
        <v>0</v>
      </c>
      <c r="Q150">
        <v>0</v>
      </c>
      <c r="R150" s="15">
        <v>0</v>
      </c>
    </row>
    <row r="151" spans="4:18" x14ac:dyDescent="0.3">
      <c r="D151" s="119" t="s">
        <v>1340</v>
      </c>
      <c r="E151" s="14">
        <v>0.12279502256255989</v>
      </c>
      <c r="F151">
        <v>5.4570259208732022E-3</v>
      </c>
      <c r="G151">
        <v>2.9411764705882075E-3</v>
      </c>
      <c r="H151">
        <v>-9.2592592592593906E-3</v>
      </c>
      <c r="I151">
        <v>1.8939393939392862E-3</v>
      </c>
      <c r="J151">
        <v>1.3829787234042523E-2</v>
      </c>
      <c r="K151">
        <v>-6.3816209317166563E-3</v>
      </c>
      <c r="L151">
        <v>0.14171287738755389</v>
      </c>
      <c r="M151">
        <v>6.7032297379646215E-3</v>
      </c>
      <c r="N151">
        <v>1.8379281537176297E-2</v>
      </c>
      <c r="O151">
        <v>2.9620853080568718E-3</v>
      </c>
      <c r="P151">
        <v>3.0731407498463433E-3</v>
      </c>
      <c r="Q151">
        <v>4.6003450258768428E-3</v>
      </c>
      <c r="R151" s="15">
        <v>2.2560975609756027E-2</v>
      </c>
    </row>
    <row r="152" spans="4:18" x14ac:dyDescent="0.3">
      <c r="D152" s="119" t="s">
        <v>1341</v>
      </c>
      <c r="E152" s="14">
        <v>-1.7902813299232722E-2</v>
      </c>
      <c r="F152">
        <v>5.4274084124829236E-3</v>
      </c>
      <c r="G152">
        <v>-1.466275659824047E-2</v>
      </c>
      <c r="H152">
        <v>1.0514018691588852E-2</v>
      </c>
      <c r="I152">
        <v>3.7807183364840756E-3</v>
      </c>
      <c r="J152">
        <v>-2.6232948583420779E-3</v>
      </c>
      <c r="K152">
        <v>5.1380860629416276E-3</v>
      </c>
      <c r="L152">
        <v>7.5013491635186058E-2</v>
      </c>
      <c r="M152">
        <v>6.0532687651345491E-4</v>
      </c>
      <c r="N152">
        <v>4.1017227235438884E-3</v>
      </c>
      <c r="O152">
        <v>1.772002362669716E-3</v>
      </c>
      <c r="P152">
        <v>3.0637254901960788E-3</v>
      </c>
      <c r="Q152">
        <v>4.5792787635947994E-3</v>
      </c>
      <c r="R152" s="15">
        <v>1.1926058437686345E-2</v>
      </c>
    </row>
    <row r="153" spans="4:18" x14ac:dyDescent="0.3">
      <c r="D153" s="119" t="s">
        <v>1342</v>
      </c>
      <c r="E153" s="14">
        <v>-9.1021825396825434E-2</v>
      </c>
      <c r="F153">
        <v>3.3738191632928477E-3</v>
      </c>
      <c r="G153">
        <v>-1.3888888888888805E-2</v>
      </c>
      <c r="H153">
        <v>2.8323699421965352E-2</v>
      </c>
      <c r="I153">
        <v>3.766478342749493E-3</v>
      </c>
      <c r="J153">
        <v>-1.3150973172014729E-2</v>
      </c>
      <c r="K153">
        <v>-1.0223642172523926E-2</v>
      </c>
      <c r="L153">
        <v>-5.4718875502007921E-2</v>
      </c>
      <c r="M153">
        <v>-5.4446460980036634E-3</v>
      </c>
      <c r="N153">
        <v>-1.1437908496732072E-2</v>
      </c>
      <c r="O153">
        <v>5.3066037735849392E-3</v>
      </c>
      <c r="P153">
        <v>3.0543677458766036E-3</v>
      </c>
      <c r="Q153">
        <v>5.6980056980056983E-3</v>
      </c>
      <c r="R153" s="15">
        <v>-8.8391278727165592E-3</v>
      </c>
    </row>
    <row r="154" spans="4:18" x14ac:dyDescent="0.3">
      <c r="D154" s="119" t="s">
        <v>1343</v>
      </c>
      <c r="E154" s="14">
        <v>0.15511596180081863</v>
      </c>
      <c r="F154">
        <v>5.3799596503026998E-3</v>
      </c>
      <c r="G154">
        <v>-5.0301810865202579E-4</v>
      </c>
      <c r="H154">
        <v>5.0590219224283623E-3</v>
      </c>
      <c r="I154">
        <v>3.7523452157598143E-3</v>
      </c>
      <c r="J154">
        <v>-1.5458422174840116E-2</v>
      </c>
      <c r="K154">
        <v>-7.7469335054875209E-3</v>
      </c>
      <c r="L154">
        <v>-7.4349442379182146E-2</v>
      </c>
      <c r="M154">
        <v>-3.0413625304136251E-3</v>
      </c>
      <c r="N154">
        <v>-8.2644628099173556E-3</v>
      </c>
      <c r="O154">
        <v>9.3841642228738673E-3</v>
      </c>
      <c r="P154">
        <v>6.0901339829490101E-4</v>
      </c>
      <c r="Q154">
        <v>4.5325779036827843E-3</v>
      </c>
      <c r="R154" s="15">
        <v>-1.070154577883462E-2</v>
      </c>
    </row>
    <row r="155" spans="4:18" x14ac:dyDescent="0.3">
      <c r="D155" s="119" t="s">
        <v>1344</v>
      </c>
      <c r="E155" s="14">
        <v>0.11101925121058216</v>
      </c>
      <c r="F155">
        <v>3.3444816053511705E-3</v>
      </c>
      <c r="G155">
        <v>9.5621540010065714E-3</v>
      </c>
      <c r="H155">
        <v>-1.6778523489932886E-2</v>
      </c>
      <c r="I155">
        <v>1.2461059190030444E-3</v>
      </c>
      <c r="J155">
        <v>1.0828370330266219E-3</v>
      </c>
      <c r="K155">
        <v>0</v>
      </c>
      <c r="L155">
        <v>-2.6391279403327726E-2</v>
      </c>
      <c r="M155">
        <v>-1.2202562538134048E-3</v>
      </c>
      <c r="N155">
        <v>-9.1666666666666199E-3</v>
      </c>
      <c r="O155">
        <v>1.2783265543288885E-2</v>
      </c>
      <c r="P155">
        <v>2.4345709068775241E-3</v>
      </c>
      <c r="Q155">
        <v>3.948110547095254E-3</v>
      </c>
      <c r="R155" s="15">
        <v>-1.2019230769231793E-3</v>
      </c>
    </row>
    <row r="156" spans="4:18" x14ac:dyDescent="0.3">
      <c r="D156" s="119" t="s">
        <v>1345</v>
      </c>
      <c r="E156" s="14">
        <v>0.19985117465717034</v>
      </c>
      <c r="F156">
        <v>8.6666666666667426E-3</v>
      </c>
      <c r="G156">
        <v>5.0348953140578238E-2</v>
      </c>
      <c r="H156">
        <v>-4.5506257110352673E-2</v>
      </c>
      <c r="I156">
        <v>9.3341630367143758E-3</v>
      </c>
      <c r="J156">
        <v>5.2460789616008592E-2</v>
      </c>
      <c r="K156">
        <v>2.5374105400130163E-2</v>
      </c>
      <c r="L156">
        <v>-1.6499705362404145E-2</v>
      </c>
      <c r="M156">
        <v>1.2217470983507458E-3</v>
      </c>
      <c r="N156">
        <v>-8.4104289318762419E-4</v>
      </c>
      <c r="O156">
        <v>1.7785427423981606E-2</v>
      </c>
      <c r="P156">
        <v>3.6429872495447649E-3</v>
      </c>
      <c r="Q156">
        <v>7.3033707865169176E-3</v>
      </c>
      <c r="R156" s="15">
        <v>1.3237063778580128E-2</v>
      </c>
    </row>
    <row r="157" spans="4:18" x14ac:dyDescent="0.3">
      <c r="D157" s="119" t="s">
        <v>1346</v>
      </c>
      <c r="E157" s="14">
        <v>-8.7711526534951761E-2</v>
      </c>
      <c r="F157">
        <v>1.0575016523463279E-2</v>
      </c>
      <c r="G157">
        <v>5.2206929283342323E-3</v>
      </c>
      <c r="H157">
        <v>-1.9666269368295658E-2</v>
      </c>
      <c r="I157">
        <v>1.0480887792848441E-2</v>
      </c>
      <c r="J157">
        <v>2.5179856115107944E-2</v>
      </c>
      <c r="K157">
        <v>9.5177664974619297E-2</v>
      </c>
      <c r="L157">
        <v>-4.1941282204914143E-3</v>
      </c>
      <c r="M157">
        <v>4.8810250152530989E-3</v>
      </c>
      <c r="N157">
        <v>1.6835016835017075E-3</v>
      </c>
      <c r="O157">
        <v>2.1984216459977484E-2</v>
      </c>
      <c r="P157">
        <v>5.4446460980034916E-3</v>
      </c>
      <c r="Q157">
        <v>8.9235917456776028E-3</v>
      </c>
      <c r="R157" s="15">
        <v>1.4251781472684119E-2</v>
      </c>
    </row>
    <row r="158" spans="4:18" x14ac:dyDescent="0.3">
      <c r="D158" s="119" t="s">
        <v>1347</v>
      </c>
      <c r="E158" s="14">
        <v>6.3513644750898379E-2</v>
      </c>
      <c r="F158">
        <v>7.848266841072522E-3</v>
      </c>
      <c r="G158">
        <v>2.4551463644948011E-2</v>
      </c>
      <c r="H158">
        <v>-1.2765957446808475E-2</v>
      </c>
      <c r="I158">
        <v>6.1012812690665035E-3</v>
      </c>
      <c r="J158">
        <v>1.4536340852130354E-2</v>
      </c>
      <c r="K158">
        <v>-9.2699884125144513E-3</v>
      </c>
      <c r="L158">
        <v>5.2346570397112019E-2</v>
      </c>
      <c r="M158">
        <v>0</v>
      </c>
      <c r="N158">
        <v>5.8823529411764948E-3</v>
      </c>
      <c r="O158">
        <v>1.9856591285162681E-2</v>
      </c>
      <c r="P158">
        <v>5.4151624548736807E-3</v>
      </c>
      <c r="Q158">
        <v>8.8446655610834399E-3</v>
      </c>
      <c r="R158" s="15">
        <v>1.4637002341920374E-2</v>
      </c>
    </row>
    <row r="159" spans="4:18" x14ac:dyDescent="0.3">
      <c r="D159" s="119" t="s">
        <v>1348</v>
      </c>
      <c r="E159" s="14">
        <v>5.9355310017350012E-2</v>
      </c>
      <c r="F159">
        <v>5.8403634003893947E-3</v>
      </c>
      <c r="G159">
        <v>1.1059907834101408E-2</v>
      </c>
      <c r="H159">
        <v>5.1724137931034517E-2</v>
      </c>
      <c r="I159">
        <v>5.4578532443905741E-3</v>
      </c>
      <c r="J159">
        <v>-7.411067193675889E-3</v>
      </c>
      <c r="K159">
        <v>-7.6023391812866164E-3</v>
      </c>
      <c r="L159">
        <v>4.230989136649517E-2</v>
      </c>
      <c r="M159">
        <v>-2.4286581663629466E-3</v>
      </c>
      <c r="N159">
        <v>1.6708437761069578E-3</v>
      </c>
      <c r="O159">
        <v>1.1898323418063756E-2</v>
      </c>
      <c r="P159">
        <v>4.7875523638540481E-3</v>
      </c>
      <c r="Q159">
        <v>7.6712328767123599E-3</v>
      </c>
      <c r="R159" s="15">
        <v>9.2325447201384546E-3</v>
      </c>
    </row>
    <row r="160" spans="4:18" x14ac:dyDescent="0.3">
      <c r="D160" s="119" t="s">
        <v>1349</v>
      </c>
      <c r="E160" s="14">
        <v>-9.0681837772605897E-2</v>
      </c>
      <c r="F160">
        <v>9.6774193548387101E-3</v>
      </c>
      <c r="G160">
        <v>-2.9170464904284436E-2</v>
      </c>
      <c r="H160">
        <v>2.5761124121779725E-2</v>
      </c>
      <c r="I160">
        <v>4.8250904704462173E-3</v>
      </c>
      <c r="J160">
        <v>-2.5385764061722219E-2</v>
      </c>
      <c r="K160">
        <v>2.6517383618149679E-2</v>
      </c>
      <c r="L160">
        <v>-1.0970927043336097E-3</v>
      </c>
      <c r="M160">
        <v>0</v>
      </c>
      <c r="N160">
        <v>8.3402835696408937E-4</v>
      </c>
      <c r="O160">
        <v>1.5499732763228252E-2</v>
      </c>
      <c r="P160">
        <v>2.9779630732578916E-3</v>
      </c>
      <c r="Q160">
        <v>7.0690592713430287E-3</v>
      </c>
      <c r="R160" s="15">
        <v>5.7175528873638828E-4</v>
      </c>
    </row>
    <row r="161" spans="4:18" x14ac:dyDescent="0.3">
      <c r="D161" s="119" t="s">
        <v>1350</v>
      </c>
      <c r="E161" s="14">
        <v>-7.6689733624040093E-2</v>
      </c>
      <c r="F161">
        <v>2.4281150159744483E-2</v>
      </c>
      <c r="G161">
        <v>-3.0516431924882629E-2</v>
      </c>
      <c r="H161">
        <v>-3.4246575342465758E-2</v>
      </c>
      <c r="I161">
        <v>9.00360144057623E-3</v>
      </c>
      <c r="J161">
        <v>-1.7364657814096043E-2</v>
      </c>
      <c r="K161">
        <v>-7.4626865671640818E-3</v>
      </c>
      <c r="L161">
        <v>2.5260845689181737E-2</v>
      </c>
      <c r="M161">
        <v>1.7650639074862917E-2</v>
      </c>
      <c r="N161">
        <v>7.5000000000000474E-3</v>
      </c>
      <c r="O161">
        <v>1.8947368421052602E-2</v>
      </c>
      <c r="P161">
        <v>2.3752969121140478E-3</v>
      </c>
      <c r="Q161">
        <v>5.9395248380130824E-3</v>
      </c>
      <c r="R161" s="15">
        <v>7.4285714285714935E-3</v>
      </c>
    </row>
    <row r="162" spans="4:18" x14ac:dyDescent="0.3">
      <c r="D162" s="119" t="s">
        <v>1351</v>
      </c>
      <c r="E162" s="14">
        <v>-6.8685831622176716E-2</v>
      </c>
      <c r="F162">
        <v>1.9962570180910719E-2</v>
      </c>
      <c r="G162">
        <v>1.3075060532687597E-2</v>
      </c>
      <c r="H162">
        <v>2.9550827423167852E-3</v>
      </c>
      <c r="I162">
        <v>9.5181439619273899E-3</v>
      </c>
      <c r="J162">
        <v>-1.9230769230769319E-2</v>
      </c>
      <c r="K162">
        <v>-4.1642567958357531E-2</v>
      </c>
      <c r="L162">
        <v>2.7316550615961558E-2</v>
      </c>
      <c r="M162">
        <v>1.1363636363636399E-2</v>
      </c>
      <c r="N162">
        <v>5.7899090157153728E-3</v>
      </c>
      <c r="O162">
        <v>1.9111570247933973E-2</v>
      </c>
      <c r="P162">
        <v>3.5545023696682125E-3</v>
      </c>
      <c r="Q162">
        <v>5.9044551798174676E-3</v>
      </c>
      <c r="R162" s="15">
        <v>8.5082246171298923E-3</v>
      </c>
    </row>
    <row r="163" spans="4:18" x14ac:dyDescent="0.3">
      <c r="D163" s="119" t="s">
        <v>1352</v>
      </c>
      <c r="E163" s="14">
        <v>1.0913901444162818E-2</v>
      </c>
      <c r="F163">
        <v>1.0397553516819502E-2</v>
      </c>
      <c r="G163">
        <v>8.1261950286807706E-3</v>
      </c>
      <c r="H163">
        <v>7.0713022981733478E-3</v>
      </c>
      <c r="I163">
        <v>7.0713022981733478E-3</v>
      </c>
      <c r="J163">
        <v>-1.1658717541070422E-2</v>
      </c>
      <c r="K163">
        <v>-1.1466505733252729E-2</v>
      </c>
      <c r="L163">
        <v>4.118873826903012E-2</v>
      </c>
      <c r="M163">
        <v>4.1395623891189656E-3</v>
      </c>
      <c r="N163">
        <v>2.4671052631579883E-3</v>
      </c>
      <c r="O163">
        <v>1.3177901672579798E-2</v>
      </c>
      <c r="P163">
        <v>2.9515938606847697E-3</v>
      </c>
      <c r="Q163">
        <v>4.8025613660619302E-3</v>
      </c>
      <c r="R163" s="15">
        <v>1.0123734533183255E-2</v>
      </c>
    </row>
    <row r="164" spans="4:18" x14ac:dyDescent="0.3">
      <c r="D164" s="119" t="s">
        <v>1353</v>
      </c>
      <c r="E164" s="14">
        <v>-4.5256270447110204E-2</v>
      </c>
      <c r="F164">
        <v>1.3317191283293082E-2</v>
      </c>
      <c r="G164">
        <v>-7.1123755334281651E-3</v>
      </c>
      <c r="H164">
        <v>6.1439438267992974E-2</v>
      </c>
      <c r="I164">
        <v>8.1919251023990971E-3</v>
      </c>
      <c r="J164">
        <v>1.286863270777483E-2</v>
      </c>
      <c r="K164">
        <v>-1.8925518925519063E-2</v>
      </c>
      <c r="L164">
        <v>-8.3124687030545791E-2</v>
      </c>
      <c r="M164">
        <v>4.1224970553591792E-3</v>
      </c>
      <c r="N164">
        <v>1.640689089417462E-3</v>
      </c>
      <c r="O164">
        <v>1.4507253626813434E-2</v>
      </c>
      <c r="P164">
        <v>2.942907592701589E-3</v>
      </c>
      <c r="Q164">
        <v>6.3728093467869812E-3</v>
      </c>
      <c r="R164" s="15">
        <v>-7.2383073496658295E-3</v>
      </c>
    </row>
    <row r="165" spans="4:18" x14ac:dyDescent="0.3">
      <c r="D165" s="119" t="s">
        <v>1354</v>
      </c>
      <c r="E165" s="14">
        <v>-0.10793832095945177</v>
      </c>
      <c r="F165">
        <v>1.0752688172042909E-2</v>
      </c>
      <c r="G165">
        <v>-1.9102196752626823E-3</v>
      </c>
      <c r="H165">
        <v>4.8511576626240255E-2</v>
      </c>
      <c r="I165">
        <v>7.5449796865930518E-3</v>
      </c>
      <c r="J165">
        <v>-2.1175224986765785E-3</v>
      </c>
      <c r="K165">
        <v>-1.6801493466085806E-2</v>
      </c>
      <c r="L165">
        <v>-0.12670671764063349</v>
      </c>
      <c r="M165">
        <v>1.7595307917889231E-3</v>
      </c>
      <c r="N165">
        <v>-2.457002457002434E-3</v>
      </c>
      <c r="O165">
        <v>1.1834319526627106E-2</v>
      </c>
      <c r="P165">
        <v>3.521126760563347E-3</v>
      </c>
      <c r="Q165">
        <v>4.2216358839050729E-3</v>
      </c>
      <c r="R165" s="15">
        <v>-1.3460459899046581E-2</v>
      </c>
    </row>
    <row r="166" spans="4:18" x14ac:dyDescent="0.3">
      <c r="D166" s="119" t="s">
        <v>1355</v>
      </c>
      <c r="E166" s="14">
        <v>3.6107554417413666E-2</v>
      </c>
      <c r="F166">
        <v>2.7186761229314557E-2</v>
      </c>
      <c r="G166">
        <v>8.1339712918659744E-3</v>
      </c>
      <c r="H166">
        <v>2.2607781282860208E-2</v>
      </c>
      <c r="I166">
        <v>5.7603686635944703E-3</v>
      </c>
      <c r="J166">
        <v>-6.8965517241379917E-3</v>
      </c>
      <c r="K166">
        <v>1.8987341772152618E-3</v>
      </c>
      <c r="L166">
        <v>-3.7523452157598496E-2</v>
      </c>
      <c r="M166">
        <v>5.854800936767817E-4</v>
      </c>
      <c r="N166">
        <v>-5.7471264367816325E-3</v>
      </c>
      <c r="O166">
        <v>1.5594541910331468E-2</v>
      </c>
      <c r="P166">
        <v>2.339181286549741E-3</v>
      </c>
      <c r="Q166">
        <v>4.7293746715710832E-3</v>
      </c>
      <c r="R166" s="15">
        <v>4.5480386583284984E-3</v>
      </c>
    </row>
    <row r="167" spans="4:18" x14ac:dyDescent="0.3">
      <c r="D167" s="119" t="s">
        <v>1356</v>
      </c>
      <c r="E167" s="14">
        <v>1.6806722689075623E-2</v>
      </c>
      <c r="F167">
        <v>3.4522439585730398E-3</v>
      </c>
      <c r="G167">
        <v>-1.423825344091125E-2</v>
      </c>
      <c r="H167">
        <v>-9.9228791773778982E-2</v>
      </c>
      <c r="I167">
        <v>1.5463917525773294E-2</v>
      </c>
      <c r="J167">
        <v>-4.2200854700854579E-2</v>
      </c>
      <c r="K167">
        <v>7.0751737207833149E-2</v>
      </c>
      <c r="L167">
        <v>-7.7972709551658026E-3</v>
      </c>
      <c r="M167">
        <v>5.8513750731418557E-4</v>
      </c>
      <c r="N167">
        <v>-9.0834021469859156E-3</v>
      </c>
      <c r="O167">
        <v>6.2380038387715112E-3</v>
      </c>
      <c r="P167">
        <v>5.2508751458576761E-3</v>
      </c>
      <c r="Q167">
        <v>9.4142259414226534E-3</v>
      </c>
      <c r="R167" s="15">
        <v>1.6977928692700134E-3</v>
      </c>
    </row>
    <row r="168" spans="4:18" ht="15" thickBot="1" x14ac:dyDescent="0.35">
      <c r="D168" s="120" t="s">
        <v>1357</v>
      </c>
      <c r="E168" s="65">
        <v>-4.5454545454545393E-2</v>
      </c>
      <c r="F168" s="66">
        <v>0</v>
      </c>
      <c r="G168" s="66">
        <v>0</v>
      </c>
      <c r="H168" s="66">
        <v>0</v>
      </c>
      <c r="I168" s="66">
        <v>0</v>
      </c>
      <c r="J168" s="66">
        <v>-5.5772448410497898E-4</v>
      </c>
      <c r="K168" s="66">
        <v>0</v>
      </c>
      <c r="L168" s="66">
        <v>6.5487884741337755E-4</v>
      </c>
      <c r="M168" s="66">
        <v>5.8479532163739363E-4</v>
      </c>
      <c r="N168" s="66">
        <v>0</v>
      </c>
      <c r="O168" s="66">
        <v>0</v>
      </c>
      <c r="P168" s="66">
        <v>0</v>
      </c>
      <c r="Q168" s="66">
        <v>0</v>
      </c>
      <c r="R168" s="67">
        <v>0</v>
      </c>
    </row>
    <row r="169" spans="4:18" x14ac:dyDescent="0.3">
      <c r="F169">
        <f>CORREL($E$145:$E$168,F145:F168)</f>
        <v>-0.20301423821569026</v>
      </c>
      <c r="G169">
        <f t="shared" ref="G169:R169" si="3">CORREL($E$145:$E$168,G145:G168)</f>
        <v>0.57384955157871587</v>
      </c>
      <c r="H169">
        <f t="shared" si="3"/>
        <v>-0.14481536763349509</v>
      </c>
      <c r="I169">
        <f t="shared" si="3"/>
        <v>-0.22740102525053871</v>
      </c>
      <c r="J169">
        <f t="shared" si="3"/>
        <v>0.30566104490894397</v>
      </c>
      <c r="K169">
        <f t="shared" si="3"/>
        <v>-2.2560471473756852E-2</v>
      </c>
      <c r="L169">
        <f t="shared" si="3"/>
        <v>0.26556777103087514</v>
      </c>
      <c r="M169">
        <f t="shared" si="3"/>
        <v>-0.13164915562016652</v>
      </c>
      <c r="N169">
        <f t="shared" si="3"/>
        <v>-0.10414704355411368</v>
      </c>
      <c r="O169">
        <f t="shared" si="3"/>
        <v>-2.9369739492906791E-2</v>
      </c>
      <c r="P169">
        <f t="shared" si="3"/>
        <v>-8.8761201063919395E-2</v>
      </c>
      <c r="Q169">
        <f t="shared" si="3"/>
        <v>2.1070662515799546E-2</v>
      </c>
      <c r="R169">
        <f t="shared" si="3"/>
        <v>0.32381378475265798</v>
      </c>
    </row>
    <row r="170" spans="4:18" x14ac:dyDescent="0.3">
      <c r="F170" s="4" t="str">
        <f>IF(F169&gt;$P$65,F169,"")</f>
        <v/>
      </c>
      <c r="G170" s="4">
        <f t="shared" ref="G170:R170" si="4">IF(G169&gt;$P$65,G169,"")</f>
        <v>0.57384955157871587</v>
      </c>
      <c r="H170" s="4" t="str">
        <f t="shared" si="4"/>
        <v/>
      </c>
      <c r="I170" s="4" t="str">
        <f t="shared" si="4"/>
        <v/>
      </c>
      <c r="J170" s="4">
        <f t="shared" si="4"/>
        <v>0.30566104490894397</v>
      </c>
      <c r="K170" s="4" t="str">
        <f t="shared" si="4"/>
        <v/>
      </c>
      <c r="L170" s="4">
        <f t="shared" si="4"/>
        <v>0.26556777103087514</v>
      </c>
      <c r="M170" s="4" t="str">
        <f t="shared" si="4"/>
        <v/>
      </c>
      <c r="N170" s="4" t="str">
        <f t="shared" si="4"/>
        <v/>
      </c>
      <c r="O170" s="4" t="str">
        <f t="shared" si="4"/>
        <v/>
      </c>
      <c r="P170" s="4" t="str">
        <f t="shared" si="4"/>
        <v/>
      </c>
      <c r="Q170" s="4" t="str">
        <f t="shared" si="4"/>
        <v/>
      </c>
      <c r="R170" s="4">
        <f t="shared" si="4"/>
        <v>0.32381378475265798</v>
      </c>
    </row>
    <row r="172" spans="4:18" x14ac:dyDescent="0.3">
      <c r="P172" t="s">
        <v>1561</v>
      </c>
    </row>
    <row r="185" spans="17:17" x14ac:dyDescent="0.3">
      <c r="Q185" t="s">
        <v>1562</v>
      </c>
    </row>
  </sheetData>
  <mergeCells count="4">
    <mergeCell ref="B9:E9"/>
    <mergeCell ref="C65:D65"/>
    <mergeCell ref="C66:D66"/>
    <mergeCell ref="M10:N10"/>
  </mergeCells>
  <conditionalFormatting sqref="D41:D64">
    <cfRule type="colorScale" priority="4">
      <colorScale>
        <cfvo type="min"/>
        <cfvo type="percentile" val="50"/>
        <cfvo type="max"/>
        <color rgb="FF63BE7B"/>
        <color rgb="FFFFEB84"/>
        <color rgb="FFF8696B"/>
      </colorScale>
    </cfRule>
  </conditionalFormatting>
  <conditionalFormatting sqref="E41:P64">
    <cfRule type="colorScale" priority="30">
      <colorScale>
        <cfvo type="min"/>
        <cfvo type="percentile" val="50"/>
        <cfvo type="max"/>
        <color rgb="FF63BE7B"/>
        <color rgb="FFFFEB84"/>
        <color rgb="FFF8696B"/>
      </colorScale>
    </cfRule>
  </conditionalFormatting>
  <conditionalFormatting sqref="E65:P65">
    <cfRule type="colorScale" priority="3">
      <colorScale>
        <cfvo type="min"/>
        <cfvo type="percentile" val="50"/>
        <cfvo type="max"/>
        <color rgb="FF63BE7B"/>
        <color rgb="FFFFEB84"/>
        <color rgb="FFF8696B"/>
      </colorScale>
    </cfRule>
  </conditionalFormatting>
  <conditionalFormatting sqref="E145:R168">
    <cfRule type="colorScale" priority="2">
      <colorScale>
        <cfvo type="min"/>
        <cfvo type="percentile" val="50"/>
        <cfvo type="max"/>
        <color rgb="FF63BE7B"/>
        <color rgb="FFFFEB84"/>
        <color rgb="FFF8696B"/>
      </colorScale>
    </cfRule>
  </conditionalFormatting>
  <conditionalFormatting sqref="F169:R169">
    <cfRule type="colorScale" priority="1">
      <colorScale>
        <cfvo type="min"/>
        <cfvo type="percentile" val="50"/>
        <cfvo type="max"/>
        <color rgb="FF63BE7B"/>
        <color rgb="FFFFEB84"/>
        <color rgb="FFF8696B"/>
      </colorScale>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064D4-E9FB-4BC8-95B4-8CC5C3D1FAFA}">
  <dimension ref="A1:AE376"/>
  <sheetViews>
    <sheetView workbookViewId="0">
      <pane ySplit="1" topLeftCell="A216" activePane="bottomLeft" state="frozen"/>
      <selection activeCell="B1" sqref="B1"/>
      <selection pane="bottomLeft" activeCell="D2" sqref="D2"/>
    </sheetView>
  </sheetViews>
  <sheetFormatPr defaultRowHeight="14.4" x14ac:dyDescent="0.3"/>
  <cols>
    <col min="1" max="1" width="11.77734375" customWidth="1"/>
    <col min="2" max="3" width="10.77734375" customWidth="1"/>
    <col min="4" max="4" width="16.109375" customWidth="1"/>
  </cols>
  <sheetData>
    <row r="1" spans="1:31" ht="72" x14ac:dyDescent="0.3">
      <c r="A1" s="165" t="s">
        <v>30</v>
      </c>
      <c r="B1" s="165" t="s">
        <v>31</v>
      </c>
      <c r="C1" s="165" t="s">
        <v>32</v>
      </c>
      <c r="D1" s="165" t="s">
        <v>1257</v>
      </c>
      <c r="E1" s="165" t="s">
        <v>33</v>
      </c>
      <c r="F1" s="165" t="s">
        <v>34</v>
      </c>
      <c r="G1" s="165" t="s">
        <v>35</v>
      </c>
      <c r="H1" s="165" t="s">
        <v>36</v>
      </c>
      <c r="I1" s="165" t="s">
        <v>37</v>
      </c>
      <c r="J1" s="165" t="s">
        <v>38</v>
      </c>
      <c r="K1" s="165" t="s">
        <v>39</v>
      </c>
      <c r="L1" s="165" t="s">
        <v>40</v>
      </c>
      <c r="M1" s="165" t="s">
        <v>41</v>
      </c>
      <c r="N1" s="165" t="s">
        <v>42</v>
      </c>
      <c r="O1" s="165" t="s">
        <v>43</v>
      </c>
      <c r="P1" s="165" t="s">
        <v>44</v>
      </c>
      <c r="Q1" s="164" t="s">
        <v>45</v>
      </c>
      <c r="R1" s="164" t="s">
        <v>46</v>
      </c>
      <c r="S1" s="165" t="s">
        <v>47</v>
      </c>
      <c r="T1" s="165" t="s">
        <v>48</v>
      </c>
      <c r="U1" s="164" t="s">
        <v>49</v>
      </c>
      <c r="V1" s="164" t="s">
        <v>50</v>
      </c>
      <c r="W1" s="164" t="s">
        <v>51</v>
      </c>
      <c r="X1" s="165" t="s">
        <v>52</v>
      </c>
      <c r="Y1" s="165" t="s">
        <v>53</v>
      </c>
      <c r="Z1" s="165" t="s">
        <v>54</v>
      </c>
      <c r="AA1" s="165" t="s">
        <v>55</v>
      </c>
      <c r="AB1" s="165" t="s">
        <v>56</v>
      </c>
      <c r="AC1" s="165" t="s">
        <v>57</v>
      </c>
      <c r="AD1" s="164" t="s">
        <v>58</v>
      </c>
      <c r="AE1" s="166" t="s">
        <v>59</v>
      </c>
    </row>
    <row r="2" spans="1:31" x14ac:dyDescent="0.3">
      <c r="A2" t="s">
        <v>60</v>
      </c>
      <c r="B2" s="1">
        <v>2013</v>
      </c>
      <c r="C2" t="s">
        <v>62</v>
      </c>
      <c r="D2" t="str">
        <f>B2&amp;C2&amp;A2</f>
        <v>2013JanuaryRural</v>
      </c>
      <c r="E2">
        <v>107.5</v>
      </c>
      <c r="F2">
        <v>106.3</v>
      </c>
      <c r="G2">
        <v>108.1</v>
      </c>
      <c r="H2">
        <v>104.9</v>
      </c>
      <c r="I2">
        <v>106.1</v>
      </c>
      <c r="J2">
        <v>103.9</v>
      </c>
      <c r="K2">
        <v>101.9</v>
      </c>
      <c r="L2">
        <v>106.1</v>
      </c>
      <c r="M2">
        <v>106.8</v>
      </c>
      <c r="N2">
        <v>103.1</v>
      </c>
      <c r="O2">
        <v>104.8</v>
      </c>
      <c r="P2">
        <v>106.7</v>
      </c>
      <c r="Q2">
        <v>105.5</v>
      </c>
      <c r="R2">
        <v>105.1</v>
      </c>
      <c r="S2">
        <v>106.5</v>
      </c>
      <c r="T2">
        <v>105.8</v>
      </c>
      <c r="U2">
        <v>106.4</v>
      </c>
      <c r="V2" s="3" t="s">
        <v>79</v>
      </c>
      <c r="W2">
        <v>105.5</v>
      </c>
      <c r="X2">
        <v>104.8</v>
      </c>
      <c r="Y2">
        <v>104</v>
      </c>
      <c r="Z2">
        <v>103.3</v>
      </c>
      <c r="AA2">
        <v>103.4</v>
      </c>
      <c r="AB2">
        <v>103.8</v>
      </c>
      <c r="AC2">
        <v>104.7</v>
      </c>
      <c r="AD2">
        <v>104</v>
      </c>
      <c r="AE2">
        <v>105.1</v>
      </c>
    </row>
    <row r="3" spans="1:31" x14ac:dyDescent="0.3">
      <c r="A3" t="s">
        <v>85</v>
      </c>
      <c r="B3" s="1">
        <v>2013</v>
      </c>
      <c r="C3" t="s">
        <v>62</v>
      </c>
      <c r="D3" t="str">
        <f t="shared" ref="D3:D66" si="0">B3&amp;C3&amp;A3</f>
        <v>2013JanuaryUrban</v>
      </c>
      <c r="E3">
        <v>110.5</v>
      </c>
      <c r="F3">
        <v>109.1</v>
      </c>
      <c r="G3">
        <v>113</v>
      </c>
      <c r="H3">
        <v>103.6</v>
      </c>
      <c r="I3">
        <v>103.4</v>
      </c>
      <c r="J3">
        <v>102.3</v>
      </c>
      <c r="K3">
        <v>102.9</v>
      </c>
      <c r="L3">
        <v>105.8</v>
      </c>
      <c r="M3">
        <v>105.1</v>
      </c>
      <c r="N3">
        <v>101.8</v>
      </c>
      <c r="O3">
        <v>105.1</v>
      </c>
      <c r="P3">
        <v>107.9</v>
      </c>
      <c r="Q3">
        <v>105.9</v>
      </c>
      <c r="R3">
        <v>105.2</v>
      </c>
      <c r="S3">
        <v>105.9</v>
      </c>
      <c r="T3">
        <v>105</v>
      </c>
      <c r="U3">
        <v>105.8</v>
      </c>
      <c r="V3">
        <v>100.3</v>
      </c>
      <c r="W3">
        <v>105.4</v>
      </c>
      <c r="X3">
        <v>104.8</v>
      </c>
      <c r="Y3">
        <v>104.1</v>
      </c>
      <c r="Z3">
        <v>103.2</v>
      </c>
      <c r="AA3">
        <v>102.9</v>
      </c>
      <c r="AB3">
        <v>103.5</v>
      </c>
      <c r="AC3">
        <v>104.3</v>
      </c>
      <c r="AD3">
        <v>103.7</v>
      </c>
      <c r="AE3">
        <v>104</v>
      </c>
    </row>
    <row r="4" spans="1:31" x14ac:dyDescent="0.3">
      <c r="A4" t="s">
        <v>104</v>
      </c>
      <c r="B4" s="1">
        <v>2013</v>
      </c>
      <c r="C4" t="s">
        <v>62</v>
      </c>
      <c r="D4" t="str">
        <f t="shared" si="0"/>
        <v>2013JanuaryRural+Urban</v>
      </c>
      <c r="E4">
        <v>108.4</v>
      </c>
      <c r="F4">
        <v>107.3</v>
      </c>
      <c r="G4">
        <v>110</v>
      </c>
      <c r="H4">
        <v>104.4</v>
      </c>
      <c r="I4">
        <v>105.1</v>
      </c>
      <c r="J4">
        <v>103.2</v>
      </c>
      <c r="K4">
        <v>102.2</v>
      </c>
      <c r="L4">
        <v>106</v>
      </c>
      <c r="M4">
        <v>106.2</v>
      </c>
      <c r="N4">
        <v>102.7</v>
      </c>
      <c r="O4">
        <v>104.9</v>
      </c>
      <c r="P4">
        <v>107.3</v>
      </c>
      <c r="Q4">
        <v>105.6</v>
      </c>
      <c r="R4">
        <v>105.1</v>
      </c>
      <c r="S4">
        <v>106.3</v>
      </c>
      <c r="T4">
        <v>105.5</v>
      </c>
      <c r="U4">
        <v>106.2</v>
      </c>
      <c r="V4">
        <v>100.3</v>
      </c>
      <c r="W4">
        <v>105.5</v>
      </c>
      <c r="X4">
        <v>104.8</v>
      </c>
      <c r="Y4">
        <v>104</v>
      </c>
      <c r="Z4">
        <v>103.2</v>
      </c>
      <c r="AA4">
        <v>103.1</v>
      </c>
      <c r="AB4">
        <v>103.6</v>
      </c>
      <c r="AC4">
        <v>104.5</v>
      </c>
      <c r="AD4">
        <v>103.9</v>
      </c>
      <c r="AE4">
        <v>104.6</v>
      </c>
    </row>
    <row r="5" spans="1:31" x14ac:dyDescent="0.3">
      <c r="A5" t="s">
        <v>60</v>
      </c>
      <c r="B5" s="1">
        <v>2013</v>
      </c>
      <c r="C5" t="s">
        <v>116</v>
      </c>
      <c r="D5" t="str">
        <f t="shared" si="0"/>
        <v>2013FebruaryRural</v>
      </c>
      <c r="E5">
        <v>109.2</v>
      </c>
      <c r="F5">
        <v>108.7</v>
      </c>
      <c r="G5">
        <v>110.2</v>
      </c>
      <c r="H5">
        <v>105.4</v>
      </c>
      <c r="I5">
        <v>106.7</v>
      </c>
      <c r="J5">
        <v>104</v>
      </c>
      <c r="K5">
        <v>102.4</v>
      </c>
      <c r="L5">
        <v>105.9</v>
      </c>
      <c r="M5">
        <v>105.7</v>
      </c>
      <c r="N5">
        <v>103.1</v>
      </c>
      <c r="O5">
        <v>105.1</v>
      </c>
      <c r="P5">
        <v>107.7</v>
      </c>
      <c r="Q5">
        <v>106.3</v>
      </c>
      <c r="R5">
        <v>105.6</v>
      </c>
      <c r="S5">
        <v>107.1</v>
      </c>
      <c r="T5">
        <v>106.3</v>
      </c>
      <c r="U5">
        <v>107</v>
      </c>
      <c r="V5" s="3" t="s">
        <v>79</v>
      </c>
      <c r="W5">
        <v>106.2</v>
      </c>
      <c r="X5">
        <v>105.2</v>
      </c>
      <c r="Y5">
        <v>104.4</v>
      </c>
      <c r="Z5">
        <v>103.9</v>
      </c>
      <c r="AA5">
        <v>104</v>
      </c>
      <c r="AB5">
        <v>104.1</v>
      </c>
      <c r="AC5">
        <v>104.6</v>
      </c>
      <c r="AD5">
        <v>104.4</v>
      </c>
      <c r="AE5">
        <v>105.8</v>
      </c>
    </row>
    <row r="6" spans="1:31" x14ac:dyDescent="0.3">
      <c r="A6" t="s">
        <v>85</v>
      </c>
      <c r="B6" s="1">
        <v>2013</v>
      </c>
      <c r="C6" t="s">
        <v>116</v>
      </c>
      <c r="D6" t="str">
        <f t="shared" si="0"/>
        <v>2013FebruaryUrban</v>
      </c>
      <c r="E6">
        <v>112.9</v>
      </c>
      <c r="F6">
        <v>112.9</v>
      </c>
      <c r="G6">
        <v>116.9</v>
      </c>
      <c r="H6">
        <v>104</v>
      </c>
      <c r="I6">
        <v>103.5</v>
      </c>
      <c r="J6">
        <v>103.1</v>
      </c>
      <c r="K6">
        <v>104.9</v>
      </c>
      <c r="L6">
        <v>104.1</v>
      </c>
      <c r="M6">
        <v>103.8</v>
      </c>
      <c r="N6">
        <v>102.3</v>
      </c>
      <c r="O6">
        <v>106</v>
      </c>
      <c r="P6">
        <v>109</v>
      </c>
      <c r="Q6">
        <v>107.2</v>
      </c>
      <c r="R6">
        <v>106</v>
      </c>
      <c r="S6">
        <v>106.6</v>
      </c>
      <c r="T6">
        <v>105.5</v>
      </c>
      <c r="U6">
        <v>106.4</v>
      </c>
      <c r="V6">
        <v>100.4</v>
      </c>
      <c r="W6">
        <v>105.7</v>
      </c>
      <c r="X6">
        <v>105.2</v>
      </c>
      <c r="Y6">
        <v>104.7</v>
      </c>
      <c r="Z6">
        <v>104.4</v>
      </c>
      <c r="AA6">
        <v>103.3</v>
      </c>
      <c r="AB6">
        <v>103.7</v>
      </c>
      <c r="AC6">
        <v>104.3</v>
      </c>
      <c r="AD6">
        <v>104.3</v>
      </c>
      <c r="AE6">
        <v>104.7</v>
      </c>
    </row>
    <row r="7" spans="1:31" x14ac:dyDescent="0.3">
      <c r="A7" t="s">
        <v>104</v>
      </c>
      <c r="B7" s="1">
        <v>2013</v>
      </c>
      <c r="C7" t="s">
        <v>116</v>
      </c>
      <c r="D7" t="str">
        <f t="shared" si="0"/>
        <v>2013FebruaryRural+Urban</v>
      </c>
      <c r="E7">
        <v>110.4</v>
      </c>
      <c r="F7">
        <v>110.2</v>
      </c>
      <c r="G7">
        <v>112.8</v>
      </c>
      <c r="H7">
        <v>104.9</v>
      </c>
      <c r="I7">
        <v>105.5</v>
      </c>
      <c r="J7">
        <v>103.6</v>
      </c>
      <c r="K7">
        <v>103.2</v>
      </c>
      <c r="L7">
        <v>105.3</v>
      </c>
      <c r="M7">
        <v>105.1</v>
      </c>
      <c r="N7">
        <v>102.8</v>
      </c>
      <c r="O7">
        <v>105.5</v>
      </c>
      <c r="P7">
        <v>108.3</v>
      </c>
      <c r="Q7">
        <v>106.6</v>
      </c>
      <c r="R7">
        <v>105.7</v>
      </c>
      <c r="S7">
        <v>106.9</v>
      </c>
      <c r="T7">
        <v>106</v>
      </c>
      <c r="U7">
        <v>106.8</v>
      </c>
      <c r="V7">
        <v>100.4</v>
      </c>
      <c r="W7">
        <v>106</v>
      </c>
      <c r="X7">
        <v>105.2</v>
      </c>
      <c r="Y7">
        <v>104.5</v>
      </c>
      <c r="Z7">
        <v>104.2</v>
      </c>
      <c r="AA7">
        <v>103.6</v>
      </c>
      <c r="AB7">
        <v>103.9</v>
      </c>
      <c r="AC7">
        <v>104.5</v>
      </c>
      <c r="AD7">
        <v>104.4</v>
      </c>
      <c r="AE7">
        <v>105.3</v>
      </c>
    </row>
    <row r="8" spans="1:31" x14ac:dyDescent="0.3">
      <c r="A8" t="s">
        <v>60</v>
      </c>
      <c r="B8" s="1">
        <v>2013</v>
      </c>
      <c r="C8" t="s">
        <v>138</v>
      </c>
      <c r="D8" t="str">
        <f t="shared" si="0"/>
        <v>2013MarchRural</v>
      </c>
      <c r="E8">
        <v>110.2</v>
      </c>
      <c r="F8">
        <v>108.8</v>
      </c>
      <c r="G8">
        <v>109.9</v>
      </c>
      <c r="H8">
        <v>105.6</v>
      </c>
      <c r="I8">
        <v>106.2</v>
      </c>
      <c r="J8">
        <v>105.7</v>
      </c>
      <c r="K8">
        <v>101.4</v>
      </c>
      <c r="L8">
        <v>105.7</v>
      </c>
      <c r="M8">
        <v>105</v>
      </c>
      <c r="N8">
        <v>103.3</v>
      </c>
      <c r="O8">
        <v>105.6</v>
      </c>
      <c r="P8">
        <v>108.2</v>
      </c>
      <c r="Q8">
        <v>106.6</v>
      </c>
      <c r="R8">
        <v>106.5</v>
      </c>
      <c r="S8">
        <v>107.6</v>
      </c>
      <c r="T8">
        <v>106.8</v>
      </c>
      <c r="U8">
        <v>107.5</v>
      </c>
      <c r="V8" s="3" t="s">
        <v>79</v>
      </c>
      <c r="W8">
        <v>106.1</v>
      </c>
      <c r="X8">
        <v>105.6</v>
      </c>
      <c r="Y8">
        <v>104.7</v>
      </c>
      <c r="Z8">
        <v>104.6</v>
      </c>
      <c r="AA8">
        <v>104</v>
      </c>
      <c r="AB8">
        <v>104.3</v>
      </c>
      <c r="AC8">
        <v>104.3</v>
      </c>
      <c r="AD8">
        <v>104.6</v>
      </c>
      <c r="AE8">
        <v>106</v>
      </c>
    </row>
    <row r="9" spans="1:31" x14ac:dyDescent="0.3">
      <c r="A9" t="s">
        <v>85</v>
      </c>
      <c r="B9" s="1">
        <v>2013</v>
      </c>
      <c r="C9" t="s">
        <v>138</v>
      </c>
      <c r="D9" t="str">
        <f t="shared" si="0"/>
        <v>2013MarchUrban</v>
      </c>
      <c r="E9">
        <v>113.9</v>
      </c>
      <c r="F9">
        <v>111.4</v>
      </c>
      <c r="G9">
        <v>113.2</v>
      </c>
      <c r="H9">
        <v>104.3</v>
      </c>
      <c r="I9">
        <v>102.7</v>
      </c>
      <c r="J9">
        <v>104.9</v>
      </c>
      <c r="K9">
        <v>103.8</v>
      </c>
      <c r="L9">
        <v>103.5</v>
      </c>
      <c r="M9">
        <v>102.6</v>
      </c>
      <c r="N9">
        <v>102.4</v>
      </c>
      <c r="O9">
        <v>107</v>
      </c>
      <c r="P9">
        <v>109.8</v>
      </c>
      <c r="Q9">
        <v>107.3</v>
      </c>
      <c r="R9">
        <v>106.8</v>
      </c>
      <c r="S9">
        <v>107.2</v>
      </c>
      <c r="T9">
        <v>106</v>
      </c>
      <c r="U9">
        <v>107</v>
      </c>
      <c r="V9">
        <v>100.4</v>
      </c>
      <c r="W9">
        <v>106</v>
      </c>
      <c r="X9">
        <v>105.7</v>
      </c>
      <c r="Y9">
        <v>105.2</v>
      </c>
      <c r="Z9">
        <v>105.5</v>
      </c>
      <c r="AA9">
        <v>103.5</v>
      </c>
      <c r="AB9">
        <v>103.8</v>
      </c>
      <c r="AC9">
        <v>104.2</v>
      </c>
      <c r="AD9">
        <v>104.9</v>
      </c>
      <c r="AE9">
        <v>105</v>
      </c>
    </row>
    <row r="10" spans="1:31" x14ac:dyDescent="0.3">
      <c r="A10" t="s">
        <v>104</v>
      </c>
      <c r="B10" s="1">
        <v>2013</v>
      </c>
      <c r="C10" t="s">
        <v>138</v>
      </c>
      <c r="D10" t="str">
        <f t="shared" si="0"/>
        <v>2013MarchRural+Urban</v>
      </c>
      <c r="E10">
        <v>111.4</v>
      </c>
      <c r="F10">
        <v>109.7</v>
      </c>
      <c r="G10">
        <v>111.2</v>
      </c>
      <c r="H10">
        <v>105.1</v>
      </c>
      <c r="I10">
        <v>104.9</v>
      </c>
      <c r="J10">
        <v>105.3</v>
      </c>
      <c r="K10">
        <v>102.2</v>
      </c>
      <c r="L10">
        <v>105</v>
      </c>
      <c r="M10">
        <v>104.2</v>
      </c>
      <c r="N10">
        <v>103</v>
      </c>
      <c r="O10">
        <v>106.2</v>
      </c>
      <c r="P10">
        <v>108.9</v>
      </c>
      <c r="Q10">
        <v>106.9</v>
      </c>
      <c r="R10">
        <v>106.6</v>
      </c>
      <c r="S10">
        <v>107.4</v>
      </c>
      <c r="T10">
        <v>106.5</v>
      </c>
      <c r="U10">
        <v>107.3</v>
      </c>
      <c r="V10">
        <v>100.4</v>
      </c>
      <c r="W10">
        <v>106.1</v>
      </c>
      <c r="X10">
        <v>105.6</v>
      </c>
      <c r="Y10">
        <v>104.9</v>
      </c>
      <c r="Z10">
        <v>105.1</v>
      </c>
      <c r="AA10">
        <v>103.7</v>
      </c>
      <c r="AB10">
        <v>104</v>
      </c>
      <c r="AC10">
        <v>104.3</v>
      </c>
      <c r="AD10">
        <v>104.7</v>
      </c>
      <c r="AE10">
        <v>105.5</v>
      </c>
    </row>
    <row r="11" spans="1:31" x14ac:dyDescent="0.3">
      <c r="A11" t="s">
        <v>60</v>
      </c>
      <c r="B11" s="2">
        <v>2013</v>
      </c>
      <c r="C11" t="s">
        <v>154</v>
      </c>
      <c r="D11" t="str">
        <f t="shared" si="0"/>
        <v>2013AprilRural</v>
      </c>
      <c r="E11">
        <v>110.2</v>
      </c>
      <c r="F11">
        <v>109.5</v>
      </c>
      <c r="G11">
        <v>106.9</v>
      </c>
      <c r="H11">
        <v>106.3</v>
      </c>
      <c r="I11">
        <v>105.7</v>
      </c>
      <c r="J11">
        <v>108.3</v>
      </c>
      <c r="K11">
        <v>103.4</v>
      </c>
      <c r="L11">
        <v>105.7</v>
      </c>
      <c r="M11">
        <v>104.2</v>
      </c>
      <c r="N11">
        <v>103.2</v>
      </c>
      <c r="O11">
        <v>106.5</v>
      </c>
      <c r="P11">
        <v>108.8</v>
      </c>
      <c r="Q11">
        <v>107.1</v>
      </c>
      <c r="R11">
        <v>107.1</v>
      </c>
      <c r="S11">
        <v>108.1</v>
      </c>
      <c r="T11">
        <v>107.4</v>
      </c>
      <c r="U11">
        <v>108</v>
      </c>
      <c r="V11" s="3" t="s">
        <v>79</v>
      </c>
      <c r="W11">
        <v>106.5</v>
      </c>
      <c r="X11">
        <v>106.1</v>
      </c>
      <c r="Y11">
        <v>105.1</v>
      </c>
      <c r="Z11">
        <v>104.4</v>
      </c>
      <c r="AA11">
        <v>104.5</v>
      </c>
      <c r="AB11">
        <v>104.8</v>
      </c>
      <c r="AC11">
        <v>102.7</v>
      </c>
      <c r="AD11">
        <v>104.6</v>
      </c>
      <c r="AE11">
        <v>106.4</v>
      </c>
    </row>
    <row r="12" spans="1:31" x14ac:dyDescent="0.3">
      <c r="A12" t="s">
        <v>85</v>
      </c>
      <c r="B12" s="2">
        <v>2013</v>
      </c>
      <c r="C12" t="s">
        <v>154</v>
      </c>
      <c r="D12" t="str">
        <f t="shared" si="0"/>
        <v>2013AprilUrban</v>
      </c>
      <c r="E12">
        <v>114.6</v>
      </c>
      <c r="F12">
        <v>113.4</v>
      </c>
      <c r="G12">
        <v>106</v>
      </c>
      <c r="H12">
        <v>104.7</v>
      </c>
      <c r="I12">
        <v>102.1</v>
      </c>
      <c r="J12">
        <v>109.5</v>
      </c>
      <c r="K12">
        <v>109.7</v>
      </c>
      <c r="L12">
        <v>104.6</v>
      </c>
      <c r="M12">
        <v>102</v>
      </c>
      <c r="N12">
        <v>103.5</v>
      </c>
      <c r="O12">
        <v>108.2</v>
      </c>
      <c r="P12">
        <v>110.6</v>
      </c>
      <c r="Q12">
        <v>108.8</v>
      </c>
      <c r="R12">
        <v>108.5</v>
      </c>
      <c r="S12">
        <v>107.9</v>
      </c>
      <c r="T12">
        <v>106.4</v>
      </c>
      <c r="U12">
        <v>107.7</v>
      </c>
      <c r="V12">
        <v>100.5</v>
      </c>
      <c r="W12">
        <v>106.4</v>
      </c>
      <c r="X12">
        <v>106.5</v>
      </c>
      <c r="Y12">
        <v>105.7</v>
      </c>
      <c r="Z12">
        <v>105</v>
      </c>
      <c r="AA12">
        <v>104</v>
      </c>
      <c r="AB12">
        <v>105.2</v>
      </c>
      <c r="AC12">
        <v>103.2</v>
      </c>
      <c r="AD12">
        <v>105.1</v>
      </c>
      <c r="AE12">
        <v>105.7</v>
      </c>
    </row>
    <row r="13" spans="1:31" x14ac:dyDescent="0.3">
      <c r="A13" t="s">
        <v>104</v>
      </c>
      <c r="B13" s="2">
        <v>2013</v>
      </c>
      <c r="C13" t="s">
        <v>154</v>
      </c>
      <c r="D13" t="str">
        <f t="shared" si="0"/>
        <v>2013AprilRural+Urban</v>
      </c>
      <c r="E13">
        <v>111.6</v>
      </c>
      <c r="F13">
        <v>110.9</v>
      </c>
      <c r="G13">
        <v>106.6</v>
      </c>
      <c r="H13">
        <v>105.7</v>
      </c>
      <c r="I13">
        <v>104.4</v>
      </c>
      <c r="J13">
        <v>108.9</v>
      </c>
      <c r="K13">
        <v>105.5</v>
      </c>
      <c r="L13">
        <v>105.3</v>
      </c>
      <c r="M13">
        <v>103.5</v>
      </c>
      <c r="N13">
        <v>103.3</v>
      </c>
      <c r="O13">
        <v>107.2</v>
      </c>
      <c r="P13">
        <v>109.6</v>
      </c>
      <c r="Q13">
        <v>107.7</v>
      </c>
      <c r="R13">
        <v>107.5</v>
      </c>
      <c r="S13">
        <v>108</v>
      </c>
      <c r="T13">
        <v>107</v>
      </c>
      <c r="U13">
        <v>107.9</v>
      </c>
      <c r="V13">
        <v>100.5</v>
      </c>
      <c r="W13">
        <v>106.5</v>
      </c>
      <c r="X13">
        <v>106.3</v>
      </c>
      <c r="Y13">
        <v>105.3</v>
      </c>
      <c r="Z13">
        <v>104.7</v>
      </c>
      <c r="AA13">
        <v>104.2</v>
      </c>
      <c r="AB13">
        <v>105</v>
      </c>
      <c r="AC13">
        <v>102.9</v>
      </c>
      <c r="AD13">
        <v>104.8</v>
      </c>
      <c r="AE13">
        <v>106.1</v>
      </c>
    </row>
    <row r="14" spans="1:31" x14ac:dyDescent="0.3">
      <c r="A14" t="s">
        <v>60</v>
      </c>
      <c r="B14" s="2">
        <v>2013</v>
      </c>
      <c r="C14" t="s">
        <v>167</v>
      </c>
      <c r="D14" t="str">
        <f t="shared" si="0"/>
        <v>2013MayRural</v>
      </c>
      <c r="E14">
        <v>110.9</v>
      </c>
      <c r="F14">
        <v>109.8</v>
      </c>
      <c r="G14">
        <v>105.9</v>
      </c>
      <c r="H14">
        <v>107.5</v>
      </c>
      <c r="I14">
        <v>105.3</v>
      </c>
      <c r="J14">
        <v>108.1</v>
      </c>
      <c r="K14">
        <v>107.3</v>
      </c>
      <c r="L14">
        <v>106.1</v>
      </c>
      <c r="M14">
        <v>103.7</v>
      </c>
      <c r="N14">
        <v>104</v>
      </c>
      <c r="O14">
        <v>107.4</v>
      </c>
      <c r="P14">
        <v>109.9</v>
      </c>
      <c r="Q14">
        <v>108.1</v>
      </c>
      <c r="R14">
        <v>108.1</v>
      </c>
      <c r="S14">
        <v>108.8</v>
      </c>
      <c r="T14">
        <v>107.9</v>
      </c>
      <c r="U14">
        <v>108.6</v>
      </c>
      <c r="V14" s="3" t="s">
        <v>79</v>
      </c>
      <c r="W14">
        <v>107.5</v>
      </c>
      <c r="X14">
        <v>106.8</v>
      </c>
      <c r="Y14">
        <v>105.7</v>
      </c>
      <c r="Z14">
        <v>104.1</v>
      </c>
      <c r="AA14">
        <v>105</v>
      </c>
      <c r="AB14">
        <v>105.5</v>
      </c>
      <c r="AC14">
        <v>102.1</v>
      </c>
      <c r="AD14">
        <v>104.8</v>
      </c>
      <c r="AE14">
        <v>107.2</v>
      </c>
    </row>
    <row r="15" spans="1:31" x14ac:dyDescent="0.3">
      <c r="A15" t="s">
        <v>85</v>
      </c>
      <c r="B15" s="2">
        <v>2013</v>
      </c>
      <c r="C15" t="s">
        <v>167</v>
      </c>
      <c r="D15" t="str">
        <f t="shared" si="0"/>
        <v>2013MayUrban</v>
      </c>
      <c r="E15">
        <v>115.4</v>
      </c>
      <c r="F15">
        <v>114.2</v>
      </c>
      <c r="G15">
        <v>102.7</v>
      </c>
      <c r="H15">
        <v>105.5</v>
      </c>
      <c r="I15">
        <v>101.5</v>
      </c>
      <c r="J15">
        <v>110.6</v>
      </c>
      <c r="K15">
        <v>123.7</v>
      </c>
      <c r="L15">
        <v>105.2</v>
      </c>
      <c r="M15">
        <v>101.9</v>
      </c>
      <c r="N15">
        <v>105</v>
      </c>
      <c r="O15">
        <v>109.1</v>
      </c>
      <c r="P15">
        <v>111.3</v>
      </c>
      <c r="Q15">
        <v>111.1</v>
      </c>
      <c r="R15">
        <v>109.8</v>
      </c>
      <c r="S15">
        <v>108.5</v>
      </c>
      <c r="T15">
        <v>106.7</v>
      </c>
      <c r="U15">
        <v>108.3</v>
      </c>
      <c r="V15">
        <v>100.5</v>
      </c>
      <c r="W15">
        <v>107.2</v>
      </c>
      <c r="X15">
        <v>107.1</v>
      </c>
      <c r="Y15">
        <v>106.2</v>
      </c>
      <c r="Z15">
        <v>103.9</v>
      </c>
      <c r="AA15">
        <v>104.6</v>
      </c>
      <c r="AB15">
        <v>105.7</v>
      </c>
      <c r="AC15">
        <v>102.6</v>
      </c>
      <c r="AD15">
        <v>104.9</v>
      </c>
      <c r="AE15">
        <v>106.6</v>
      </c>
    </row>
    <row r="16" spans="1:31" x14ac:dyDescent="0.3">
      <c r="A16" t="s">
        <v>104</v>
      </c>
      <c r="B16" s="2">
        <v>2013</v>
      </c>
      <c r="C16" t="s">
        <v>167</v>
      </c>
      <c r="D16" t="str">
        <f t="shared" si="0"/>
        <v>2013MayRural+Urban</v>
      </c>
      <c r="E16">
        <v>112.3</v>
      </c>
      <c r="F16">
        <v>111.3</v>
      </c>
      <c r="G16">
        <v>104.7</v>
      </c>
      <c r="H16">
        <v>106.8</v>
      </c>
      <c r="I16">
        <v>103.9</v>
      </c>
      <c r="J16">
        <v>109.3</v>
      </c>
      <c r="K16">
        <v>112.9</v>
      </c>
      <c r="L16">
        <v>105.8</v>
      </c>
      <c r="M16">
        <v>103.1</v>
      </c>
      <c r="N16">
        <v>104.3</v>
      </c>
      <c r="O16">
        <v>108.1</v>
      </c>
      <c r="P16">
        <v>110.5</v>
      </c>
      <c r="Q16">
        <v>109.2</v>
      </c>
      <c r="R16">
        <v>108.6</v>
      </c>
      <c r="S16">
        <v>108.7</v>
      </c>
      <c r="T16">
        <v>107.4</v>
      </c>
      <c r="U16">
        <v>108.5</v>
      </c>
      <c r="V16">
        <v>100.5</v>
      </c>
      <c r="W16">
        <v>107.4</v>
      </c>
      <c r="X16">
        <v>106.9</v>
      </c>
      <c r="Y16">
        <v>105.9</v>
      </c>
      <c r="Z16">
        <v>104</v>
      </c>
      <c r="AA16">
        <v>104.8</v>
      </c>
      <c r="AB16">
        <v>105.6</v>
      </c>
      <c r="AC16">
        <v>102.3</v>
      </c>
      <c r="AD16">
        <v>104.8</v>
      </c>
      <c r="AE16">
        <v>106.9</v>
      </c>
    </row>
    <row r="17" spans="1:31" x14ac:dyDescent="0.3">
      <c r="A17" t="s">
        <v>60</v>
      </c>
      <c r="B17" s="2">
        <v>2013</v>
      </c>
      <c r="C17" t="s">
        <v>177</v>
      </c>
      <c r="D17" t="str">
        <f t="shared" si="0"/>
        <v>2013JuneRural</v>
      </c>
      <c r="E17">
        <v>112.3</v>
      </c>
      <c r="F17">
        <v>112.1</v>
      </c>
      <c r="G17">
        <v>108.1</v>
      </c>
      <c r="H17">
        <v>108.3</v>
      </c>
      <c r="I17">
        <v>105.9</v>
      </c>
      <c r="J17">
        <v>109.2</v>
      </c>
      <c r="K17">
        <v>118</v>
      </c>
      <c r="L17">
        <v>106.8</v>
      </c>
      <c r="M17">
        <v>104.1</v>
      </c>
      <c r="N17">
        <v>105.4</v>
      </c>
      <c r="O17">
        <v>108.2</v>
      </c>
      <c r="P17">
        <v>111</v>
      </c>
      <c r="Q17">
        <v>110.6</v>
      </c>
      <c r="R17">
        <v>109</v>
      </c>
      <c r="S17">
        <v>109.7</v>
      </c>
      <c r="T17">
        <v>108.8</v>
      </c>
      <c r="U17">
        <v>109.5</v>
      </c>
      <c r="V17" s="3" t="s">
        <v>79</v>
      </c>
      <c r="W17">
        <v>108.5</v>
      </c>
      <c r="X17">
        <v>107.5</v>
      </c>
      <c r="Y17">
        <v>106.3</v>
      </c>
      <c r="Z17">
        <v>105</v>
      </c>
      <c r="AA17">
        <v>105.6</v>
      </c>
      <c r="AB17">
        <v>106.5</v>
      </c>
      <c r="AC17">
        <v>102.5</v>
      </c>
      <c r="AD17">
        <v>105.5</v>
      </c>
      <c r="AE17">
        <v>108.9</v>
      </c>
    </row>
    <row r="18" spans="1:31" x14ac:dyDescent="0.3">
      <c r="A18" t="s">
        <v>85</v>
      </c>
      <c r="B18" s="2">
        <v>2013</v>
      </c>
      <c r="C18" t="s">
        <v>177</v>
      </c>
      <c r="D18" t="str">
        <f t="shared" si="0"/>
        <v>2013JuneUrban</v>
      </c>
      <c r="E18">
        <v>117</v>
      </c>
      <c r="F18">
        <v>120.1</v>
      </c>
      <c r="G18">
        <v>112.5</v>
      </c>
      <c r="H18">
        <v>107.3</v>
      </c>
      <c r="I18">
        <v>101.3</v>
      </c>
      <c r="J18">
        <v>112.4</v>
      </c>
      <c r="K18">
        <v>143.6</v>
      </c>
      <c r="L18">
        <v>105.4</v>
      </c>
      <c r="M18">
        <v>101.4</v>
      </c>
      <c r="N18">
        <v>106.4</v>
      </c>
      <c r="O18">
        <v>110</v>
      </c>
      <c r="P18">
        <v>112.2</v>
      </c>
      <c r="Q18">
        <v>115</v>
      </c>
      <c r="R18">
        <v>110.9</v>
      </c>
      <c r="S18">
        <v>109.2</v>
      </c>
      <c r="T18">
        <v>107.2</v>
      </c>
      <c r="U18">
        <v>108.9</v>
      </c>
      <c r="V18">
        <v>106.6</v>
      </c>
      <c r="W18">
        <v>108</v>
      </c>
      <c r="X18">
        <v>107.7</v>
      </c>
      <c r="Y18">
        <v>106.5</v>
      </c>
      <c r="Z18">
        <v>105.2</v>
      </c>
      <c r="AA18">
        <v>105.2</v>
      </c>
      <c r="AB18">
        <v>108.1</v>
      </c>
      <c r="AC18">
        <v>103.3</v>
      </c>
      <c r="AD18">
        <v>106.1</v>
      </c>
      <c r="AE18">
        <v>109.7</v>
      </c>
    </row>
    <row r="19" spans="1:31" x14ac:dyDescent="0.3">
      <c r="A19" t="s">
        <v>104</v>
      </c>
      <c r="B19" s="2">
        <v>2013</v>
      </c>
      <c r="C19" t="s">
        <v>177</v>
      </c>
      <c r="D19" t="str">
        <f t="shared" si="0"/>
        <v>2013JuneRural+Urban</v>
      </c>
      <c r="E19">
        <v>113.8</v>
      </c>
      <c r="F19">
        <v>114.9</v>
      </c>
      <c r="G19">
        <v>109.8</v>
      </c>
      <c r="H19">
        <v>107.9</v>
      </c>
      <c r="I19">
        <v>104.2</v>
      </c>
      <c r="J19">
        <v>110.7</v>
      </c>
      <c r="K19">
        <v>126.7</v>
      </c>
      <c r="L19">
        <v>106.3</v>
      </c>
      <c r="M19">
        <v>103.2</v>
      </c>
      <c r="N19">
        <v>105.7</v>
      </c>
      <c r="O19">
        <v>109</v>
      </c>
      <c r="P19">
        <v>111.6</v>
      </c>
      <c r="Q19">
        <v>112.2</v>
      </c>
      <c r="R19">
        <v>109.5</v>
      </c>
      <c r="S19">
        <v>109.5</v>
      </c>
      <c r="T19">
        <v>108.1</v>
      </c>
      <c r="U19">
        <v>109.3</v>
      </c>
      <c r="V19">
        <v>106.6</v>
      </c>
      <c r="W19">
        <v>108.3</v>
      </c>
      <c r="X19">
        <v>107.6</v>
      </c>
      <c r="Y19">
        <v>106.4</v>
      </c>
      <c r="Z19">
        <v>105.1</v>
      </c>
      <c r="AA19">
        <v>105.4</v>
      </c>
      <c r="AB19">
        <v>107.4</v>
      </c>
      <c r="AC19">
        <v>102.8</v>
      </c>
      <c r="AD19">
        <v>105.8</v>
      </c>
      <c r="AE19">
        <v>109.3</v>
      </c>
    </row>
    <row r="20" spans="1:31" x14ac:dyDescent="0.3">
      <c r="A20" t="s">
        <v>60</v>
      </c>
      <c r="B20" s="2">
        <v>2013</v>
      </c>
      <c r="C20" t="s">
        <v>194</v>
      </c>
      <c r="D20" t="str">
        <f t="shared" si="0"/>
        <v>2013JulyRural</v>
      </c>
      <c r="E20">
        <v>113.4</v>
      </c>
      <c r="F20">
        <v>114.9</v>
      </c>
      <c r="G20">
        <v>110.5</v>
      </c>
      <c r="H20">
        <v>109.3</v>
      </c>
      <c r="I20">
        <v>106.2</v>
      </c>
      <c r="J20">
        <v>110.3</v>
      </c>
      <c r="K20">
        <v>129.19999999999999</v>
      </c>
      <c r="L20">
        <v>107.1</v>
      </c>
      <c r="M20">
        <v>104.3</v>
      </c>
      <c r="N20">
        <v>106.4</v>
      </c>
      <c r="O20">
        <v>109.1</v>
      </c>
      <c r="P20">
        <v>112.1</v>
      </c>
      <c r="Q20">
        <v>113.1</v>
      </c>
      <c r="R20">
        <v>109.8</v>
      </c>
      <c r="S20">
        <v>110.5</v>
      </c>
      <c r="T20">
        <v>109.5</v>
      </c>
      <c r="U20">
        <v>110.3</v>
      </c>
      <c r="V20" s="3" t="s">
        <v>79</v>
      </c>
      <c r="W20">
        <v>109.5</v>
      </c>
      <c r="X20">
        <v>108.3</v>
      </c>
      <c r="Y20">
        <v>106.9</v>
      </c>
      <c r="Z20">
        <v>106.8</v>
      </c>
      <c r="AA20">
        <v>106.4</v>
      </c>
      <c r="AB20">
        <v>107.8</v>
      </c>
      <c r="AC20">
        <v>102.5</v>
      </c>
      <c r="AD20">
        <v>106.5</v>
      </c>
      <c r="AE20">
        <v>110.7</v>
      </c>
    </row>
    <row r="21" spans="1:31" x14ac:dyDescent="0.3">
      <c r="A21" t="s">
        <v>85</v>
      </c>
      <c r="B21" s="2">
        <v>2013</v>
      </c>
      <c r="C21" t="s">
        <v>194</v>
      </c>
      <c r="D21" t="str">
        <f t="shared" si="0"/>
        <v>2013JulyUrban</v>
      </c>
      <c r="E21">
        <v>117.8</v>
      </c>
      <c r="F21">
        <v>119.2</v>
      </c>
      <c r="G21">
        <v>114</v>
      </c>
      <c r="H21">
        <v>108.3</v>
      </c>
      <c r="I21">
        <v>101.1</v>
      </c>
      <c r="J21">
        <v>113.2</v>
      </c>
      <c r="K21">
        <v>160.9</v>
      </c>
      <c r="L21">
        <v>105.1</v>
      </c>
      <c r="M21">
        <v>101.3</v>
      </c>
      <c r="N21">
        <v>107.5</v>
      </c>
      <c r="O21">
        <v>110.4</v>
      </c>
      <c r="P21">
        <v>113.1</v>
      </c>
      <c r="Q21">
        <v>117.5</v>
      </c>
      <c r="R21">
        <v>111.7</v>
      </c>
      <c r="S21">
        <v>109.8</v>
      </c>
      <c r="T21">
        <v>107.8</v>
      </c>
      <c r="U21">
        <v>109.5</v>
      </c>
      <c r="V21">
        <v>107.7</v>
      </c>
      <c r="W21">
        <v>108.6</v>
      </c>
      <c r="X21">
        <v>108.1</v>
      </c>
      <c r="Y21">
        <v>107.1</v>
      </c>
      <c r="Z21">
        <v>107.3</v>
      </c>
      <c r="AA21">
        <v>105.9</v>
      </c>
      <c r="AB21">
        <v>110.1</v>
      </c>
      <c r="AC21">
        <v>103.2</v>
      </c>
      <c r="AD21">
        <v>107.3</v>
      </c>
      <c r="AE21">
        <v>111.4</v>
      </c>
    </row>
    <row r="22" spans="1:31" x14ac:dyDescent="0.3">
      <c r="A22" t="s">
        <v>104</v>
      </c>
      <c r="B22" s="2">
        <v>2013</v>
      </c>
      <c r="C22" t="s">
        <v>194</v>
      </c>
      <c r="D22" t="str">
        <f t="shared" si="0"/>
        <v>2013JulyRural+Urban</v>
      </c>
      <c r="E22">
        <v>114.8</v>
      </c>
      <c r="F22">
        <v>116.4</v>
      </c>
      <c r="G22">
        <v>111.9</v>
      </c>
      <c r="H22">
        <v>108.9</v>
      </c>
      <c r="I22">
        <v>104.3</v>
      </c>
      <c r="J22">
        <v>111.7</v>
      </c>
      <c r="K22">
        <v>140</v>
      </c>
      <c r="L22">
        <v>106.4</v>
      </c>
      <c r="M22">
        <v>103.3</v>
      </c>
      <c r="N22">
        <v>106.8</v>
      </c>
      <c r="O22">
        <v>109.6</v>
      </c>
      <c r="P22">
        <v>112.6</v>
      </c>
      <c r="Q22">
        <v>114.7</v>
      </c>
      <c r="R22">
        <v>110.3</v>
      </c>
      <c r="S22">
        <v>110.2</v>
      </c>
      <c r="T22">
        <v>108.8</v>
      </c>
      <c r="U22">
        <v>110</v>
      </c>
      <c r="V22">
        <v>107.7</v>
      </c>
      <c r="W22">
        <v>109.2</v>
      </c>
      <c r="X22">
        <v>108.2</v>
      </c>
      <c r="Y22">
        <v>107</v>
      </c>
      <c r="Z22">
        <v>107.1</v>
      </c>
      <c r="AA22">
        <v>106.1</v>
      </c>
      <c r="AB22">
        <v>109.1</v>
      </c>
      <c r="AC22">
        <v>102.8</v>
      </c>
      <c r="AD22">
        <v>106.9</v>
      </c>
      <c r="AE22">
        <v>111</v>
      </c>
    </row>
    <row r="23" spans="1:31" x14ac:dyDescent="0.3">
      <c r="A23" t="s">
        <v>60</v>
      </c>
      <c r="B23" s="2">
        <v>2013</v>
      </c>
      <c r="C23" t="s">
        <v>213</v>
      </c>
      <c r="D23" t="str">
        <f t="shared" si="0"/>
        <v>2013AugustRural</v>
      </c>
      <c r="E23">
        <v>114.3</v>
      </c>
      <c r="F23">
        <v>115.4</v>
      </c>
      <c r="G23">
        <v>111.1</v>
      </c>
      <c r="H23">
        <v>110</v>
      </c>
      <c r="I23">
        <v>106.4</v>
      </c>
      <c r="J23">
        <v>110.8</v>
      </c>
      <c r="K23">
        <v>138.9</v>
      </c>
      <c r="L23">
        <v>107.4</v>
      </c>
      <c r="M23">
        <v>104.1</v>
      </c>
      <c r="N23">
        <v>106.9</v>
      </c>
      <c r="O23">
        <v>109.7</v>
      </c>
      <c r="P23">
        <v>112.6</v>
      </c>
      <c r="Q23">
        <v>114.9</v>
      </c>
      <c r="R23">
        <v>110.7</v>
      </c>
      <c r="S23">
        <v>111.3</v>
      </c>
      <c r="T23">
        <v>110.2</v>
      </c>
      <c r="U23">
        <v>111.1</v>
      </c>
      <c r="V23" s="3" t="s">
        <v>79</v>
      </c>
      <c r="W23">
        <v>109.9</v>
      </c>
      <c r="X23">
        <v>108.7</v>
      </c>
      <c r="Y23">
        <v>107.5</v>
      </c>
      <c r="Z23">
        <v>107.8</v>
      </c>
      <c r="AA23">
        <v>106.8</v>
      </c>
      <c r="AB23">
        <v>108.7</v>
      </c>
      <c r="AC23">
        <v>105</v>
      </c>
      <c r="AD23">
        <v>107.5</v>
      </c>
      <c r="AE23">
        <v>112.1</v>
      </c>
    </row>
    <row r="24" spans="1:31" x14ac:dyDescent="0.3">
      <c r="A24" t="s">
        <v>85</v>
      </c>
      <c r="B24" s="2">
        <v>2013</v>
      </c>
      <c r="C24" t="s">
        <v>213</v>
      </c>
      <c r="D24" t="str">
        <f t="shared" si="0"/>
        <v>2013AugustUrban</v>
      </c>
      <c r="E24">
        <v>118.3</v>
      </c>
      <c r="F24">
        <v>120.4</v>
      </c>
      <c r="G24">
        <v>112.7</v>
      </c>
      <c r="H24">
        <v>108.9</v>
      </c>
      <c r="I24">
        <v>101.1</v>
      </c>
      <c r="J24">
        <v>108.7</v>
      </c>
      <c r="K24">
        <v>177</v>
      </c>
      <c r="L24">
        <v>104.7</v>
      </c>
      <c r="M24">
        <v>101</v>
      </c>
      <c r="N24">
        <v>108.5</v>
      </c>
      <c r="O24">
        <v>110.9</v>
      </c>
      <c r="P24">
        <v>114.3</v>
      </c>
      <c r="Q24">
        <v>119.6</v>
      </c>
      <c r="R24">
        <v>112.4</v>
      </c>
      <c r="S24">
        <v>110.6</v>
      </c>
      <c r="T24">
        <v>108.3</v>
      </c>
      <c r="U24">
        <v>110.2</v>
      </c>
      <c r="V24">
        <v>108.9</v>
      </c>
      <c r="W24">
        <v>109.3</v>
      </c>
      <c r="X24">
        <v>108.7</v>
      </c>
      <c r="Y24">
        <v>107.6</v>
      </c>
      <c r="Z24">
        <v>108.1</v>
      </c>
      <c r="AA24">
        <v>106.5</v>
      </c>
      <c r="AB24">
        <v>110.8</v>
      </c>
      <c r="AC24">
        <v>106</v>
      </c>
      <c r="AD24">
        <v>108.3</v>
      </c>
      <c r="AE24">
        <v>112.7</v>
      </c>
    </row>
    <row r="25" spans="1:31" x14ac:dyDescent="0.3">
      <c r="A25" t="s">
        <v>104</v>
      </c>
      <c r="B25" s="2">
        <v>2013</v>
      </c>
      <c r="C25" t="s">
        <v>213</v>
      </c>
      <c r="D25" t="str">
        <f t="shared" si="0"/>
        <v>2013AugustRural+Urban</v>
      </c>
      <c r="E25">
        <v>115.6</v>
      </c>
      <c r="F25">
        <v>117.2</v>
      </c>
      <c r="G25">
        <v>111.7</v>
      </c>
      <c r="H25">
        <v>109.6</v>
      </c>
      <c r="I25">
        <v>104.5</v>
      </c>
      <c r="J25">
        <v>109.8</v>
      </c>
      <c r="K25">
        <v>151.80000000000001</v>
      </c>
      <c r="L25">
        <v>106.5</v>
      </c>
      <c r="M25">
        <v>103.1</v>
      </c>
      <c r="N25">
        <v>107.4</v>
      </c>
      <c r="O25">
        <v>110.2</v>
      </c>
      <c r="P25">
        <v>113.4</v>
      </c>
      <c r="Q25">
        <v>116.6</v>
      </c>
      <c r="R25">
        <v>111.2</v>
      </c>
      <c r="S25">
        <v>111</v>
      </c>
      <c r="T25">
        <v>109.4</v>
      </c>
      <c r="U25">
        <v>110.7</v>
      </c>
      <c r="V25">
        <v>108.9</v>
      </c>
      <c r="W25">
        <v>109.7</v>
      </c>
      <c r="X25">
        <v>108.7</v>
      </c>
      <c r="Y25">
        <v>107.5</v>
      </c>
      <c r="Z25">
        <v>108</v>
      </c>
      <c r="AA25">
        <v>106.6</v>
      </c>
      <c r="AB25">
        <v>109.9</v>
      </c>
      <c r="AC25">
        <v>105.4</v>
      </c>
      <c r="AD25">
        <v>107.9</v>
      </c>
      <c r="AE25">
        <v>112.4</v>
      </c>
    </row>
    <row r="26" spans="1:31" x14ac:dyDescent="0.3">
      <c r="A26" t="s">
        <v>60</v>
      </c>
      <c r="B26" s="2">
        <v>2013</v>
      </c>
      <c r="C26" t="s">
        <v>228</v>
      </c>
      <c r="D26" t="str">
        <f t="shared" si="0"/>
        <v>2013SeptemberRural</v>
      </c>
      <c r="E26">
        <v>115.4</v>
      </c>
      <c r="F26">
        <v>115.7</v>
      </c>
      <c r="G26">
        <v>111.7</v>
      </c>
      <c r="H26">
        <v>111</v>
      </c>
      <c r="I26">
        <v>107.4</v>
      </c>
      <c r="J26">
        <v>110.9</v>
      </c>
      <c r="K26">
        <v>154</v>
      </c>
      <c r="L26">
        <v>108.1</v>
      </c>
      <c r="M26">
        <v>104.2</v>
      </c>
      <c r="N26">
        <v>107.9</v>
      </c>
      <c r="O26">
        <v>110.4</v>
      </c>
      <c r="P26">
        <v>114</v>
      </c>
      <c r="Q26">
        <v>117.8</v>
      </c>
      <c r="R26">
        <v>111.7</v>
      </c>
      <c r="S26">
        <v>112.7</v>
      </c>
      <c r="T26">
        <v>111.4</v>
      </c>
      <c r="U26">
        <v>112.5</v>
      </c>
      <c r="V26" s="3" t="s">
        <v>79</v>
      </c>
      <c r="W26">
        <v>111.1</v>
      </c>
      <c r="X26">
        <v>109.6</v>
      </c>
      <c r="Y26">
        <v>108.3</v>
      </c>
      <c r="Z26">
        <v>109.3</v>
      </c>
      <c r="AA26">
        <v>107.7</v>
      </c>
      <c r="AB26">
        <v>109.8</v>
      </c>
      <c r="AC26">
        <v>106.7</v>
      </c>
      <c r="AD26">
        <v>108.7</v>
      </c>
      <c r="AE26">
        <v>114.2</v>
      </c>
    </row>
    <row r="27" spans="1:31" x14ac:dyDescent="0.3">
      <c r="A27" t="s">
        <v>85</v>
      </c>
      <c r="B27" s="2">
        <v>2013</v>
      </c>
      <c r="C27" t="s">
        <v>228</v>
      </c>
      <c r="D27" t="str">
        <f t="shared" si="0"/>
        <v>2013SeptemberUrban</v>
      </c>
      <c r="E27">
        <v>118.6</v>
      </c>
      <c r="F27">
        <v>119.1</v>
      </c>
      <c r="G27">
        <v>113.2</v>
      </c>
      <c r="H27">
        <v>109.6</v>
      </c>
      <c r="I27">
        <v>101.7</v>
      </c>
      <c r="J27">
        <v>103.2</v>
      </c>
      <c r="K27">
        <v>174.3</v>
      </c>
      <c r="L27">
        <v>105.1</v>
      </c>
      <c r="M27">
        <v>100.8</v>
      </c>
      <c r="N27">
        <v>109.1</v>
      </c>
      <c r="O27">
        <v>111.1</v>
      </c>
      <c r="P27">
        <v>115.4</v>
      </c>
      <c r="Q27">
        <v>119.2</v>
      </c>
      <c r="R27">
        <v>112.9</v>
      </c>
      <c r="S27">
        <v>111.4</v>
      </c>
      <c r="T27">
        <v>109</v>
      </c>
      <c r="U27">
        <v>111.1</v>
      </c>
      <c r="V27">
        <v>109.7</v>
      </c>
      <c r="W27">
        <v>109.5</v>
      </c>
      <c r="X27">
        <v>109.6</v>
      </c>
      <c r="Y27">
        <v>107.9</v>
      </c>
      <c r="Z27">
        <v>110.4</v>
      </c>
      <c r="AA27">
        <v>107.4</v>
      </c>
      <c r="AB27">
        <v>111.2</v>
      </c>
      <c r="AC27">
        <v>106.9</v>
      </c>
      <c r="AD27">
        <v>109.4</v>
      </c>
      <c r="AE27">
        <v>113.2</v>
      </c>
    </row>
    <row r="28" spans="1:31" x14ac:dyDescent="0.3">
      <c r="A28" t="s">
        <v>104</v>
      </c>
      <c r="B28" s="2">
        <v>2013</v>
      </c>
      <c r="C28" t="s">
        <v>228</v>
      </c>
      <c r="D28" t="str">
        <f t="shared" si="0"/>
        <v>2013SeptemberRural+Urban</v>
      </c>
      <c r="E28">
        <v>116.4</v>
      </c>
      <c r="F28">
        <v>116.9</v>
      </c>
      <c r="G28">
        <v>112.3</v>
      </c>
      <c r="H28">
        <v>110.5</v>
      </c>
      <c r="I28">
        <v>105.3</v>
      </c>
      <c r="J28">
        <v>107.3</v>
      </c>
      <c r="K28">
        <v>160.9</v>
      </c>
      <c r="L28">
        <v>107.1</v>
      </c>
      <c r="M28">
        <v>103.1</v>
      </c>
      <c r="N28">
        <v>108.3</v>
      </c>
      <c r="O28">
        <v>110.7</v>
      </c>
      <c r="P28">
        <v>114.6</v>
      </c>
      <c r="Q28">
        <v>118.3</v>
      </c>
      <c r="R28">
        <v>112</v>
      </c>
      <c r="S28">
        <v>112.2</v>
      </c>
      <c r="T28">
        <v>110.4</v>
      </c>
      <c r="U28">
        <v>111.9</v>
      </c>
      <c r="V28">
        <v>109.7</v>
      </c>
      <c r="W28">
        <v>110.5</v>
      </c>
      <c r="X28">
        <v>109.6</v>
      </c>
      <c r="Y28">
        <v>108.1</v>
      </c>
      <c r="Z28">
        <v>109.9</v>
      </c>
      <c r="AA28">
        <v>107.5</v>
      </c>
      <c r="AB28">
        <v>110.6</v>
      </c>
      <c r="AC28">
        <v>106.8</v>
      </c>
      <c r="AD28">
        <v>109</v>
      </c>
      <c r="AE28">
        <v>113.7</v>
      </c>
    </row>
    <row r="29" spans="1:31" x14ac:dyDescent="0.3">
      <c r="A29" t="s">
        <v>60</v>
      </c>
      <c r="B29" s="2">
        <v>2013</v>
      </c>
      <c r="C29" t="s">
        <v>238</v>
      </c>
      <c r="D29" t="str">
        <f t="shared" si="0"/>
        <v>2013OctoberRural</v>
      </c>
      <c r="E29">
        <v>116.3</v>
      </c>
      <c r="F29">
        <v>115.4</v>
      </c>
      <c r="G29">
        <v>112.6</v>
      </c>
      <c r="H29">
        <v>111.7</v>
      </c>
      <c r="I29">
        <v>107.7</v>
      </c>
      <c r="J29">
        <v>113.2</v>
      </c>
      <c r="K29">
        <v>164.9</v>
      </c>
      <c r="L29">
        <v>108.3</v>
      </c>
      <c r="M29">
        <v>103.9</v>
      </c>
      <c r="N29">
        <v>108.2</v>
      </c>
      <c r="O29">
        <v>111.1</v>
      </c>
      <c r="P29">
        <v>114.9</v>
      </c>
      <c r="Q29">
        <v>119.8</v>
      </c>
      <c r="R29">
        <v>112.2</v>
      </c>
      <c r="S29">
        <v>113.6</v>
      </c>
      <c r="T29">
        <v>112.3</v>
      </c>
      <c r="U29">
        <v>113.4</v>
      </c>
      <c r="V29" s="3" t="s">
        <v>79</v>
      </c>
      <c r="W29">
        <v>111.6</v>
      </c>
      <c r="X29">
        <v>110.4</v>
      </c>
      <c r="Y29">
        <v>108.9</v>
      </c>
      <c r="Z29">
        <v>109.3</v>
      </c>
      <c r="AA29">
        <v>108.3</v>
      </c>
      <c r="AB29">
        <v>110.2</v>
      </c>
      <c r="AC29">
        <v>107.5</v>
      </c>
      <c r="AD29">
        <v>109.1</v>
      </c>
      <c r="AE29">
        <v>115.5</v>
      </c>
    </row>
    <row r="30" spans="1:31" x14ac:dyDescent="0.3">
      <c r="A30" t="s">
        <v>85</v>
      </c>
      <c r="B30" s="2">
        <v>2013</v>
      </c>
      <c r="C30" t="s">
        <v>238</v>
      </c>
      <c r="D30" t="str">
        <f t="shared" si="0"/>
        <v>2013OctoberUrban</v>
      </c>
      <c r="E30">
        <v>118.9</v>
      </c>
      <c r="F30">
        <v>118.1</v>
      </c>
      <c r="G30">
        <v>114.5</v>
      </c>
      <c r="H30">
        <v>110.4</v>
      </c>
      <c r="I30">
        <v>102.3</v>
      </c>
      <c r="J30">
        <v>106.2</v>
      </c>
      <c r="K30">
        <v>183.5</v>
      </c>
      <c r="L30">
        <v>105.3</v>
      </c>
      <c r="M30">
        <v>100.2</v>
      </c>
      <c r="N30">
        <v>109.6</v>
      </c>
      <c r="O30">
        <v>111.4</v>
      </c>
      <c r="P30">
        <v>116</v>
      </c>
      <c r="Q30">
        <v>120.8</v>
      </c>
      <c r="R30">
        <v>113.5</v>
      </c>
      <c r="S30">
        <v>112.5</v>
      </c>
      <c r="T30">
        <v>109.7</v>
      </c>
      <c r="U30">
        <v>112</v>
      </c>
      <c r="V30">
        <v>110.5</v>
      </c>
      <c r="W30">
        <v>109.7</v>
      </c>
      <c r="X30">
        <v>110.2</v>
      </c>
      <c r="Y30">
        <v>108.2</v>
      </c>
      <c r="Z30">
        <v>109.7</v>
      </c>
      <c r="AA30">
        <v>108</v>
      </c>
      <c r="AB30">
        <v>111.3</v>
      </c>
      <c r="AC30">
        <v>107.3</v>
      </c>
      <c r="AD30">
        <v>109.4</v>
      </c>
      <c r="AE30">
        <v>114</v>
      </c>
    </row>
    <row r="31" spans="1:31" x14ac:dyDescent="0.3">
      <c r="A31" t="s">
        <v>104</v>
      </c>
      <c r="B31" s="2">
        <v>2013</v>
      </c>
      <c r="C31" t="s">
        <v>238</v>
      </c>
      <c r="D31" t="str">
        <f t="shared" si="0"/>
        <v>2013OctoberRural+Urban</v>
      </c>
      <c r="E31">
        <v>117.1</v>
      </c>
      <c r="F31">
        <v>116.3</v>
      </c>
      <c r="G31">
        <v>113.3</v>
      </c>
      <c r="H31">
        <v>111.2</v>
      </c>
      <c r="I31">
        <v>105.7</v>
      </c>
      <c r="J31">
        <v>109.9</v>
      </c>
      <c r="K31">
        <v>171.2</v>
      </c>
      <c r="L31">
        <v>107.3</v>
      </c>
      <c r="M31">
        <v>102.7</v>
      </c>
      <c r="N31">
        <v>108.7</v>
      </c>
      <c r="O31">
        <v>111.2</v>
      </c>
      <c r="P31">
        <v>115.4</v>
      </c>
      <c r="Q31">
        <v>120.2</v>
      </c>
      <c r="R31">
        <v>112.5</v>
      </c>
      <c r="S31">
        <v>113.2</v>
      </c>
      <c r="T31">
        <v>111.2</v>
      </c>
      <c r="U31">
        <v>112.8</v>
      </c>
      <c r="V31">
        <v>110.5</v>
      </c>
      <c r="W31">
        <v>110.9</v>
      </c>
      <c r="X31">
        <v>110.3</v>
      </c>
      <c r="Y31">
        <v>108.6</v>
      </c>
      <c r="Z31">
        <v>109.5</v>
      </c>
      <c r="AA31">
        <v>108.1</v>
      </c>
      <c r="AB31">
        <v>110.8</v>
      </c>
      <c r="AC31">
        <v>107.4</v>
      </c>
      <c r="AD31">
        <v>109.2</v>
      </c>
      <c r="AE31">
        <v>114.8</v>
      </c>
    </row>
    <row r="32" spans="1:31" x14ac:dyDescent="0.3">
      <c r="A32" t="s">
        <v>60</v>
      </c>
      <c r="B32" s="2">
        <v>2013</v>
      </c>
      <c r="C32" t="s">
        <v>256</v>
      </c>
      <c r="D32" t="str">
        <f t="shared" si="0"/>
        <v>2013November Rural</v>
      </c>
      <c r="E32">
        <v>117.3</v>
      </c>
      <c r="F32">
        <v>114.9</v>
      </c>
      <c r="G32">
        <v>116.2</v>
      </c>
      <c r="H32">
        <v>112.8</v>
      </c>
      <c r="I32">
        <v>108.9</v>
      </c>
      <c r="J32">
        <v>116.6</v>
      </c>
      <c r="K32">
        <v>178.1</v>
      </c>
      <c r="L32">
        <v>109.1</v>
      </c>
      <c r="M32">
        <v>103.6</v>
      </c>
      <c r="N32">
        <v>109</v>
      </c>
      <c r="O32">
        <v>111.8</v>
      </c>
      <c r="P32">
        <v>116</v>
      </c>
      <c r="Q32">
        <v>122.5</v>
      </c>
      <c r="R32">
        <v>112.8</v>
      </c>
      <c r="S32">
        <v>114.6</v>
      </c>
      <c r="T32">
        <v>113.1</v>
      </c>
      <c r="U32">
        <v>114.4</v>
      </c>
      <c r="V32" s="3" t="s">
        <v>79</v>
      </c>
      <c r="W32">
        <v>112.6</v>
      </c>
      <c r="X32">
        <v>111.3</v>
      </c>
      <c r="Y32">
        <v>109.7</v>
      </c>
      <c r="Z32">
        <v>109.6</v>
      </c>
      <c r="AA32">
        <v>108.7</v>
      </c>
      <c r="AB32">
        <v>111</v>
      </c>
      <c r="AC32">
        <v>108.2</v>
      </c>
      <c r="AD32">
        <v>109.8</v>
      </c>
      <c r="AE32">
        <v>117.4</v>
      </c>
    </row>
    <row r="33" spans="1:31" x14ac:dyDescent="0.3">
      <c r="A33" t="s">
        <v>85</v>
      </c>
      <c r="B33" s="2">
        <v>2013</v>
      </c>
      <c r="C33" t="s">
        <v>264</v>
      </c>
      <c r="D33" t="str">
        <f t="shared" si="0"/>
        <v>2013NovemberUrban</v>
      </c>
      <c r="E33">
        <v>119.8</v>
      </c>
      <c r="F33">
        <v>116.3</v>
      </c>
      <c r="G33">
        <v>122.6</v>
      </c>
      <c r="H33">
        <v>112</v>
      </c>
      <c r="I33">
        <v>103.2</v>
      </c>
      <c r="J33">
        <v>110</v>
      </c>
      <c r="K33">
        <v>192.8</v>
      </c>
      <c r="L33">
        <v>106.3</v>
      </c>
      <c r="M33">
        <v>99.5</v>
      </c>
      <c r="N33">
        <v>110.3</v>
      </c>
      <c r="O33">
        <v>111.8</v>
      </c>
      <c r="P33">
        <v>117.1</v>
      </c>
      <c r="Q33">
        <v>122.9</v>
      </c>
      <c r="R33">
        <v>114.1</v>
      </c>
      <c r="S33">
        <v>113.5</v>
      </c>
      <c r="T33">
        <v>110.3</v>
      </c>
      <c r="U33">
        <v>113</v>
      </c>
      <c r="V33">
        <v>111.1</v>
      </c>
      <c r="W33">
        <v>110</v>
      </c>
      <c r="X33">
        <v>110.9</v>
      </c>
      <c r="Y33">
        <v>108.6</v>
      </c>
      <c r="Z33">
        <v>109.5</v>
      </c>
      <c r="AA33">
        <v>108.5</v>
      </c>
      <c r="AB33">
        <v>111.3</v>
      </c>
      <c r="AC33">
        <v>107.9</v>
      </c>
      <c r="AD33">
        <v>109.6</v>
      </c>
      <c r="AE33">
        <v>115</v>
      </c>
    </row>
    <row r="34" spans="1:31" x14ac:dyDescent="0.3">
      <c r="A34" t="s">
        <v>104</v>
      </c>
      <c r="B34" s="2">
        <v>2013</v>
      </c>
      <c r="C34" t="s">
        <v>264</v>
      </c>
      <c r="D34" t="str">
        <f t="shared" si="0"/>
        <v>2013NovemberRural+Urban</v>
      </c>
      <c r="E34">
        <v>118.1</v>
      </c>
      <c r="F34">
        <v>115.4</v>
      </c>
      <c r="G34">
        <v>118.7</v>
      </c>
      <c r="H34">
        <v>112.5</v>
      </c>
      <c r="I34">
        <v>106.8</v>
      </c>
      <c r="J34">
        <v>113.5</v>
      </c>
      <c r="K34">
        <v>183.1</v>
      </c>
      <c r="L34">
        <v>108.2</v>
      </c>
      <c r="M34">
        <v>102.2</v>
      </c>
      <c r="N34">
        <v>109.4</v>
      </c>
      <c r="O34">
        <v>111.8</v>
      </c>
      <c r="P34">
        <v>116.5</v>
      </c>
      <c r="Q34">
        <v>122.6</v>
      </c>
      <c r="R34">
        <v>113.1</v>
      </c>
      <c r="S34">
        <v>114.2</v>
      </c>
      <c r="T34">
        <v>111.9</v>
      </c>
      <c r="U34">
        <v>113.8</v>
      </c>
      <c r="V34">
        <v>111.1</v>
      </c>
      <c r="W34">
        <v>111.6</v>
      </c>
      <c r="X34">
        <v>111.1</v>
      </c>
      <c r="Y34">
        <v>109.3</v>
      </c>
      <c r="Z34">
        <v>109.5</v>
      </c>
      <c r="AA34">
        <v>108.6</v>
      </c>
      <c r="AB34">
        <v>111.2</v>
      </c>
      <c r="AC34">
        <v>108.1</v>
      </c>
      <c r="AD34">
        <v>109.7</v>
      </c>
      <c r="AE34">
        <v>116.3</v>
      </c>
    </row>
    <row r="35" spans="1:31" x14ac:dyDescent="0.3">
      <c r="A35" t="s">
        <v>60</v>
      </c>
      <c r="B35" s="2">
        <v>2013</v>
      </c>
      <c r="C35" t="s">
        <v>273</v>
      </c>
      <c r="D35" t="str">
        <f t="shared" si="0"/>
        <v>2013DecemberRural</v>
      </c>
      <c r="E35">
        <v>118.4</v>
      </c>
      <c r="F35">
        <v>115.9</v>
      </c>
      <c r="G35">
        <v>120.4</v>
      </c>
      <c r="H35">
        <v>113.8</v>
      </c>
      <c r="I35">
        <v>109.5</v>
      </c>
      <c r="J35">
        <v>115.5</v>
      </c>
      <c r="K35">
        <v>145.69999999999999</v>
      </c>
      <c r="L35">
        <v>109.5</v>
      </c>
      <c r="M35">
        <v>102.9</v>
      </c>
      <c r="N35">
        <v>109.8</v>
      </c>
      <c r="O35">
        <v>112.1</v>
      </c>
      <c r="P35">
        <v>116.8</v>
      </c>
      <c r="Q35">
        <v>118.7</v>
      </c>
      <c r="R35">
        <v>113.6</v>
      </c>
      <c r="S35">
        <v>115.8</v>
      </c>
      <c r="T35">
        <v>114</v>
      </c>
      <c r="U35">
        <v>115.5</v>
      </c>
      <c r="V35" s="3" t="s">
        <v>79</v>
      </c>
      <c r="W35">
        <v>112.8</v>
      </c>
      <c r="X35">
        <v>112.1</v>
      </c>
      <c r="Y35">
        <v>110.1</v>
      </c>
      <c r="Z35">
        <v>109.9</v>
      </c>
      <c r="AA35">
        <v>109.2</v>
      </c>
      <c r="AB35">
        <v>111.6</v>
      </c>
      <c r="AC35">
        <v>108.1</v>
      </c>
      <c r="AD35">
        <v>110.1</v>
      </c>
      <c r="AE35">
        <v>115.5</v>
      </c>
    </row>
    <row r="36" spans="1:31" x14ac:dyDescent="0.3">
      <c r="A36" t="s">
        <v>85</v>
      </c>
      <c r="B36" s="2">
        <v>2013</v>
      </c>
      <c r="C36" t="s">
        <v>273</v>
      </c>
      <c r="D36" t="str">
        <f t="shared" si="0"/>
        <v>2013DecemberUrban</v>
      </c>
      <c r="E36">
        <v>120.5</v>
      </c>
      <c r="F36">
        <v>118.1</v>
      </c>
      <c r="G36">
        <v>128.5</v>
      </c>
      <c r="H36">
        <v>112.8</v>
      </c>
      <c r="I36">
        <v>103.4</v>
      </c>
      <c r="J36">
        <v>110.7</v>
      </c>
      <c r="K36">
        <v>144.80000000000001</v>
      </c>
      <c r="L36">
        <v>107.1</v>
      </c>
      <c r="M36">
        <v>98.6</v>
      </c>
      <c r="N36">
        <v>111.9</v>
      </c>
      <c r="O36">
        <v>112.1</v>
      </c>
      <c r="P36">
        <v>118.1</v>
      </c>
      <c r="Q36">
        <v>117.8</v>
      </c>
      <c r="R36">
        <v>115</v>
      </c>
      <c r="S36">
        <v>114.2</v>
      </c>
      <c r="T36">
        <v>110.9</v>
      </c>
      <c r="U36">
        <v>113.7</v>
      </c>
      <c r="V36">
        <v>110.7</v>
      </c>
      <c r="W36">
        <v>110.4</v>
      </c>
      <c r="X36">
        <v>111.3</v>
      </c>
      <c r="Y36">
        <v>109</v>
      </c>
      <c r="Z36">
        <v>109.7</v>
      </c>
      <c r="AA36">
        <v>108.9</v>
      </c>
      <c r="AB36">
        <v>111.4</v>
      </c>
      <c r="AC36">
        <v>107.7</v>
      </c>
      <c r="AD36">
        <v>109.8</v>
      </c>
      <c r="AE36">
        <v>113.3</v>
      </c>
    </row>
    <row r="37" spans="1:31" x14ac:dyDescent="0.3">
      <c r="A37" t="s">
        <v>104</v>
      </c>
      <c r="B37" s="2">
        <v>2013</v>
      </c>
      <c r="C37" t="s">
        <v>273</v>
      </c>
      <c r="D37" t="str">
        <f t="shared" si="0"/>
        <v>2013DecemberRural+Urban</v>
      </c>
      <c r="E37">
        <v>119.1</v>
      </c>
      <c r="F37">
        <v>116.7</v>
      </c>
      <c r="G37">
        <v>123.5</v>
      </c>
      <c r="H37">
        <v>113.4</v>
      </c>
      <c r="I37">
        <v>107.3</v>
      </c>
      <c r="J37">
        <v>113.3</v>
      </c>
      <c r="K37">
        <v>145.4</v>
      </c>
      <c r="L37">
        <v>108.7</v>
      </c>
      <c r="M37">
        <v>101.5</v>
      </c>
      <c r="N37">
        <v>110.5</v>
      </c>
      <c r="O37">
        <v>112.1</v>
      </c>
      <c r="P37">
        <v>117.4</v>
      </c>
      <c r="Q37">
        <v>118.4</v>
      </c>
      <c r="R37">
        <v>114</v>
      </c>
      <c r="S37">
        <v>115.2</v>
      </c>
      <c r="T37">
        <v>112.7</v>
      </c>
      <c r="U37">
        <v>114.8</v>
      </c>
      <c r="V37">
        <v>110.7</v>
      </c>
      <c r="W37">
        <v>111.9</v>
      </c>
      <c r="X37">
        <v>111.7</v>
      </c>
      <c r="Y37">
        <v>109.7</v>
      </c>
      <c r="Z37">
        <v>109.8</v>
      </c>
      <c r="AA37">
        <v>109</v>
      </c>
      <c r="AB37">
        <v>111.5</v>
      </c>
      <c r="AC37">
        <v>107.9</v>
      </c>
      <c r="AD37">
        <v>110</v>
      </c>
      <c r="AE37">
        <v>114.5</v>
      </c>
    </row>
    <row r="38" spans="1:31" x14ac:dyDescent="0.3">
      <c r="A38" t="s">
        <v>60</v>
      </c>
      <c r="B38" s="2">
        <v>2014</v>
      </c>
      <c r="C38" t="s">
        <v>62</v>
      </c>
      <c r="D38" t="str">
        <f t="shared" si="0"/>
        <v>2014JanuaryRural</v>
      </c>
      <c r="E38">
        <v>118.9</v>
      </c>
      <c r="F38">
        <v>117.1</v>
      </c>
      <c r="G38">
        <v>120.5</v>
      </c>
      <c r="H38">
        <v>114.4</v>
      </c>
      <c r="I38">
        <v>109</v>
      </c>
      <c r="J38">
        <v>115.5</v>
      </c>
      <c r="K38">
        <v>123.9</v>
      </c>
      <c r="L38">
        <v>109.6</v>
      </c>
      <c r="M38">
        <v>101.8</v>
      </c>
      <c r="N38">
        <v>110.2</v>
      </c>
      <c r="O38">
        <v>112.4</v>
      </c>
      <c r="P38">
        <v>117.3</v>
      </c>
      <c r="Q38">
        <v>116</v>
      </c>
      <c r="R38">
        <v>114</v>
      </c>
      <c r="S38">
        <v>116.5</v>
      </c>
      <c r="T38">
        <v>114.5</v>
      </c>
      <c r="U38">
        <v>116.2</v>
      </c>
      <c r="V38" s="3" t="s">
        <v>79</v>
      </c>
      <c r="W38">
        <v>113</v>
      </c>
      <c r="X38">
        <v>112.6</v>
      </c>
      <c r="Y38">
        <v>110.6</v>
      </c>
      <c r="Z38">
        <v>110.5</v>
      </c>
      <c r="AA38">
        <v>109.6</v>
      </c>
      <c r="AB38">
        <v>111.8</v>
      </c>
      <c r="AC38">
        <v>108.3</v>
      </c>
      <c r="AD38">
        <v>110.6</v>
      </c>
      <c r="AE38">
        <v>114.2</v>
      </c>
    </row>
    <row r="39" spans="1:31" x14ac:dyDescent="0.3">
      <c r="A39" t="s">
        <v>85</v>
      </c>
      <c r="B39" s="2">
        <v>2014</v>
      </c>
      <c r="C39" t="s">
        <v>62</v>
      </c>
      <c r="D39" t="str">
        <f t="shared" si="0"/>
        <v>2014JanuaryUrban</v>
      </c>
      <c r="E39">
        <v>121.2</v>
      </c>
      <c r="F39">
        <v>122</v>
      </c>
      <c r="G39">
        <v>129.9</v>
      </c>
      <c r="H39">
        <v>113.6</v>
      </c>
      <c r="I39">
        <v>102.9</v>
      </c>
      <c r="J39">
        <v>112.1</v>
      </c>
      <c r="K39">
        <v>118.9</v>
      </c>
      <c r="L39">
        <v>107.5</v>
      </c>
      <c r="M39">
        <v>96.9</v>
      </c>
      <c r="N39">
        <v>112.7</v>
      </c>
      <c r="O39">
        <v>112.1</v>
      </c>
      <c r="P39">
        <v>119</v>
      </c>
      <c r="Q39">
        <v>115.5</v>
      </c>
      <c r="R39">
        <v>115.7</v>
      </c>
      <c r="S39">
        <v>114.8</v>
      </c>
      <c r="T39">
        <v>111.3</v>
      </c>
      <c r="U39">
        <v>114.3</v>
      </c>
      <c r="V39">
        <v>111.6</v>
      </c>
      <c r="W39">
        <v>111</v>
      </c>
      <c r="X39">
        <v>111.9</v>
      </c>
      <c r="Y39">
        <v>109.7</v>
      </c>
      <c r="Z39">
        <v>110.8</v>
      </c>
      <c r="AA39">
        <v>109.8</v>
      </c>
      <c r="AB39">
        <v>111.5</v>
      </c>
      <c r="AC39">
        <v>108</v>
      </c>
      <c r="AD39">
        <v>110.5</v>
      </c>
      <c r="AE39">
        <v>112.9</v>
      </c>
    </row>
    <row r="40" spans="1:31" x14ac:dyDescent="0.3">
      <c r="A40" t="s">
        <v>104</v>
      </c>
      <c r="B40" s="2">
        <v>2014</v>
      </c>
      <c r="C40" t="s">
        <v>62</v>
      </c>
      <c r="D40" t="str">
        <f t="shared" si="0"/>
        <v>2014JanuaryRural+Urban</v>
      </c>
      <c r="E40">
        <v>119.6</v>
      </c>
      <c r="F40">
        <v>118.8</v>
      </c>
      <c r="G40">
        <v>124.1</v>
      </c>
      <c r="H40">
        <v>114.1</v>
      </c>
      <c r="I40">
        <v>106.8</v>
      </c>
      <c r="J40">
        <v>113.9</v>
      </c>
      <c r="K40">
        <v>122.2</v>
      </c>
      <c r="L40">
        <v>108.9</v>
      </c>
      <c r="M40">
        <v>100.2</v>
      </c>
      <c r="N40">
        <v>111</v>
      </c>
      <c r="O40">
        <v>112.3</v>
      </c>
      <c r="P40">
        <v>118.1</v>
      </c>
      <c r="Q40">
        <v>115.8</v>
      </c>
      <c r="R40">
        <v>114.5</v>
      </c>
      <c r="S40">
        <v>115.8</v>
      </c>
      <c r="T40">
        <v>113.2</v>
      </c>
      <c r="U40">
        <v>115.4</v>
      </c>
      <c r="V40">
        <v>111.6</v>
      </c>
      <c r="W40">
        <v>112.2</v>
      </c>
      <c r="X40">
        <v>112.3</v>
      </c>
      <c r="Y40">
        <v>110.3</v>
      </c>
      <c r="Z40">
        <v>110.7</v>
      </c>
      <c r="AA40">
        <v>109.7</v>
      </c>
      <c r="AB40">
        <v>111.6</v>
      </c>
      <c r="AC40">
        <v>108.2</v>
      </c>
      <c r="AD40">
        <v>110.6</v>
      </c>
      <c r="AE40">
        <v>113.6</v>
      </c>
    </row>
    <row r="41" spans="1:31" x14ac:dyDescent="0.3">
      <c r="A41" t="s">
        <v>60</v>
      </c>
      <c r="B41" s="2">
        <v>2014</v>
      </c>
      <c r="C41" t="s">
        <v>116</v>
      </c>
      <c r="D41" t="str">
        <f t="shared" si="0"/>
        <v>2014FebruaryRural</v>
      </c>
      <c r="E41">
        <v>119.4</v>
      </c>
      <c r="F41">
        <v>117.7</v>
      </c>
      <c r="G41">
        <v>121.2</v>
      </c>
      <c r="H41">
        <v>115</v>
      </c>
      <c r="I41">
        <v>109</v>
      </c>
      <c r="J41">
        <v>116.6</v>
      </c>
      <c r="K41">
        <v>116</v>
      </c>
      <c r="L41">
        <v>109.8</v>
      </c>
      <c r="M41">
        <v>101.1</v>
      </c>
      <c r="N41">
        <v>110.4</v>
      </c>
      <c r="O41">
        <v>112.9</v>
      </c>
      <c r="P41">
        <v>117.8</v>
      </c>
      <c r="Q41">
        <v>115.3</v>
      </c>
      <c r="R41">
        <v>114.2</v>
      </c>
      <c r="S41">
        <v>117.1</v>
      </c>
      <c r="T41">
        <v>114.5</v>
      </c>
      <c r="U41">
        <v>116.7</v>
      </c>
      <c r="V41" s="3" t="s">
        <v>79</v>
      </c>
      <c r="W41">
        <v>113.2</v>
      </c>
      <c r="X41">
        <v>112.9</v>
      </c>
      <c r="Y41">
        <v>110.9</v>
      </c>
      <c r="Z41">
        <v>110.8</v>
      </c>
      <c r="AA41">
        <v>109.9</v>
      </c>
      <c r="AB41">
        <v>112</v>
      </c>
      <c r="AC41">
        <v>108.7</v>
      </c>
      <c r="AD41">
        <v>110.9</v>
      </c>
      <c r="AE41">
        <v>114</v>
      </c>
    </row>
    <row r="42" spans="1:31" x14ac:dyDescent="0.3">
      <c r="A42" t="s">
        <v>85</v>
      </c>
      <c r="B42" s="2">
        <v>2014</v>
      </c>
      <c r="C42" t="s">
        <v>116</v>
      </c>
      <c r="D42" t="str">
        <f t="shared" si="0"/>
        <v>2014FebruaryUrban</v>
      </c>
      <c r="E42">
        <v>121.9</v>
      </c>
      <c r="F42">
        <v>122</v>
      </c>
      <c r="G42">
        <v>124.5</v>
      </c>
      <c r="H42">
        <v>115.2</v>
      </c>
      <c r="I42">
        <v>102.5</v>
      </c>
      <c r="J42">
        <v>114.1</v>
      </c>
      <c r="K42">
        <v>111.5</v>
      </c>
      <c r="L42">
        <v>108.2</v>
      </c>
      <c r="M42">
        <v>95.4</v>
      </c>
      <c r="N42">
        <v>113.5</v>
      </c>
      <c r="O42">
        <v>112.1</v>
      </c>
      <c r="P42">
        <v>119.9</v>
      </c>
      <c r="Q42">
        <v>115.2</v>
      </c>
      <c r="R42">
        <v>116.2</v>
      </c>
      <c r="S42">
        <v>115.3</v>
      </c>
      <c r="T42">
        <v>111.7</v>
      </c>
      <c r="U42">
        <v>114.7</v>
      </c>
      <c r="V42">
        <v>112.5</v>
      </c>
      <c r="W42">
        <v>111.1</v>
      </c>
      <c r="X42">
        <v>112.6</v>
      </c>
      <c r="Y42">
        <v>110.4</v>
      </c>
      <c r="Z42">
        <v>111.3</v>
      </c>
      <c r="AA42">
        <v>110.3</v>
      </c>
      <c r="AB42">
        <v>111.6</v>
      </c>
      <c r="AC42">
        <v>108.7</v>
      </c>
      <c r="AD42">
        <v>111</v>
      </c>
      <c r="AE42">
        <v>113.1</v>
      </c>
    </row>
    <row r="43" spans="1:31" x14ac:dyDescent="0.3">
      <c r="A43" t="s">
        <v>104</v>
      </c>
      <c r="B43" s="2">
        <v>2014</v>
      </c>
      <c r="C43" t="s">
        <v>116</v>
      </c>
      <c r="D43" t="str">
        <f t="shared" si="0"/>
        <v>2014FebruaryRural+Urban</v>
      </c>
      <c r="E43">
        <v>120.2</v>
      </c>
      <c r="F43">
        <v>119.2</v>
      </c>
      <c r="G43">
        <v>122.5</v>
      </c>
      <c r="H43">
        <v>115.1</v>
      </c>
      <c r="I43">
        <v>106.6</v>
      </c>
      <c r="J43">
        <v>115.4</v>
      </c>
      <c r="K43">
        <v>114.5</v>
      </c>
      <c r="L43">
        <v>109.3</v>
      </c>
      <c r="M43">
        <v>99.2</v>
      </c>
      <c r="N43">
        <v>111.4</v>
      </c>
      <c r="O43">
        <v>112.6</v>
      </c>
      <c r="P43">
        <v>118.8</v>
      </c>
      <c r="Q43">
        <v>115.3</v>
      </c>
      <c r="R43">
        <v>114.7</v>
      </c>
      <c r="S43">
        <v>116.4</v>
      </c>
      <c r="T43">
        <v>113.3</v>
      </c>
      <c r="U43">
        <v>115.9</v>
      </c>
      <c r="V43">
        <v>112.5</v>
      </c>
      <c r="W43">
        <v>112.4</v>
      </c>
      <c r="X43">
        <v>112.8</v>
      </c>
      <c r="Y43">
        <v>110.7</v>
      </c>
      <c r="Z43">
        <v>111.1</v>
      </c>
      <c r="AA43">
        <v>110.1</v>
      </c>
      <c r="AB43">
        <v>111.8</v>
      </c>
      <c r="AC43">
        <v>108.7</v>
      </c>
      <c r="AD43">
        <v>110.9</v>
      </c>
      <c r="AE43">
        <v>113.6</v>
      </c>
    </row>
    <row r="44" spans="1:31" x14ac:dyDescent="0.3">
      <c r="A44" t="s">
        <v>60</v>
      </c>
      <c r="B44" s="2">
        <v>2014</v>
      </c>
      <c r="C44" t="s">
        <v>138</v>
      </c>
      <c r="D44" t="str">
        <f t="shared" si="0"/>
        <v>2014MarchRural</v>
      </c>
      <c r="E44">
        <v>120.1</v>
      </c>
      <c r="F44">
        <v>118.1</v>
      </c>
      <c r="G44">
        <v>120.7</v>
      </c>
      <c r="H44">
        <v>116.1</v>
      </c>
      <c r="I44">
        <v>109.3</v>
      </c>
      <c r="J44">
        <v>119.6</v>
      </c>
      <c r="K44">
        <v>117.9</v>
      </c>
      <c r="L44">
        <v>110.2</v>
      </c>
      <c r="M44">
        <v>101.2</v>
      </c>
      <c r="N44">
        <v>110.7</v>
      </c>
      <c r="O44">
        <v>113</v>
      </c>
      <c r="P44">
        <v>118.3</v>
      </c>
      <c r="Q44">
        <v>116.2</v>
      </c>
      <c r="R44">
        <v>114.6</v>
      </c>
      <c r="S44">
        <v>117.5</v>
      </c>
      <c r="T44">
        <v>114.9</v>
      </c>
      <c r="U44">
        <v>117.2</v>
      </c>
      <c r="V44" s="3" t="s">
        <v>79</v>
      </c>
      <c r="W44">
        <v>113.4</v>
      </c>
      <c r="X44">
        <v>113.4</v>
      </c>
      <c r="Y44">
        <v>111.4</v>
      </c>
      <c r="Z44">
        <v>111.2</v>
      </c>
      <c r="AA44">
        <v>110.2</v>
      </c>
      <c r="AB44">
        <v>112.4</v>
      </c>
      <c r="AC44">
        <v>108.9</v>
      </c>
      <c r="AD44">
        <v>111.3</v>
      </c>
      <c r="AE44">
        <v>114.6</v>
      </c>
    </row>
    <row r="45" spans="1:31" x14ac:dyDescent="0.3">
      <c r="A45" t="s">
        <v>85</v>
      </c>
      <c r="B45" s="2">
        <v>2014</v>
      </c>
      <c r="C45" t="s">
        <v>138</v>
      </c>
      <c r="D45" t="str">
        <f t="shared" si="0"/>
        <v>2014MarchUrban</v>
      </c>
      <c r="E45">
        <v>122.1</v>
      </c>
      <c r="F45">
        <v>121.4</v>
      </c>
      <c r="G45">
        <v>121.5</v>
      </c>
      <c r="H45">
        <v>116.2</v>
      </c>
      <c r="I45">
        <v>102.8</v>
      </c>
      <c r="J45">
        <v>117.7</v>
      </c>
      <c r="K45">
        <v>113.3</v>
      </c>
      <c r="L45">
        <v>108.9</v>
      </c>
      <c r="M45">
        <v>96.3</v>
      </c>
      <c r="N45">
        <v>114.1</v>
      </c>
      <c r="O45">
        <v>112.2</v>
      </c>
      <c r="P45">
        <v>120.5</v>
      </c>
      <c r="Q45">
        <v>116</v>
      </c>
      <c r="R45">
        <v>116.7</v>
      </c>
      <c r="S45">
        <v>115.8</v>
      </c>
      <c r="T45">
        <v>112.1</v>
      </c>
      <c r="U45">
        <v>115.2</v>
      </c>
      <c r="V45">
        <v>113.2</v>
      </c>
      <c r="W45">
        <v>110.9</v>
      </c>
      <c r="X45">
        <v>113</v>
      </c>
      <c r="Y45">
        <v>110.8</v>
      </c>
      <c r="Z45">
        <v>111.6</v>
      </c>
      <c r="AA45">
        <v>110.9</v>
      </c>
      <c r="AB45">
        <v>111.8</v>
      </c>
      <c r="AC45">
        <v>109.2</v>
      </c>
      <c r="AD45">
        <v>111.4</v>
      </c>
      <c r="AE45">
        <v>113.7</v>
      </c>
    </row>
    <row r="46" spans="1:31" x14ac:dyDescent="0.3">
      <c r="A46" t="s">
        <v>104</v>
      </c>
      <c r="B46" s="2">
        <v>2014</v>
      </c>
      <c r="C46" t="s">
        <v>138</v>
      </c>
      <c r="D46" t="str">
        <f t="shared" si="0"/>
        <v>2014MarchRural+Urban</v>
      </c>
      <c r="E46">
        <v>120.7</v>
      </c>
      <c r="F46">
        <v>119.3</v>
      </c>
      <c r="G46">
        <v>121</v>
      </c>
      <c r="H46">
        <v>116.1</v>
      </c>
      <c r="I46">
        <v>106.9</v>
      </c>
      <c r="J46">
        <v>118.7</v>
      </c>
      <c r="K46">
        <v>116.3</v>
      </c>
      <c r="L46">
        <v>109.8</v>
      </c>
      <c r="M46">
        <v>99.6</v>
      </c>
      <c r="N46">
        <v>111.8</v>
      </c>
      <c r="O46">
        <v>112.7</v>
      </c>
      <c r="P46">
        <v>119.3</v>
      </c>
      <c r="Q46">
        <v>116.1</v>
      </c>
      <c r="R46">
        <v>115.2</v>
      </c>
      <c r="S46">
        <v>116.8</v>
      </c>
      <c r="T46">
        <v>113.7</v>
      </c>
      <c r="U46">
        <v>116.4</v>
      </c>
      <c r="V46">
        <v>113.2</v>
      </c>
      <c r="W46">
        <v>112.5</v>
      </c>
      <c r="X46">
        <v>113.2</v>
      </c>
      <c r="Y46">
        <v>111.2</v>
      </c>
      <c r="Z46">
        <v>111.4</v>
      </c>
      <c r="AA46">
        <v>110.6</v>
      </c>
      <c r="AB46">
        <v>112</v>
      </c>
      <c r="AC46">
        <v>109</v>
      </c>
      <c r="AD46">
        <v>111.3</v>
      </c>
      <c r="AE46">
        <v>114.2</v>
      </c>
    </row>
    <row r="47" spans="1:31" x14ac:dyDescent="0.3">
      <c r="A47" t="s">
        <v>60</v>
      </c>
      <c r="B47" s="1">
        <v>2014</v>
      </c>
      <c r="C47" t="s">
        <v>154</v>
      </c>
      <c r="D47" t="str">
        <f t="shared" si="0"/>
        <v>2014AprilRural</v>
      </c>
      <c r="E47">
        <v>120.2</v>
      </c>
      <c r="F47">
        <v>118.9</v>
      </c>
      <c r="G47">
        <v>118.1</v>
      </c>
      <c r="H47">
        <v>117</v>
      </c>
      <c r="I47">
        <v>109.7</v>
      </c>
      <c r="J47">
        <v>125.5</v>
      </c>
      <c r="K47">
        <v>120.5</v>
      </c>
      <c r="L47">
        <v>111</v>
      </c>
      <c r="M47">
        <v>102.6</v>
      </c>
      <c r="N47">
        <v>111.2</v>
      </c>
      <c r="O47">
        <v>113.5</v>
      </c>
      <c r="P47">
        <v>118.7</v>
      </c>
      <c r="Q47">
        <v>117.2</v>
      </c>
      <c r="R47">
        <v>115.4</v>
      </c>
      <c r="S47">
        <v>118.1</v>
      </c>
      <c r="T47">
        <v>116.1</v>
      </c>
      <c r="U47">
        <v>117.8</v>
      </c>
      <c r="V47" s="3" t="s">
        <v>79</v>
      </c>
      <c r="W47">
        <v>113.4</v>
      </c>
      <c r="X47">
        <v>113.7</v>
      </c>
      <c r="Y47">
        <v>111.8</v>
      </c>
      <c r="Z47">
        <v>111.2</v>
      </c>
      <c r="AA47">
        <v>110.5</v>
      </c>
      <c r="AB47">
        <v>113</v>
      </c>
      <c r="AC47">
        <v>108.9</v>
      </c>
      <c r="AD47">
        <v>111.5</v>
      </c>
      <c r="AE47">
        <v>115.4</v>
      </c>
    </row>
    <row r="48" spans="1:31" x14ac:dyDescent="0.3">
      <c r="A48" t="s">
        <v>85</v>
      </c>
      <c r="B48" s="1">
        <v>2014</v>
      </c>
      <c r="C48" t="s">
        <v>154</v>
      </c>
      <c r="D48" t="str">
        <f t="shared" si="0"/>
        <v>2014AprilUrban</v>
      </c>
      <c r="E48">
        <v>122.5</v>
      </c>
      <c r="F48">
        <v>121.7</v>
      </c>
      <c r="G48">
        <v>113.3</v>
      </c>
      <c r="H48">
        <v>117</v>
      </c>
      <c r="I48">
        <v>103.1</v>
      </c>
      <c r="J48">
        <v>126.7</v>
      </c>
      <c r="K48">
        <v>121.2</v>
      </c>
      <c r="L48">
        <v>111</v>
      </c>
      <c r="M48">
        <v>100.3</v>
      </c>
      <c r="N48">
        <v>115.3</v>
      </c>
      <c r="O48">
        <v>112.7</v>
      </c>
      <c r="P48">
        <v>121</v>
      </c>
      <c r="Q48">
        <v>118.2</v>
      </c>
      <c r="R48">
        <v>117.6</v>
      </c>
      <c r="S48">
        <v>116.3</v>
      </c>
      <c r="T48">
        <v>112.5</v>
      </c>
      <c r="U48">
        <v>115.7</v>
      </c>
      <c r="V48">
        <v>113.9</v>
      </c>
      <c r="W48">
        <v>110.9</v>
      </c>
      <c r="X48">
        <v>113.4</v>
      </c>
      <c r="Y48">
        <v>111</v>
      </c>
      <c r="Z48">
        <v>111.2</v>
      </c>
      <c r="AA48">
        <v>111.2</v>
      </c>
      <c r="AB48">
        <v>112.5</v>
      </c>
      <c r="AC48">
        <v>109.1</v>
      </c>
      <c r="AD48">
        <v>111.4</v>
      </c>
      <c r="AE48">
        <v>114.7</v>
      </c>
    </row>
    <row r="49" spans="1:31" x14ac:dyDescent="0.3">
      <c r="A49" t="s">
        <v>104</v>
      </c>
      <c r="B49" s="1">
        <v>2014</v>
      </c>
      <c r="C49" t="s">
        <v>154</v>
      </c>
      <c r="D49" t="str">
        <f t="shared" si="0"/>
        <v>2014AprilRural+Urban</v>
      </c>
      <c r="E49">
        <v>120.9</v>
      </c>
      <c r="F49">
        <v>119.9</v>
      </c>
      <c r="G49">
        <v>116.2</v>
      </c>
      <c r="H49">
        <v>117</v>
      </c>
      <c r="I49">
        <v>107.3</v>
      </c>
      <c r="J49">
        <v>126.1</v>
      </c>
      <c r="K49">
        <v>120.7</v>
      </c>
      <c r="L49">
        <v>111</v>
      </c>
      <c r="M49">
        <v>101.8</v>
      </c>
      <c r="N49">
        <v>112.6</v>
      </c>
      <c r="O49">
        <v>113.2</v>
      </c>
      <c r="P49">
        <v>119.8</v>
      </c>
      <c r="Q49">
        <v>117.6</v>
      </c>
      <c r="R49">
        <v>116</v>
      </c>
      <c r="S49">
        <v>117.4</v>
      </c>
      <c r="T49">
        <v>114.6</v>
      </c>
      <c r="U49">
        <v>117</v>
      </c>
      <c r="V49">
        <v>113.9</v>
      </c>
      <c r="W49">
        <v>112.5</v>
      </c>
      <c r="X49">
        <v>113.6</v>
      </c>
      <c r="Y49">
        <v>111.5</v>
      </c>
      <c r="Z49">
        <v>111.2</v>
      </c>
      <c r="AA49">
        <v>110.9</v>
      </c>
      <c r="AB49">
        <v>112.7</v>
      </c>
      <c r="AC49">
        <v>109</v>
      </c>
      <c r="AD49">
        <v>111.5</v>
      </c>
      <c r="AE49">
        <v>115.1</v>
      </c>
    </row>
    <row r="50" spans="1:31" x14ac:dyDescent="0.3">
      <c r="A50" t="s">
        <v>60</v>
      </c>
      <c r="B50" s="1">
        <v>2014</v>
      </c>
      <c r="C50" t="s">
        <v>167</v>
      </c>
      <c r="D50" t="str">
        <f t="shared" si="0"/>
        <v>2014MayRural</v>
      </c>
      <c r="E50">
        <v>120.3</v>
      </c>
      <c r="F50">
        <v>120.2</v>
      </c>
      <c r="G50">
        <v>116.9</v>
      </c>
      <c r="H50">
        <v>118</v>
      </c>
      <c r="I50">
        <v>110.1</v>
      </c>
      <c r="J50">
        <v>126.3</v>
      </c>
      <c r="K50">
        <v>123.9</v>
      </c>
      <c r="L50">
        <v>111.5</v>
      </c>
      <c r="M50">
        <v>103.5</v>
      </c>
      <c r="N50">
        <v>111.6</v>
      </c>
      <c r="O50">
        <v>114.2</v>
      </c>
      <c r="P50">
        <v>119.2</v>
      </c>
      <c r="Q50">
        <v>118.2</v>
      </c>
      <c r="R50">
        <v>116.3</v>
      </c>
      <c r="S50">
        <v>118.7</v>
      </c>
      <c r="T50">
        <v>116.8</v>
      </c>
      <c r="U50">
        <v>118.5</v>
      </c>
      <c r="V50" s="3" t="s">
        <v>79</v>
      </c>
      <c r="W50">
        <v>113.4</v>
      </c>
      <c r="X50">
        <v>114.1</v>
      </c>
      <c r="Y50">
        <v>112.1</v>
      </c>
      <c r="Z50">
        <v>111.4</v>
      </c>
      <c r="AA50">
        <v>110.9</v>
      </c>
      <c r="AB50">
        <v>113.1</v>
      </c>
      <c r="AC50">
        <v>108.9</v>
      </c>
      <c r="AD50">
        <v>111.8</v>
      </c>
      <c r="AE50">
        <v>116</v>
      </c>
    </row>
    <row r="51" spans="1:31" x14ac:dyDescent="0.3">
      <c r="A51" t="s">
        <v>85</v>
      </c>
      <c r="B51" s="1">
        <v>2014</v>
      </c>
      <c r="C51" t="s">
        <v>167</v>
      </c>
      <c r="D51" t="str">
        <f t="shared" si="0"/>
        <v>2014MayUrban</v>
      </c>
      <c r="E51">
        <v>122.7</v>
      </c>
      <c r="F51">
        <v>124.1</v>
      </c>
      <c r="G51">
        <v>114.2</v>
      </c>
      <c r="H51">
        <v>119.1</v>
      </c>
      <c r="I51">
        <v>103.5</v>
      </c>
      <c r="J51">
        <v>129.19999999999999</v>
      </c>
      <c r="K51">
        <v>127</v>
      </c>
      <c r="L51">
        <v>112.6</v>
      </c>
      <c r="M51">
        <v>101.3</v>
      </c>
      <c r="N51">
        <v>117</v>
      </c>
      <c r="O51">
        <v>112.9</v>
      </c>
      <c r="P51">
        <v>121.7</v>
      </c>
      <c r="Q51">
        <v>120</v>
      </c>
      <c r="R51">
        <v>118.3</v>
      </c>
      <c r="S51">
        <v>116.8</v>
      </c>
      <c r="T51">
        <v>112.9</v>
      </c>
      <c r="U51">
        <v>116.2</v>
      </c>
      <c r="V51">
        <v>114.3</v>
      </c>
      <c r="W51">
        <v>111.1</v>
      </c>
      <c r="X51">
        <v>114.1</v>
      </c>
      <c r="Y51">
        <v>111.2</v>
      </c>
      <c r="Z51">
        <v>111.3</v>
      </c>
      <c r="AA51">
        <v>111.5</v>
      </c>
      <c r="AB51">
        <v>112.9</v>
      </c>
      <c r="AC51">
        <v>109.3</v>
      </c>
      <c r="AD51">
        <v>111.7</v>
      </c>
      <c r="AE51">
        <v>115.6</v>
      </c>
    </row>
    <row r="52" spans="1:31" x14ac:dyDescent="0.3">
      <c r="A52" t="s">
        <v>104</v>
      </c>
      <c r="B52" s="1">
        <v>2014</v>
      </c>
      <c r="C52" t="s">
        <v>167</v>
      </c>
      <c r="D52" t="str">
        <f t="shared" si="0"/>
        <v>2014MayRural+Urban</v>
      </c>
      <c r="E52">
        <v>121.1</v>
      </c>
      <c r="F52">
        <v>121.6</v>
      </c>
      <c r="G52">
        <v>115.9</v>
      </c>
      <c r="H52">
        <v>118.4</v>
      </c>
      <c r="I52">
        <v>107.7</v>
      </c>
      <c r="J52">
        <v>127.7</v>
      </c>
      <c r="K52">
        <v>125</v>
      </c>
      <c r="L52">
        <v>111.9</v>
      </c>
      <c r="M52">
        <v>102.8</v>
      </c>
      <c r="N52">
        <v>113.4</v>
      </c>
      <c r="O52">
        <v>113.7</v>
      </c>
      <c r="P52">
        <v>120.4</v>
      </c>
      <c r="Q52">
        <v>118.9</v>
      </c>
      <c r="R52">
        <v>116.8</v>
      </c>
      <c r="S52">
        <v>118</v>
      </c>
      <c r="T52">
        <v>115.2</v>
      </c>
      <c r="U52">
        <v>117.6</v>
      </c>
      <c r="V52">
        <v>114.3</v>
      </c>
      <c r="W52">
        <v>112.5</v>
      </c>
      <c r="X52">
        <v>114.1</v>
      </c>
      <c r="Y52">
        <v>111.8</v>
      </c>
      <c r="Z52">
        <v>111.3</v>
      </c>
      <c r="AA52">
        <v>111.2</v>
      </c>
      <c r="AB52">
        <v>113</v>
      </c>
      <c r="AC52">
        <v>109.1</v>
      </c>
      <c r="AD52">
        <v>111.8</v>
      </c>
      <c r="AE52">
        <v>115.8</v>
      </c>
    </row>
    <row r="53" spans="1:31" x14ac:dyDescent="0.3">
      <c r="A53" t="s">
        <v>60</v>
      </c>
      <c r="B53" s="1">
        <v>2014</v>
      </c>
      <c r="C53" t="s">
        <v>177</v>
      </c>
      <c r="D53" t="str">
        <f t="shared" si="0"/>
        <v>2014JuneRural</v>
      </c>
      <c r="E53">
        <v>120.7</v>
      </c>
      <c r="F53">
        <v>121.6</v>
      </c>
      <c r="G53">
        <v>116.1</v>
      </c>
      <c r="H53">
        <v>119.3</v>
      </c>
      <c r="I53">
        <v>110.3</v>
      </c>
      <c r="J53">
        <v>125.8</v>
      </c>
      <c r="K53">
        <v>129.30000000000001</v>
      </c>
      <c r="L53">
        <v>112.2</v>
      </c>
      <c r="M53">
        <v>103.6</v>
      </c>
      <c r="N53">
        <v>112.3</v>
      </c>
      <c r="O53">
        <v>114.9</v>
      </c>
      <c r="P53">
        <v>120.1</v>
      </c>
      <c r="Q53">
        <v>119.5</v>
      </c>
      <c r="R53">
        <v>117.3</v>
      </c>
      <c r="S53">
        <v>119.7</v>
      </c>
      <c r="T53">
        <v>117.3</v>
      </c>
      <c r="U53">
        <v>119.3</v>
      </c>
      <c r="V53" s="3" t="s">
        <v>79</v>
      </c>
      <c r="W53">
        <v>114.4</v>
      </c>
      <c r="X53">
        <v>114.9</v>
      </c>
      <c r="Y53">
        <v>112.8</v>
      </c>
      <c r="Z53">
        <v>112.2</v>
      </c>
      <c r="AA53">
        <v>111.4</v>
      </c>
      <c r="AB53">
        <v>114.3</v>
      </c>
      <c r="AC53">
        <v>108</v>
      </c>
      <c r="AD53">
        <v>112.3</v>
      </c>
      <c r="AE53">
        <v>117</v>
      </c>
    </row>
    <row r="54" spans="1:31" x14ac:dyDescent="0.3">
      <c r="A54" t="s">
        <v>85</v>
      </c>
      <c r="B54" s="1">
        <v>2014</v>
      </c>
      <c r="C54" t="s">
        <v>177</v>
      </c>
      <c r="D54" t="str">
        <f t="shared" si="0"/>
        <v>2014JuneUrban</v>
      </c>
      <c r="E54">
        <v>123.1</v>
      </c>
      <c r="F54">
        <v>125.9</v>
      </c>
      <c r="G54">
        <v>115.4</v>
      </c>
      <c r="H54">
        <v>120.4</v>
      </c>
      <c r="I54">
        <v>103.4</v>
      </c>
      <c r="J54">
        <v>131.19999999999999</v>
      </c>
      <c r="K54">
        <v>137.5</v>
      </c>
      <c r="L54">
        <v>112.8</v>
      </c>
      <c r="M54">
        <v>101.4</v>
      </c>
      <c r="N54">
        <v>118.3</v>
      </c>
      <c r="O54">
        <v>113.2</v>
      </c>
      <c r="P54">
        <v>122.4</v>
      </c>
      <c r="Q54">
        <v>122</v>
      </c>
      <c r="R54">
        <v>119</v>
      </c>
      <c r="S54">
        <v>117.4</v>
      </c>
      <c r="T54">
        <v>113.2</v>
      </c>
      <c r="U54">
        <v>116.7</v>
      </c>
      <c r="V54">
        <v>113.9</v>
      </c>
      <c r="W54">
        <v>111.2</v>
      </c>
      <c r="X54">
        <v>114.3</v>
      </c>
      <c r="Y54">
        <v>111.4</v>
      </c>
      <c r="Z54">
        <v>111.5</v>
      </c>
      <c r="AA54">
        <v>111.8</v>
      </c>
      <c r="AB54">
        <v>115.1</v>
      </c>
      <c r="AC54">
        <v>108.7</v>
      </c>
      <c r="AD54">
        <v>112.2</v>
      </c>
      <c r="AE54">
        <v>116.4</v>
      </c>
    </row>
    <row r="55" spans="1:31" x14ac:dyDescent="0.3">
      <c r="A55" t="s">
        <v>104</v>
      </c>
      <c r="B55" s="1">
        <v>2014</v>
      </c>
      <c r="C55" t="s">
        <v>177</v>
      </c>
      <c r="D55" t="str">
        <f t="shared" si="0"/>
        <v>2014JuneRural+Urban</v>
      </c>
      <c r="E55">
        <v>121.5</v>
      </c>
      <c r="F55">
        <v>123.1</v>
      </c>
      <c r="G55">
        <v>115.8</v>
      </c>
      <c r="H55">
        <v>119.7</v>
      </c>
      <c r="I55">
        <v>107.8</v>
      </c>
      <c r="J55">
        <v>128.30000000000001</v>
      </c>
      <c r="K55">
        <v>132.1</v>
      </c>
      <c r="L55">
        <v>112.4</v>
      </c>
      <c r="M55">
        <v>102.9</v>
      </c>
      <c r="N55">
        <v>114.3</v>
      </c>
      <c r="O55">
        <v>114.2</v>
      </c>
      <c r="P55">
        <v>121.2</v>
      </c>
      <c r="Q55">
        <v>120.4</v>
      </c>
      <c r="R55">
        <v>117.8</v>
      </c>
      <c r="S55">
        <v>118.8</v>
      </c>
      <c r="T55">
        <v>115.6</v>
      </c>
      <c r="U55">
        <v>118.3</v>
      </c>
      <c r="V55">
        <v>113.9</v>
      </c>
      <c r="W55">
        <v>113.2</v>
      </c>
      <c r="X55">
        <v>114.6</v>
      </c>
      <c r="Y55">
        <v>112.3</v>
      </c>
      <c r="Z55">
        <v>111.8</v>
      </c>
      <c r="AA55">
        <v>111.6</v>
      </c>
      <c r="AB55">
        <v>114.8</v>
      </c>
      <c r="AC55">
        <v>108.3</v>
      </c>
      <c r="AD55">
        <v>112.3</v>
      </c>
      <c r="AE55">
        <v>116.7</v>
      </c>
    </row>
    <row r="56" spans="1:31" x14ac:dyDescent="0.3">
      <c r="A56" t="s">
        <v>60</v>
      </c>
      <c r="B56" s="1">
        <v>2014</v>
      </c>
      <c r="C56" t="s">
        <v>194</v>
      </c>
      <c r="D56" t="str">
        <f t="shared" si="0"/>
        <v>2014JulyRural</v>
      </c>
      <c r="E56">
        <v>121.7</v>
      </c>
      <c r="F56">
        <v>122.5</v>
      </c>
      <c r="G56">
        <v>117.7</v>
      </c>
      <c r="H56">
        <v>120.6</v>
      </c>
      <c r="I56">
        <v>110.4</v>
      </c>
      <c r="J56">
        <v>129.1</v>
      </c>
      <c r="K56">
        <v>150.1</v>
      </c>
      <c r="L56">
        <v>113.2</v>
      </c>
      <c r="M56">
        <v>104.8</v>
      </c>
      <c r="N56">
        <v>113.3</v>
      </c>
      <c r="O56">
        <v>115.6</v>
      </c>
      <c r="P56">
        <v>120.9</v>
      </c>
      <c r="Q56">
        <v>123.3</v>
      </c>
      <c r="R56">
        <v>118</v>
      </c>
      <c r="S56">
        <v>120.7</v>
      </c>
      <c r="T56">
        <v>118.3</v>
      </c>
      <c r="U56">
        <v>120.3</v>
      </c>
      <c r="V56" s="3" t="s">
        <v>79</v>
      </c>
      <c r="W56">
        <v>115.3</v>
      </c>
      <c r="X56">
        <v>115.4</v>
      </c>
      <c r="Y56">
        <v>113.4</v>
      </c>
      <c r="Z56">
        <v>113.2</v>
      </c>
      <c r="AA56">
        <v>111.8</v>
      </c>
      <c r="AB56">
        <v>115.5</v>
      </c>
      <c r="AC56">
        <v>108.8</v>
      </c>
      <c r="AD56">
        <v>113.1</v>
      </c>
      <c r="AE56">
        <v>119.5</v>
      </c>
    </row>
    <row r="57" spans="1:31" x14ac:dyDescent="0.3">
      <c r="A57" t="s">
        <v>85</v>
      </c>
      <c r="B57" s="1">
        <v>2014</v>
      </c>
      <c r="C57" t="s">
        <v>194</v>
      </c>
      <c r="D57" t="str">
        <f t="shared" si="0"/>
        <v>2014JulyUrban</v>
      </c>
      <c r="E57">
        <v>123.8</v>
      </c>
      <c r="F57">
        <v>126.4</v>
      </c>
      <c r="G57">
        <v>118</v>
      </c>
      <c r="H57">
        <v>121.6</v>
      </c>
      <c r="I57">
        <v>103.5</v>
      </c>
      <c r="J57">
        <v>133.69999999999999</v>
      </c>
      <c r="K57">
        <v>172.4</v>
      </c>
      <c r="L57">
        <v>113.1</v>
      </c>
      <c r="M57">
        <v>102.7</v>
      </c>
      <c r="N57">
        <v>120</v>
      </c>
      <c r="O57">
        <v>113.8</v>
      </c>
      <c r="P57">
        <v>123.4</v>
      </c>
      <c r="Q57">
        <v>127.1</v>
      </c>
      <c r="R57">
        <v>121</v>
      </c>
      <c r="S57">
        <v>118</v>
      </c>
      <c r="T57">
        <v>113.6</v>
      </c>
      <c r="U57">
        <v>117.4</v>
      </c>
      <c r="V57">
        <v>114.8</v>
      </c>
      <c r="W57">
        <v>111.6</v>
      </c>
      <c r="X57">
        <v>114.9</v>
      </c>
      <c r="Y57">
        <v>111.5</v>
      </c>
      <c r="Z57">
        <v>113</v>
      </c>
      <c r="AA57">
        <v>112.4</v>
      </c>
      <c r="AB57">
        <v>117.8</v>
      </c>
      <c r="AC57">
        <v>109.7</v>
      </c>
      <c r="AD57">
        <v>113.5</v>
      </c>
      <c r="AE57">
        <v>118.9</v>
      </c>
    </row>
    <row r="58" spans="1:31" x14ac:dyDescent="0.3">
      <c r="A58" t="s">
        <v>104</v>
      </c>
      <c r="B58" s="1">
        <v>2014</v>
      </c>
      <c r="C58" t="s">
        <v>194</v>
      </c>
      <c r="D58" t="str">
        <f t="shared" si="0"/>
        <v>2014JulyRural+Urban</v>
      </c>
      <c r="E58">
        <v>122.4</v>
      </c>
      <c r="F58">
        <v>123.9</v>
      </c>
      <c r="G58">
        <v>117.8</v>
      </c>
      <c r="H58">
        <v>121</v>
      </c>
      <c r="I58">
        <v>107.9</v>
      </c>
      <c r="J58">
        <v>131.19999999999999</v>
      </c>
      <c r="K58">
        <v>157.69999999999999</v>
      </c>
      <c r="L58">
        <v>113.2</v>
      </c>
      <c r="M58">
        <v>104.1</v>
      </c>
      <c r="N58">
        <v>115.5</v>
      </c>
      <c r="O58">
        <v>114.8</v>
      </c>
      <c r="P58">
        <v>122.1</v>
      </c>
      <c r="Q58">
        <v>124.7</v>
      </c>
      <c r="R58">
        <v>118.8</v>
      </c>
      <c r="S58">
        <v>119.6</v>
      </c>
      <c r="T58">
        <v>116.3</v>
      </c>
      <c r="U58">
        <v>119.1</v>
      </c>
      <c r="V58">
        <v>114.8</v>
      </c>
      <c r="W58">
        <v>113.9</v>
      </c>
      <c r="X58">
        <v>115.2</v>
      </c>
      <c r="Y58">
        <v>112.7</v>
      </c>
      <c r="Z58">
        <v>113.1</v>
      </c>
      <c r="AA58">
        <v>112.1</v>
      </c>
      <c r="AB58">
        <v>116.8</v>
      </c>
      <c r="AC58">
        <v>109.2</v>
      </c>
      <c r="AD58">
        <v>113.3</v>
      </c>
      <c r="AE58">
        <v>119.2</v>
      </c>
    </row>
    <row r="59" spans="1:31" x14ac:dyDescent="0.3">
      <c r="A59" t="s">
        <v>60</v>
      </c>
      <c r="B59" s="1">
        <v>2014</v>
      </c>
      <c r="C59" t="s">
        <v>213</v>
      </c>
      <c r="D59" t="str">
        <f t="shared" si="0"/>
        <v>2014AugustRural</v>
      </c>
      <c r="E59">
        <v>121.8</v>
      </c>
      <c r="F59">
        <v>122.8</v>
      </c>
      <c r="G59">
        <v>117.8</v>
      </c>
      <c r="H59">
        <v>121.9</v>
      </c>
      <c r="I59">
        <v>110.6</v>
      </c>
      <c r="J59">
        <v>129.69999999999999</v>
      </c>
      <c r="K59">
        <v>161.1</v>
      </c>
      <c r="L59">
        <v>114.1</v>
      </c>
      <c r="M59">
        <v>105.1</v>
      </c>
      <c r="N59">
        <v>114.6</v>
      </c>
      <c r="O59">
        <v>115.8</v>
      </c>
      <c r="P59">
        <v>121.7</v>
      </c>
      <c r="Q59">
        <v>125.3</v>
      </c>
      <c r="R59">
        <v>118.8</v>
      </c>
      <c r="S59">
        <v>120.9</v>
      </c>
      <c r="T59">
        <v>118.8</v>
      </c>
      <c r="U59">
        <v>120.7</v>
      </c>
      <c r="V59" s="3" t="s">
        <v>79</v>
      </c>
      <c r="W59">
        <v>115.4</v>
      </c>
      <c r="X59">
        <v>115.9</v>
      </c>
      <c r="Y59">
        <v>114</v>
      </c>
      <c r="Z59">
        <v>113.2</v>
      </c>
      <c r="AA59">
        <v>112.2</v>
      </c>
      <c r="AB59">
        <v>116.2</v>
      </c>
      <c r="AC59">
        <v>109.4</v>
      </c>
      <c r="AD59">
        <v>113.5</v>
      </c>
      <c r="AE59">
        <v>120.7</v>
      </c>
    </row>
    <row r="60" spans="1:31" x14ac:dyDescent="0.3">
      <c r="A60" t="s">
        <v>85</v>
      </c>
      <c r="B60" s="1">
        <v>2014</v>
      </c>
      <c r="C60" t="s">
        <v>213</v>
      </c>
      <c r="D60" t="str">
        <f t="shared" si="0"/>
        <v>2014AugustUrban</v>
      </c>
      <c r="E60">
        <v>124.8</v>
      </c>
      <c r="F60">
        <v>127.3</v>
      </c>
      <c r="G60">
        <v>116.5</v>
      </c>
      <c r="H60">
        <v>122.2</v>
      </c>
      <c r="I60">
        <v>103.6</v>
      </c>
      <c r="J60">
        <v>132.69999999999999</v>
      </c>
      <c r="K60">
        <v>181.9</v>
      </c>
      <c r="L60">
        <v>115.2</v>
      </c>
      <c r="M60">
        <v>102.7</v>
      </c>
      <c r="N60">
        <v>122.1</v>
      </c>
      <c r="O60">
        <v>114.4</v>
      </c>
      <c r="P60">
        <v>124.7</v>
      </c>
      <c r="Q60">
        <v>128.9</v>
      </c>
      <c r="R60">
        <v>123</v>
      </c>
      <c r="S60">
        <v>118.6</v>
      </c>
      <c r="T60">
        <v>114.1</v>
      </c>
      <c r="U60">
        <v>117.9</v>
      </c>
      <c r="V60">
        <v>115.5</v>
      </c>
      <c r="W60">
        <v>111.8</v>
      </c>
      <c r="X60">
        <v>115.3</v>
      </c>
      <c r="Y60">
        <v>112.2</v>
      </c>
      <c r="Z60">
        <v>112.5</v>
      </c>
      <c r="AA60">
        <v>112.9</v>
      </c>
      <c r="AB60">
        <v>119.2</v>
      </c>
      <c r="AC60">
        <v>110.5</v>
      </c>
      <c r="AD60">
        <v>113.9</v>
      </c>
      <c r="AE60">
        <v>119.9</v>
      </c>
    </row>
    <row r="61" spans="1:31" x14ac:dyDescent="0.3">
      <c r="A61" t="s">
        <v>104</v>
      </c>
      <c r="B61" s="1">
        <v>2014</v>
      </c>
      <c r="C61" t="s">
        <v>213</v>
      </c>
      <c r="D61" t="str">
        <f t="shared" si="0"/>
        <v>2014AugustRural+Urban</v>
      </c>
      <c r="E61">
        <v>122.7</v>
      </c>
      <c r="F61">
        <v>124.4</v>
      </c>
      <c r="G61">
        <v>117.3</v>
      </c>
      <c r="H61">
        <v>122</v>
      </c>
      <c r="I61">
        <v>108</v>
      </c>
      <c r="J61">
        <v>131.1</v>
      </c>
      <c r="K61">
        <v>168.2</v>
      </c>
      <c r="L61">
        <v>114.5</v>
      </c>
      <c r="M61">
        <v>104.3</v>
      </c>
      <c r="N61">
        <v>117.1</v>
      </c>
      <c r="O61">
        <v>115.2</v>
      </c>
      <c r="P61">
        <v>123.1</v>
      </c>
      <c r="Q61">
        <v>126.6</v>
      </c>
      <c r="R61">
        <v>119.9</v>
      </c>
      <c r="S61">
        <v>120</v>
      </c>
      <c r="T61">
        <v>116.8</v>
      </c>
      <c r="U61">
        <v>119.6</v>
      </c>
      <c r="V61">
        <v>115.5</v>
      </c>
      <c r="W61">
        <v>114</v>
      </c>
      <c r="X61">
        <v>115.6</v>
      </c>
      <c r="Y61">
        <v>113.3</v>
      </c>
      <c r="Z61">
        <v>112.8</v>
      </c>
      <c r="AA61">
        <v>112.6</v>
      </c>
      <c r="AB61">
        <v>118</v>
      </c>
      <c r="AC61">
        <v>109.9</v>
      </c>
      <c r="AD61">
        <v>113.7</v>
      </c>
      <c r="AE61">
        <v>120.3</v>
      </c>
    </row>
    <row r="62" spans="1:31" x14ac:dyDescent="0.3">
      <c r="A62" t="s">
        <v>60</v>
      </c>
      <c r="B62" s="1">
        <v>2014</v>
      </c>
      <c r="C62" t="s">
        <v>228</v>
      </c>
      <c r="D62" t="str">
        <f t="shared" si="0"/>
        <v>2014SeptemberRural</v>
      </c>
      <c r="E62">
        <v>122.3</v>
      </c>
      <c r="F62">
        <v>122.4</v>
      </c>
      <c r="G62">
        <v>117.8</v>
      </c>
      <c r="H62">
        <v>122.7</v>
      </c>
      <c r="I62">
        <v>110.4</v>
      </c>
      <c r="J62">
        <v>129.80000000000001</v>
      </c>
      <c r="K62">
        <v>158.80000000000001</v>
      </c>
      <c r="L62">
        <v>115</v>
      </c>
      <c r="M62">
        <v>104.7</v>
      </c>
      <c r="N62">
        <v>114.9</v>
      </c>
      <c r="O62">
        <v>116.5</v>
      </c>
      <c r="P62">
        <v>122.6</v>
      </c>
      <c r="Q62">
        <v>125.3</v>
      </c>
      <c r="R62">
        <v>119.5</v>
      </c>
      <c r="S62">
        <v>121.7</v>
      </c>
      <c r="T62">
        <v>119.2</v>
      </c>
      <c r="U62">
        <v>121.3</v>
      </c>
      <c r="V62" s="3" t="s">
        <v>79</v>
      </c>
      <c r="W62">
        <v>115.8</v>
      </c>
      <c r="X62">
        <v>116.7</v>
      </c>
      <c r="Y62">
        <v>114.5</v>
      </c>
      <c r="Z62">
        <v>112.8</v>
      </c>
      <c r="AA62">
        <v>112.6</v>
      </c>
      <c r="AB62">
        <v>116.6</v>
      </c>
      <c r="AC62">
        <v>109.1</v>
      </c>
      <c r="AD62">
        <v>113.7</v>
      </c>
      <c r="AE62">
        <v>120.9</v>
      </c>
    </row>
    <row r="63" spans="1:31" x14ac:dyDescent="0.3">
      <c r="A63" t="s">
        <v>85</v>
      </c>
      <c r="B63" s="1">
        <v>2014</v>
      </c>
      <c r="C63" t="s">
        <v>228</v>
      </c>
      <c r="D63" t="str">
        <f t="shared" si="0"/>
        <v>2014SeptemberUrban</v>
      </c>
      <c r="E63">
        <v>124.2</v>
      </c>
      <c r="F63">
        <v>125.4</v>
      </c>
      <c r="G63">
        <v>116.4</v>
      </c>
      <c r="H63">
        <v>122.7</v>
      </c>
      <c r="I63">
        <v>103.5</v>
      </c>
      <c r="J63">
        <v>124.5</v>
      </c>
      <c r="K63">
        <v>168.6</v>
      </c>
      <c r="L63">
        <v>116.9</v>
      </c>
      <c r="M63">
        <v>101.9</v>
      </c>
      <c r="N63">
        <v>122.9</v>
      </c>
      <c r="O63">
        <v>114.8</v>
      </c>
      <c r="P63">
        <v>125.2</v>
      </c>
      <c r="Q63">
        <v>126.7</v>
      </c>
      <c r="R63">
        <v>124.3</v>
      </c>
      <c r="S63">
        <v>119.2</v>
      </c>
      <c r="T63">
        <v>114.5</v>
      </c>
      <c r="U63">
        <v>118.4</v>
      </c>
      <c r="V63">
        <v>116.1</v>
      </c>
      <c r="W63">
        <v>111.8</v>
      </c>
      <c r="X63">
        <v>115.5</v>
      </c>
      <c r="Y63">
        <v>112.3</v>
      </c>
      <c r="Z63">
        <v>111.2</v>
      </c>
      <c r="AA63">
        <v>113.4</v>
      </c>
      <c r="AB63">
        <v>120</v>
      </c>
      <c r="AC63">
        <v>110</v>
      </c>
      <c r="AD63">
        <v>113.6</v>
      </c>
      <c r="AE63">
        <v>119.2</v>
      </c>
    </row>
    <row r="64" spans="1:31" x14ac:dyDescent="0.3">
      <c r="A64" t="s">
        <v>104</v>
      </c>
      <c r="B64" s="1">
        <v>2014</v>
      </c>
      <c r="C64" t="s">
        <v>228</v>
      </c>
      <c r="D64" t="str">
        <f t="shared" si="0"/>
        <v>2014SeptemberRural+Urban</v>
      </c>
      <c r="E64">
        <v>122.9</v>
      </c>
      <c r="F64">
        <v>123.5</v>
      </c>
      <c r="G64">
        <v>117.3</v>
      </c>
      <c r="H64">
        <v>122.7</v>
      </c>
      <c r="I64">
        <v>107.9</v>
      </c>
      <c r="J64">
        <v>127.3</v>
      </c>
      <c r="K64">
        <v>162.1</v>
      </c>
      <c r="L64">
        <v>115.6</v>
      </c>
      <c r="M64">
        <v>103.8</v>
      </c>
      <c r="N64">
        <v>117.6</v>
      </c>
      <c r="O64">
        <v>115.8</v>
      </c>
      <c r="P64">
        <v>123.8</v>
      </c>
      <c r="Q64">
        <v>125.8</v>
      </c>
      <c r="R64">
        <v>120.8</v>
      </c>
      <c r="S64">
        <v>120.7</v>
      </c>
      <c r="T64">
        <v>117.2</v>
      </c>
      <c r="U64">
        <v>120.1</v>
      </c>
      <c r="V64">
        <v>116.1</v>
      </c>
      <c r="W64">
        <v>114.3</v>
      </c>
      <c r="X64">
        <v>116.1</v>
      </c>
      <c r="Y64">
        <v>113.7</v>
      </c>
      <c r="Z64">
        <v>112</v>
      </c>
      <c r="AA64">
        <v>113.1</v>
      </c>
      <c r="AB64">
        <v>118.6</v>
      </c>
      <c r="AC64">
        <v>109.5</v>
      </c>
      <c r="AD64">
        <v>113.7</v>
      </c>
      <c r="AE64">
        <v>120.1</v>
      </c>
    </row>
    <row r="65" spans="1:31" x14ac:dyDescent="0.3">
      <c r="A65" t="s">
        <v>60</v>
      </c>
      <c r="B65" s="1">
        <v>2014</v>
      </c>
      <c r="C65" t="s">
        <v>238</v>
      </c>
      <c r="D65" t="str">
        <f t="shared" si="0"/>
        <v>2014OctoberRural</v>
      </c>
      <c r="E65">
        <v>122.6</v>
      </c>
      <c r="F65">
        <v>122.5</v>
      </c>
      <c r="G65">
        <v>118.3</v>
      </c>
      <c r="H65">
        <v>123.2</v>
      </c>
      <c r="I65">
        <v>110.5</v>
      </c>
      <c r="J65">
        <v>128.9</v>
      </c>
      <c r="K65">
        <v>155.30000000000001</v>
      </c>
      <c r="L65">
        <v>115.5</v>
      </c>
      <c r="M65">
        <v>104</v>
      </c>
      <c r="N65">
        <v>115.3</v>
      </c>
      <c r="O65">
        <v>116.8</v>
      </c>
      <c r="P65">
        <v>123.2</v>
      </c>
      <c r="Q65">
        <v>125.1</v>
      </c>
      <c r="R65">
        <v>120</v>
      </c>
      <c r="S65">
        <v>122.7</v>
      </c>
      <c r="T65">
        <v>120.3</v>
      </c>
      <c r="U65">
        <v>122.3</v>
      </c>
      <c r="V65" s="3" t="s">
        <v>79</v>
      </c>
      <c r="W65">
        <v>116.4</v>
      </c>
      <c r="X65">
        <v>117.5</v>
      </c>
      <c r="Y65">
        <v>115.3</v>
      </c>
      <c r="Z65">
        <v>112.6</v>
      </c>
      <c r="AA65">
        <v>113</v>
      </c>
      <c r="AB65">
        <v>116.9</v>
      </c>
      <c r="AC65">
        <v>109.3</v>
      </c>
      <c r="AD65">
        <v>114</v>
      </c>
      <c r="AE65">
        <v>121</v>
      </c>
    </row>
    <row r="66" spans="1:31" x14ac:dyDescent="0.3">
      <c r="A66" t="s">
        <v>85</v>
      </c>
      <c r="B66" s="1">
        <v>2014</v>
      </c>
      <c r="C66" t="s">
        <v>238</v>
      </c>
      <c r="D66" t="str">
        <f t="shared" si="0"/>
        <v>2014OctoberUrban</v>
      </c>
      <c r="E66">
        <v>124.6</v>
      </c>
      <c r="F66">
        <v>126.1</v>
      </c>
      <c r="G66">
        <v>117.8</v>
      </c>
      <c r="H66">
        <v>123.1</v>
      </c>
      <c r="I66">
        <v>103.5</v>
      </c>
      <c r="J66">
        <v>123.5</v>
      </c>
      <c r="K66">
        <v>159.6</v>
      </c>
      <c r="L66">
        <v>117.4</v>
      </c>
      <c r="M66">
        <v>101.2</v>
      </c>
      <c r="N66">
        <v>123.8</v>
      </c>
      <c r="O66">
        <v>115.2</v>
      </c>
      <c r="P66">
        <v>125.9</v>
      </c>
      <c r="Q66">
        <v>125.8</v>
      </c>
      <c r="R66">
        <v>124.3</v>
      </c>
      <c r="S66">
        <v>119.6</v>
      </c>
      <c r="T66">
        <v>114.9</v>
      </c>
      <c r="U66">
        <v>118.9</v>
      </c>
      <c r="V66">
        <v>116.7</v>
      </c>
      <c r="W66">
        <v>112</v>
      </c>
      <c r="X66">
        <v>115.8</v>
      </c>
      <c r="Y66">
        <v>112.6</v>
      </c>
      <c r="Z66">
        <v>111</v>
      </c>
      <c r="AA66">
        <v>113.6</v>
      </c>
      <c r="AB66">
        <v>120.2</v>
      </c>
      <c r="AC66">
        <v>110.1</v>
      </c>
      <c r="AD66">
        <v>113.7</v>
      </c>
      <c r="AE66">
        <v>119.1</v>
      </c>
    </row>
    <row r="67" spans="1:31" x14ac:dyDescent="0.3">
      <c r="A67" t="s">
        <v>104</v>
      </c>
      <c r="B67" s="1">
        <v>2014</v>
      </c>
      <c r="C67" t="s">
        <v>238</v>
      </c>
      <c r="D67" t="str">
        <f t="shared" ref="D67:D130" si="1">B67&amp;C67&amp;A67</f>
        <v>2014OctoberRural+Urban</v>
      </c>
      <c r="E67">
        <v>123.2</v>
      </c>
      <c r="F67">
        <v>123.8</v>
      </c>
      <c r="G67">
        <v>118.1</v>
      </c>
      <c r="H67">
        <v>123.2</v>
      </c>
      <c r="I67">
        <v>107.9</v>
      </c>
      <c r="J67">
        <v>126.4</v>
      </c>
      <c r="K67">
        <v>156.80000000000001</v>
      </c>
      <c r="L67">
        <v>116.1</v>
      </c>
      <c r="M67">
        <v>103.1</v>
      </c>
      <c r="N67">
        <v>118.1</v>
      </c>
      <c r="O67">
        <v>116.1</v>
      </c>
      <c r="P67">
        <v>124.5</v>
      </c>
      <c r="Q67">
        <v>125.4</v>
      </c>
      <c r="R67">
        <v>121.1</v>
      </c>
      <c r="S67">
        <v>121.5</v>
      </c>
      <c r="T67">
        <v>118.1</v>
      </c>
      <c r="U67">
        <v>121</v>
      </c>
      <c r="V67">
        <v>116.7</v>
      </c>
      <c r="W67">
        <v>114.7</v>
      </c>
      <c r="X67">
        <v>116.7</v>
      </c>
      <c r="Y67">
        <v>114.3</v>
      </c>
      <c r="Z67">
        <v>111.8</v>
      </c>
      <c r="AA67">
        <v>113.3</v>
      </c>
      <c r="AB67">
        <v>118.8</v>
      </c>
      <c r="AC67">
        <v>109.6</v>
      </c>
      <c r="AD67">
        <v>113.9</v>
      </c>
      <c r="AE67">
        <v>120.1</v>
      </c>
    </row>
    <row r="68" spans="1:31" x14ac:dyDescent="0.3">
      <c r="A68" t="s">
        <v>60</v>
      </c>
      <c r="B68" s="1">
        <v>2014</v>
      </c>
      <c r="C68" t="s">
        <v>264</v>
      </c>
      <c r="D68" t="str">
        <f t="shared" si="1"/>
        <v>2014NovemberRural</v>
      </c>
      <c r="E68">
        <v>122.7</v>
      </c>
      <c r="F68">
        <v>122.6</v>
      </c>
      <c r="G68">
        <v>119.9</v>
      </c>
      <c r="H68">
        <v>124</v>
      </c>
      <c r="I68">
        <v>110.5</v>
      </c>
      <c r="J68">
        <v>128.80000000000001</v>
      </c>
      <c r="K68">
        <v>152</v>
      </c>
      <c r="L68">
        <v>116.2</v>
      </c>
      <c r="M68">
        <v>103.3</v>
      </c>
      <c r="N68">
        <v>115.8</v>
      </c>
      <c r="O68">
        <v>116.8</v>
      </c>
      <c r="P68">
        <v>124.5</v>
      </c>
      <c r="Q68">
        <v>124.9</v>
      </c>
      <c r="R68">
        <v>120.8</v>
      </c>
      <c r="S68">
        <v>123.3</v>
      </c>
      <c r="T68">
        <v>120.5</v>
      </c>
      <c r="U68">
        <v>122.9</v>
      </c>
      <c r="V68" s="3" t="s">
        <v>79</v>
      </c>
      <c r="W68">
        <v>117.3</v>
      </c>
      <c r="X68">
        <v>118.1</v>
      </c>
      <c r="Y68">
        <v>115.9</v>
      </c>
      <c r="Z68">
        <v>112</v>
      </c>
      <c r="AA68">
        <v>113.3</v>
      </c>
      <c r="AB68">
        <v>117.2</v>
      </c>
      <c r="AC68">
        <v>108.8</v>
      </c>
      <c r="AD68">
        <v>114.1</v>
      </c>
      <c r="AE68">
        <v>121.1</v>
      </c>
    </row>
    <row r="69" spans="1:31" x14ac:dyDescent="0.3">
      <c r="A69" t="s">
        <v>85</v>
      </c>
      <c r="B69" s="1">
        <v>2014</v>
      </c>
      <c r="C69" t="s">
        <v>264</v>
      </c>
      <c r="D69" t="str">
        <f t="shared" si="1"/>
        <v>2014NovemberUrban</v>
      </c>
      <c r="E69">
        <v>124.5</v>
      </c>
      <c r="F69">
        <v>125.6</v>
      </c>
      <c r="G69">
        <v>122.7</v>
      </c>
      <c r="H69">
        <v>124.6</v>
      </c>
      <c r="I69">
        <v>103.2</v>
      </c>
      <c r="J69">
        <v>122.2</v>
      </c>
      <c r="K69">
        <v>153.19999999999999</v>
      </c>
      <c r="L69">
        <v>119.3</v>
      </c>
      <c r="M69">
        <v>99.8</v>
      </c>
      <c r="N69">
        <v>124.6</v>
      </c>
      <c r="O69">
        <v>115.8</v>
      </c>
      <c r="P69">
        <v>126.9</v>
      </c>
      <c r="Q69">
        <v>125.4</v>
      </c>
      <c r="R69">
        <v>125.8</v>
      </c>
      <c r="S69">
        <v>120.3</v>
      </c>
      <c r="T69">
        <v>115.4</v>
      </c>
      <c r="U69">
        <v>119.5</v>
      </c>
      <c r="V69">
        <v>117.1</v>
      </c>
      <c r="W69">
        <v>112.6</v>
      </c>
      <c r="X69">
        <v>116.4</v>
      </c>
      <c r="Y69">
        <v>113</v>
      </c>
      <c r="Z69">
        <v>109.7</v>
      </c>
      <c r="AA69">
        <v>114</v>
      </c>
      <c r="AB69">
        <v>120.3</v>
      </c>
      <c r="AC69">
        <v>109.6</v>
      </c>
      <c r="AD69">
        <v>113.4</v>
      </c>
      <c r="AE69">
        <v>119</v>
      </c>
    </row>
    <row r="70" spans="1:31" x14ac:dyDescent="0.3">
      <c r="A70" t="s">
        <v>104</v>
      </c>
      <c r="B70" s="1">
        <v>2014</v>
      </c>
      <c r="C70" t="s">
        <v>264</v>
      </c>
      <c r="D70" t="str">
        <f t="shared" si="1"/>
        <v>2014NovemberRural+Urban</v>
      </c>
      <c r="E70">
        <v>123.3</v>
      </c>
      <c r="F70">
        <v>123.7</v>
      </c>
      <c r="G70">
        <v>121</v>
      </c>
      <c r="H70">
        <v>124.2</v>
      </c>
      <c r="I70">
        <v>107.8</v>
      </c>
      <c r="J70">
        <v>125.7</v>
      </c>
      <c r="K70">
        <v>152.4</v>
      </c>
      <c r="L70">
        <v>117.2</v>
      </c>
      <c r="M70">
        <v>102.1</v>
      </c>
      <c r="N70">
        <v>118.7</v>
      </c>
      <c r="O70">
        <v>116.4</v>
      </c>
      <c r="P70">
        <v>125.6</v>
      </c>
      <c r="Q70">
        <v>125.1</v>
      </c>
      <c r="R70">
        <v>122.1</v>
      </c>
      <c r="S70">
        <v>122.1</v>
      </c>
      <c r="T70">
        <v>118.4</v>
      </c>
      <c r="U70">
        <v>121.6</v>
      </c>
      <c r="V70">
        <v>117.1</v>
      </c>
      <c r="W70">
        <v>115.5</v>
      </c>
      <c r="X70">
        <v>117.3</v>
      </c>
      <c r="Y70">
        <v>114.8</v>
      </c>
      <c r="Z70">
        <v>110.8</v>
      </c>
      <c r="AA70">
        <v>113.7</v>
      </c>
      <c r="AB70">
        <v>119</v>
      </c>
      <c r="AC70">
        <v>109.1</v>
      </c>
      <c r="AD70">
        <v>113.8</v>
      </c>
      <c r="AE70">
        <v>120.1</v>
      </c>
    </row>
    <row r="71" spans="1:31" x14ac:dyDescent="0.3">
      <c r="A71" t="s">
        <v>60</v>
      </c>
      <c r="B71" s="1">
        <v>2014</v>
      </c>
      <c r="C71" t="s">
        <v>273</v>
      </c>
      <c r="D71" t="str">
        <f t="shared" si="1"/>
        <v>2014DecemberRural</v>
      </c>
      <c r="E71">
        <v>122.4</v>
      </c>
      <c r="F71">
        <v>122.4</v>
      </c>
      <c r="G71">
        <v>121.8</v>
      </c>
      <c r="H71">
        <v>124.2</v>
      </c>
      <c r="I71">
        <v>110.2</v>
      </c>
      <c r="J71">
        <v>128.6</v>
      </c>
      <c r="K71">
        <v>140.30000000000001</v>
      </c>
      <c r="L71">
        <v>116.3</v>
      </c>
      <c r="M71">
        <v>102</v>
      </c>
      <c r="N71">
        <v>116</v>
      </c>
      <c r="O71">
        <v>117.3</v>
      </c>
      <c r="P71">
        <v>124.8</v>
      </c>
      <c r="Q71">
        <v>123.3</v>
      </c>
      <c r="R71">
        <v>121.7</v>
      </c>
      <c r="S71">
        <v>123.8</v>
      </c>
      <c r="T71">
        <v>120.6</v>
      </c>
      <c r="U71">
        <v>123.3</v>
      </c>
      <c r="V71" s="3" t="s">
        <v>79</v>
      </c>
      <c r="W71">
        <v>117.4</v>
      </c>
      <c r="X71">
        <v>118.2</v>
      </c>
      <c r="Y71">
        <v>116.2</v>
      </c>
      <c r="Z71">
        <v>111.5</v>
      </c>
      <c r="AA71">
        <v>113.3</v>
      </c>
      <c r="AB71">
        <v>117.7</v>
      </c>
      <c r="AC71">
        <v>109.4</v>
      </c>
      <c r="AD71">
        <v>114.2</v>
      </c>
      <c r="AE71">
        <v>120.3</v>
      </c>
    </row>
    <row r="72" spans="1:31" x14ac:dyDescent="0.3">
      <c r="A72" t="s">
        <v>85</v>
      </c>
      <c r="B72" s="1">
        <v>2014</v>
      </c>
      <c r="C72" t="s">
        <v>273</v>
      </c>
      <c r="D72" t="str">
        <f t="shared" si="1"/>
        <v>2014DecemberUrban</v>
      </c>
      <c r="E72">
        <v>124</v>
      </c>
      <c r="F72">
        <v>124.7</v>
      </c>
      <c r="G72">
        <v>126.3</v>
      </c>
      <c r="H72">
        <v>124.9</v>
      </c>
      <c r="I72">
        <v>103</v>
      </c>
      <c r="J72">
        <v>122.3</v>
      </c>
      <c r="K72">
        <v>141</v>
      </c>
      <c r="L72">
        <v>120.1</v>
      </c>
      <c r="M72">
        <v>97.8</v>
      </c>
      <c r="N72">
        <v>125.4</v>
      </c>
      <c r="O72">
        <v>116.1</v>
      </c>
      <c r="P72">
        <v>127.6</v>
      </c>
      <c r="Q72">
        <v>124</v>
      </c>
      <c r="R72">
        <v>126.4</v>
      </c>
      <c r="S72">
        <v>120.7</v>
      </c>
      <c r="T72">
        <v>115.8</v>
      </c>
      <c r="U72">
        <v>120</v>
      </c>
      <c r="V72">
        <v>116.5</v>
      </c>
      <c r="W72">
        <v>113</v>
      </c>
      <c r="X72">
        <v>116.8</v>
      </c>
      <c r="Y72">
        <v>113.2</v>
      </c>
      <c r="Z72">
        <v>108.8</v>
      </c>
      <c r="AA72">
        <v>114.3</v>
      </c>
      <c r="AB72">
        <v>120.7</v>
      </c>
      <c r="AC72">
        <v>110.4</v>
      </c>
      <c r="AD72">
        <v>113.4</v>
      </c>
      <c r="AE72">
        <v>118.4</v>
      </c>
    </row>
    <row r="73" spans="1:31" x14ac:dyDescent="0.3">
      <c r="A73" t="s">
        <v>104</v>
      </c>
      <c r="B73" s="1">
        <v>2014</v>
      </c>
      <c r="C73" t="s">
        <v>273</v>
      </c>
      <c r="D73" t="str">
        <f t="shared" si="1"/>
        <v>2014DecemberRural+Urban</v>
      </c>
      <c r="E73">
        <v>122.9</v>
      </c>
      <c r="F73">
        <v>123.2</v>
      </c>
      <c r="G73">
        <v>123.5</v>
      </c>
      <c r="H73">
        <v>124.5</v>
      </c>
      <c r="I73">
        <v>107.6</v>
      </c>
      <c r="J73">
        <v>125.7</v>
      </c>
      <c r="K73">
        <v>140.5</v>
      </c>
      <c r="L73">
        <v>117.6</v>
      </c>
      <c r="M73">
        <v>100.6</v>
      </c>
      <c r="N73">
        <v>119.1</v>
      </c>
      <c r="O73">
        <v>116.8</v>
      </c>
      <c r="P73">
        <v>126.1</v>
      </c>
      <c r="Q73">
        <v>123.6</v>
      </c>
      <c r="R73">
        <v>123</v>
      </c>
      <c r="S73">
        <v>122.6</v>
      </c>
      <c r="T73">
        <v>118.6</v>
      </c>
      <c r="U73">
        <v>122</v>
      </c>
      <c r="V73">
        <v>116.5</v>
      </c>
      <c r="W73">
        <v>115.7</v>
      </c>
      <c r="X73">
        <v>117.5</v>
      </c>
      <c r="Y73">
        <v>115.1</v>
      </c>
      <c r="Z73">
        <v>110.1</v>
      </c>
      <c r="AA73">
        <v>113.9</v>
      </c>
      <c r="AB73">
        <v>119.5</v>
      </c>
      <c r="AC73">
        <v>109.8</v>
      </c>
      <c r="AD73">
        <v>113.8</v>
      </c>
      <c r="AE73">
        <v>119.4</v>
      </c>
    </row>
    <row r="74" spans="1:31" x14ac:dyDescent="0.3">
      <c r="A74" t="s">
        <v>60</v>
      </c>
      <c r="B74" s="1">
        <v>2015</v>
      </c>
      <c r="C74" t="s">
        <v>62</v>
      </c>
      <c r="D74" t="str">
        <f t="shared" si="1"/>
        <v>2015JanuaryRural</v>
      </c>
      <c r="E74">
        <v>123.1</v>
      </c>
      <c r="F74">
        <v>123.1</v>
      </c>
      <c r="G74">
        <v>122.1</v>
      </c>
      <c r="H74">
        <v>124.9</v>
      </c>
      <c r="I74">
        <v>111</v>
      </c>
      <c r="J74">
        <v>130.4</v>
      </c>
      <c r="K74">
        <v>132.30000000000001</v>
      </c>
      <c r="L74">
        <v>117.2</v>
      </c>
      <c r="M74">
        <v>100.5</v>
      </c>
      <c r="N74">
        <v>117.2</v>
      </c>
      <c r="O74">
        <v>117.9</v>
      </c>
      <c r="P74">
        <v>125.6</v>
      </c>
      <c r="Q74">
        <v>122.8</v>
      </c>
      <c r="R74">
        <v>122.7</v>
      </c>
      <c r="S74">
        <v>124.4</v>
      </c>
      <c r="T74">
        <v>121.6</v>
      </c>
      <c r="U74">
        <v>124</v>
      </c>
      <c r="V74" s="3" t="s">
        <v>79</v>
      </c>
      <c r="W74">
        <v>118.4</v>
      </c>
      <c r="X74">
        <v>118.9</v>
      </c>
      <c r="Y74">
        <v>116.6</v>
      </c>
      <c r="Z74">
        <v>111</v>
      </c>
      <c r="AA74">
        <v>114</v>
      </c>
      <c r="AB74">
        <v>118.2</v>
      </c>
      <c r="AC74">
        <v>110.2</v>
      </c>
      <c r="AD74">
        <v>114.5</v>
      </c>
      <c r="AE74">
        <v>120.3</v>
      </c>
    </row>
    <row r="75" spans="1:31" x14ac:dyDescent="0.3">
      <c r="A75" t="s">
        <v>85</v>
      </c>
      <c r="B75" s="1">
        <v>2015</v>
      </c>
      <c r="C75" t="s">
        <v>62</v>
      </c>
      <c r="D75" t="str">
        <f t="shared" si="1"/>
        <v>2015JanuaryUrban</v>
      </c>
      <c r="E75">
        <v>124</v>
      </c>
      <c r="F75">
        <v>125.5</v>
      </c>
      <c r="G75">
        <v>126.6</v>
      </c>
      <c r="H75">
        <v>125.2</v>
      </c>
      <c r="I75">
        <v>104.3</v>
      </c>
      <c r="J75">
        <v>121.3</v>
      </c>
      <c r="K75">
        <v>134.4</v>
      </c>
      <c r="L75">
        <v>122.9</v>
      </c>
      <c r="M75">
        <v>96.1</v>
      </c>
      <c r="N75">
        <v>126.6</v>
      </c>
      <c r="O75">
        <v>116.5</v>
      </c>
      <c r="P75">
        <v>128</v>
      </c>
      <c r="Q75">
        <v>123.5</v>
      </c>
      <c r="R75">
        <v>127.4</v>
      </c>
      <c r="S75">
        <v>121</v>
      </c>
      <c r="T75">
        <v>116.1</v>
      </c>
      <c r="U75">
        <v>120.2</v>
      </c>
      <c r="V75">
        <v>117.3</v>
      </c>
      <c r="W75">
        <v>113.4</v>
      </c>
      <c r="X75">
        <v>117.2</v>
      </c>
      <c r="Y75">
        <v>113.7</v>
      </c>
      <c r="Z75">
        <v>107.9</v>
      </c>
      <c r="AA75">
        <v>114.6</v>
      </c>
      <c r="AB75">
        <v>120.8</v>
      </c>
      <c r="AC75">
        <v>111.4</v>
      </c>
      <c r="AD75">
        <v>113.4</v>
      </c>
      <c r="AE75">
        <v>118.5</v>
      </c>
    </row>
    <row r="76" spans="1:31" x14ac:dyDescent="0.3">
      <c r="A76" t="s">
        <v>104</v>
      </c>
      <c r="B76" s="1">
        <v>2015</v>
      </c>
      <c r="C76" t="s">
        <v>62</v>
      </c>
      <c r="D76" t="str">
        <f t="shared" si="1"/>
        <v>2015JanuaryRural+Urban</v>
      </c>
      <c r="E76">
        <v>123.4</v>
      </c>
      <c r="F76">
        <v>123.9</v>
      </c>
      <c r="G76">
        <v>123.8</v>
      </c>
      <c r="H76">
        <v>125</v>
      </c>
      <c r="I76">
        <v>108.5</v>
      </c>
      <c r="J76">
        <v>126.2</v>
      </c>
      <c r="K76">
        <v>133</v>
      </c>
      <c r="L76">
        <v>119.1</v>
      </c>
      <c r="M76">
        <v>99</v>
      </c>
      <c r="N76">
        <v>120.3</v>
      </c>
      <c r="O76">
        <v>117.3</v>
      </c>
      <c r="P76">
        <v>126.7</v>
      </c>
      <c r="Q76">
        <v>123.1</v>
      </c>
      <c r="R76">
        <v>124</v>
      </c>
      <c r="S76">
        <v>123.1</v>
      </c>
      <c r="T76">
        <v>119.3</v>
      </c>
      <c r="U76">
        <v>122.5</v>
      </c>
      <c r="V76">
        <v>117.3</v>
      </c>
      <c r="W76">
        <v>116.5</v>
      </c>
      <c r="X76">
        <v>118.1</v>
      </c>
      <c r="Y76">
        <v>115.5</v>
      </c>
      <c r="Z76">
        <v>109.4</v>
      </c>
      <c r="AA76">
        <v>114.3</v>
      </c>
      <c r="AB76">
        <v>119.7</v>
      </c>
      <c r="AC76">
        <v>110.7</v>
      </c>
      <c r="AD76">
        <v>114</v>
      </c>
      <c r="AE76">
        <v>119.5</v>
      </c>
    </row>
    <row r="77" spans="1:31" x14ac:dyDescent="0.3">
      <c r="A77" t="s">
        <v>60</v>
      </c>
      <c r="B77" s="1">
        <v>2015</v>
      </c>
      <c r="C77" t="s">
        <v>116</v>
      </c>
      <c r="D77" t="str">
        <f t="shared" si="1"/>
        <v>2015FebruaryRural</v>
      </c>
      <c r="E77">
        <v>123.4</v>
      </c>
      <c r="F77">
        <v>124.4</v>
      </c>
      <c r="G77">
        <v>122.1</v>
      </c>
      <c r="H77">
        <v>125.8</v>
      </c>
      <c r="I77">
        <v>111.5</v>
      </c>
      <c r="J77">
        <v>129.4</v>
      </c>
      <c r="K77">
        <v>128.19999999999999</v>
      </c>
      <c r="L77">
        <v>118.8</v>
      </c>
      <c r="M77">
        <v>100</v>
      </c>
      <c r="N77">
        <v>118.6</v>
      </c>
      <c r="O77">
        <v>118.8</v>
      </c>
      <c r="P77">
        <v>126.8</v>
      </c>
      <c r="Q77">
        <v>122.8</v>
      </c>
      <c r="R77">
        <v>124.2</v>
      </c>
      <c r="S77">
        <v>125.4</v>
      </c>
      <c r="T77">
        <v>122.7</v>
      </c>
      <c r="U77">
        <v>125</v>
      </c>
      <c r="V77" s="3" t="s">
        <v>79</v>
      </c>
      <c r="W77">
        <v>120</v>
      </c>
      <c r="X77">
        <v>119.6</v>
      </c>
      <c r="Y77">
        <v>117.7</v>
      </c>
      <c r="Z77">
        <v>110.9</v>
      </c>
      <c r="AA77">
        <v>114.8</v>
      </c>
      <c r="AB77">
        <v>118.7</v>
      </c>
      <c r="AC77">
        <v>110.8</v>
      </c>
      <c r="AD77">
        <v>115</v>
      </c>
      <c r="AE77">
        <v>120.6</v>
      </c>
    </row>
    <row r="78" spans="1:31" x14ac:dyDescent="0.3">
      <c r="A78" t="s">
        <v>85</v>
      </c>
      <c r="B78" s="1">
        <v>2015</v>
      </c>
      <c r="C78" t="s">
        <v>116</v>
      </c>
      <c r="D78" t="str">
        <f t="shared" si="1"/>
        <v>2015FebruaryUrban</v>
      </c>
      <c r="E78">
        <v>124.3</v>
      </c>
      <c r="F78">
        <v>126.5</v>
      </c>
      <c r="G78">
        <v>119.5</v>
      </c>
      <c r="H78">
        <v>125.6</v>
      </c>
      <c r="I78">
        <v>104.9</v>
      </c>
      <c r="J78">
        <v>121.6</v>
      </c>
      <c r="K78">
        <v>131.80000000000001</v>
      </c>
      <c r="L78">
        <v>125.1</v>
      </c>
      <c r="M78">
        <v>95</v>
      </c>
      <c r="N78">
        <v>127.7</v>
      </c>
      <c r="O78">
        <v>116.8</v>
      </c>
      <c r="P78">
        <v>128.6</v>
      </c>
      <c r="Q78">
        <v>123.7</v>
      </c>
      <c r="R78">
        <v>128.1</v>
      </c>
      <c r="S78">
        <v>121.3</v>
      </c>
      <c r="T78">
        <v>116.5</v>
      </c>
      <c r="U78">
        <v>120.6</v>
      </c>
      <c r="V78">
        <v>118.1</v>
      </c>
      <c r="W78">
        <v>114</v>
      </c>
      <c r="X78">
        <v>117.7</v>
      </c>
      <c r="Y78">
        <v>114.1</v>
      </c>
      <c r="Z78">
        <v>106.8</v>
      </c>
      <c r="AA78">
        <v>114.9</v>
      </c>
      <c r="AB78">
        <v>120.4</v>
      </c>
      <c r="AC78">
        <v>111.7</v>
      </c>
      <c r="AD78">
        <v>113.2</v>
      </c>
      <c r="AE78">
        <v>118.7</v>
      </c>
    </row>
    <row r="79" spans="1:31" x14ac:dyDescent="0.3">
      <c r="A79" t="s">
        <v>104</v>
      </c>
      <c r="B79" s="1">
        <v>2015</v>
      </c>
      <c r="C79" t="s">
        <v>116</v>
      </c>
      <c r="D79" t="str">
        <f t="shared" si="1"/>
        <v>2015FebruaryRural+Urban</v>
      </c>
      <c r="E79">
        <v>123.7</v>
      </c>
      <c r="F79">
        <v>125.1</v>
      </c>
      <c r="G79">
        <v>121.1</v>
      </c>
      <c r="H79">
        <v>125.7</v>
      </c>
      <c r="I79">
        <v>109.1</v>
      </c>
      <c r="J79">
        <v>125.8</v>
      </c>
      <c r="K79">
        <v>129.4</v>
      </c>
      <c r="L79">
        <v>120.9</v>
      </c>
      <c r="M79">
        <v>98.3</v>
      </c>
      <c r="N79">
        <v>121.6</v>
      </c>
      <c r="O79">
        <v>118</v>
      </c>
      <c r="P79">
        <v>127.6</v>
      </c>
      <c r="Q79">
        <v>123.1</v>
      </c>
      <c r="R79">
        <v>125.2</v>
      </c>
      <c r="S79">
        <v>123.8</v>
      </c>
      <c r="T79">
        <v>120.1</v>
      </c>
      <c r="U79">
        <v>123.3</v>
      </c>
      <c r="V79">
        <v>118.1</v>
      </c>
      <c r="W79">
        <v>117.7</v>
      </c>
      <c r="X79">
        <v>118.7</v>
      </c>
      <c r="Y79">
        <v>116.3</v>
      </c>
      <c r="Z79">
        <v>108.7</v>
      </c>
      <c r="AA79">
        <v>114.9</v>
      </c>
      <c r="AB79">
        <v>119.7</v>
      </c>
      <c r="AC79">
        <v>111.2</v>
      </c>
      <c r="AD79">
        <v>114.1</v>
      </c>
      <c r="AE79">
        <v>119.7</v>
      </c>
    </row>
    <row r="80" spans="1:31" x14ac:dyDescent="0.3">
      <c r="A80" t="s">
        <v>60</v>
      </c>
      <c r="B80" s="1">
        <v>2015</v>
      </c>
      <c r="C80" t="s">
        <v>138</v>
      </c>
      <c r="D80" t="str">
        <f t="shared" si="1"/>
        <v>2015MarchRural</v>
      </c>
      <c r="E80">
        <v>123.3</v>
      </c>
      <c r="F80">
        <v>124.7</v>
      </c>
      <c r="G80">
        <v>118.9</v>
      </c>
      <c r="H80">
        <v>126</v>
      </c>
      <c r="I80">
        <v>111.8</v>
      </c>
      <c r="J80">
        <v>130.9</v>
      </c>
      <c r="K80">
        <v>128</v>
      </c>
      <c r="L80">
        <v>119.9</v>
      </c>
      <c r="M80">
        <v>98.9</v>
      </c>
      <c r="N80">
        <v>119.4</v>
      </c>
      <c r="O80">
        <v>118.9</v>
      </c>
      <c r="P80">
        <v>127.7</v>
      </c>
      <c r="Q80">
        <v>123.1</v>
      </c>
      <c r="R80">
        <v>124.7</v>
      </c>
      <c r="S80">
        <v>126</v>
      </c>
      <c r="T80">
        <v>122.9</v>
      </c>
      <c r="U80">
        <v>125.5</v>
      </c>
      <c r="V80" s="3" t="s">
        <v>79</v>
      </c>
      <c r="W80">
        <v>120.6</v>
      </c>
      <c r="X80">
        <v>120.2</v>
      </c>
      <c r="Y80">
        <v>118.2</v>
      </c>
      <c r="Z80">
        <v>111.6</v>
      </c>
      <c r="AA80">
        <v>115.5</v>
      </c>
      <c r="AB80">
        <v>119.4</v>
      </c>
      <c r="AC80">
        <v>110.8</v>
      </c>
      <c r="AD80">
        <v>115.5</v>
      </c>
      <c r="AE80">
        <v>121.1</v>
      </c>
    </row>
    <row r="81" spans="1:31" x14ac:dyDescent="0.3">
      <c r="A81" t="s">
        <v>85</v>
      </c>
      <c r="B81" s="1">
        <v>2015</v>
      </c>
      <c r="C81" t="s">
        <v>138</v>
      </c>
      <c r="D81" t="str">
        <f t="shared" si="1"/>
        <v>2015MarchUrban</v>
      </c>
      <c r="E81">
        <v>124</v>
      </c>
      <c r="F81">
        <v>126.7</v>
      </c>
      <c r="G81">
        <v>113.5</v>
      </c>
      <c r="H81">
        <v>125.9</v>
      </c>
      <c r="I81">
        <v>104.8</v>
      </c>
      <c r="J81">
        <v>123.8</v>
      </c>
      <c r="K81">
        <v>131.4</v>
      </c>
      <c r="L81">
        <v>127.2</v>
      </c>
      <c r="M81">
        <v>93.2</v>
      </c>
      <c r="N81">
        <v>127.4</v>
      </c>
      <c r="O81">
        <v>117</v>
      </c>
      <c r="P81">
        <v>129.19999999999999</v>
      </c>
      <c r="Q81">
        <v>123.9</v>
      </c>
      <c r="R81">
        <v>128.80000000000001</v>
      </c>
      <c r="S81">
        <v>121.7</v>
      </c>
      <c r="T81">
        <v>116.9</v>
      </c>
      <c r="U81">
        <v>120.9</v>
      </c>
      <c r="V81">
        <v>118.6</v>
      </c>
      <c r="W81">
        <v>114.4</v>
      </c>
      <c r="X81">
        <v>118</v>
      </c>
      <c r="Y81">
        <v>114.3</v>
      </c>
      <c r="Z81">
        <v>108.4</v>
      </c>
      <c r="AA81">
        <v>115.4</v>
      </c>
      <c r="AB81">
        <v>120.6</v>
      </c>
      <c r="AC81">
        <v>111.3</v>
      </c>
      <c r="AD81">
        <v>113.8</v>
      </c>
      <c r="AE81">
        <v>119.1</v>
      </c>
    </row>
    <row r="82" spans="1:31" x14ac:dyDescent="0.3">
      <c r="A82" t="s">
        <v>104</v>
      </c>
      <c r="B82" s="1">
        <v>2015</v>
      </c>
      <c r="C82" t="s">
        <v>138</v>
      </c>
      <c r="D82" t="str">
        <f t="shared" si="1"/>
        <v>2015MarchRural+Urban</v>
      </c>
      <c r="E82">
        <v>123.5</v>
      </c>
      <c r="F82">
        <v>125.4</v>
      </c>
      <c r="G82">
        <v>116.8</v>
      </c>
      <c r="H82">
        <v>126</v>
      </c>
      <c r="I82">
        <v>109.2</v>
      </c>
      <c r="J82">
        <v>127.6</v>
      </c>
      <c r="K82">
        <v>129.19999999999999</v>
      </c>
      <c r="L82">
        <v>122.4</v>
      </c>
      <c r="M82">
        <v>97</v>
      </c>
      <c r="N82">
        <v>122.1</v>
      </c>
      <c r="O82">
        <v>118.1</v>
      </c>
      <c r="P82">
        <v>128.4</v>
      </c>
      <c r="Q82">
        <v>123.4</v>
      </c>
      <c r="R82">
        <v>125.8</v>
      </c>
      <c r="S82">
        <v>124.3</v>
      </c>
      <c r="T82">
        <v>120.4</v>
      </c>
      <c r="U82">
        <v>123.7</v>
      </c>
      <c r="V82">
        <v>118.6</v>
      </c>
      <c r="W82">
        <v>118.3</v>
      </c>
      <c r="X82">
        <v>119.2</v>
      </c>
      <c r="Y82">
        <v>116.7</v>
      </c>
      <c r="Z82">
        <v>109.9</v>
      </c>
      <c r="AA82">
        <v>115.4</v>
      </c>
      <c r="AB82">
        <v>120.1</v>
      </c>
      <c r="AC82">
        <v>111</v>
      </c>
      <c r="AD82">
        <v>114.7</v>
      </c>
      <c r="AE82">
        <v>120.2</v>
      </c>
    </row>
    <row r="83" spans="1:31" x14ac:dyDescent="0.3">
      <c r="A83" t="s">
        <v>60</v>
      </c>
      <c r="B83" s="2">
        <v>2015</v>
      </c>
      <c r="C83" t="s">
        <v>154</v>
      </c>
      <c r="D83" t="str">
        <f t="shared" si="1"/>
        <v>2015AprilRural</v>
      </c>
      <c r="E83">
        <v>123.3</v>
      </c>
      <c r="F83">
        <v>125.5</v>
      </c>
      <c r="G83">
        <v>117.2</v>
      </c>
      <c r="H83">
        <v>126.8</v>
      </c>
      <c r="I83">
        <v>111.9</v>
      </c>
      <c r="J83">
        <v>134.19999999999999</v>
      </c>
      <c r="K83">
        <v>127.5</v>
      </c>
      <c r="L83">
        <v>121.5</v>
      </c>
      <c r="M83">
        <v>97.8</v>
      </c>
      <c r="N83">
        <v>119.8</v>
      </c>
      <c r="O83">
        <v>119.4</v>
      </c>
      <c r="P83">
        <v>128.69999999999999</v>
      </c>
      <c r="Q83">
        <v>123.6</v>
      </c>
      <c r="R83">
        <v>125.7</v>
      </c>
      <c r="S83">
        <v>126.4</v>
      </c>
      <c r="T83">
        <v>123.3</v>
      </c>
      <c r="U83">
        <v>126</v>
      </c>
      <c r="V83" s="3" t="s">
        <v>79</v>
      </c>
      <c r="W83">
        <v>121.2</v>
      </c>
      <c r="X83">
        <v>120.9</v>
      </c>
      <c r="Y83">
        <v>118.6</v>
      </c>
      <c r="Z83">
        <v>111.9</v>
      </c>
      <c r="AA83">
        <v>116.2</v>
      </c>
      <c r="AB83">
        <v>119.9</v>
      </c>
      <c r="AC83">
        <v>111.6</v>
      </c>
      <c r="AD83">
        <v>116</v>
      </c>
      <c r="AE83">
        <v>121.5</v>
      </c>
    </row>
    <row r="84" spans="1:31" x14ac:dyDescent="0.3">
      <c r="A84" t="s">
        <v>85</v>
      </c>
      <c r="B84" s="2">
        <v>2015</v>
      </c>
      <c r="C84" t="s">
        <v>154</v>
      </c>
      <c r="D84" t="str">
        <f t="shared" si="1"/>
        <v>2015AprilUrban</v>
      </c>
      <c r="E84">
        <v>123.8</v>
      </c>
      <c r="F84">
        <v>128.19999999999999</v>
      </c>
      <c r="G84">
        <v>110</v>
      </c>
      <c r="H84">
        <v>126.3</v>
      </c>
      <c r="I84">
        <v>104.5</v>
      </c>
      <c r="J84">
        <v>130.6</v>
      </c>
      <c r="K84">
        <v>130.80000000000001</v>
      </c>
      <c r="L84">
        <v>131.30000000000001</v>
      </c>
      <c r="M84">
        <v>91.6</v>
      </c>
      <c r="N84">
        <v>127.7</v>
      </c>
      <c r="O84">
        <v>117.2</v>
      </c>
      <c r="P84">
        <v>129.5</v>
      </c>
      <c r="Q84">
        <v>124.6</v>
      </c>
      <c r="R84">
        <v>130.1</v>
      </c>
      <c r="S84">
        <v>122.1</v>
      </c>
      <c r="T84">
        <v>117.2</v>
      </c>
      <c r="U84">
        <v>121.3</v>
      </c>
      <c r="V84">
        <v>119.2</v>
      </c>
      <c r="W84">
        <v>114.7</v>
      </c>
      <c r="X84">
        <v>118.4</v>
      </c>
      <c r="Y84">
        <v>114.6</v>
      </c>
      <c r="Z84">
        <v>108.4</v>
      </c>
      <c r="AA84">
        <v>115.6</v>
      </c>
      <c r="AB84">
        <v>121.7</v>
      </c>
      <c r="AC84">
        <v>111.8</v>
      </c>
      <c r="AD84">
        <v>114.2</v>
      </c>
      <c r="AE84">
        <v>119.7</v>
      </c>
    </row>
    <row r="85" spans="1:31" x14ac:dyDescent="0.3">
      <c r="A85" t="s">
        <v>104</v>
      </c>
      <c r="B85" s="2">
        <v>2015</v>
      </c>
      <c r="C85" t="s">
        <v>154</v>
      </c>
      <c r="D85" t="str">
        <f t="shared" si="1"/>
        <v>2015AprilRural+Urban</v>
      </c>
      <c r="E85">
        <v>123.5</v>
      </c>
      <c r="F85">
        <v>126.4</v>
      </c>
      <c r="G85">
        <v>114.4</v>
      </c>
      <c r="H85">
        <v>126.6</v>
      </c>
      <c r="I85">
        <v>109.2</v>
      </c>
      <c r="J85">
        <v>132.5</v>
      </c>
      <c r="K85">
        <v>128.6</v>
      </c>
      <c r="L85">
        <v>124.8</v>
      </c>
      <c r="M85">
        <v>95.7</v>
      </c>
      <c r="N85">
        <v>122.4</v>
      </c>
      <c r="O85">
        <v>118.5</v>
      </c>
      <c r="P85">
        <v>129.1</v>
      </c>
      <c r="Q85">
        <v>124</v>
      </c>
      <c r="R85">
        <v>126.9</v>
      </c>
      <c r="S85">
        <v>124.7</v>
      </c>
      <c r="T85">
        <v>120.8</v>
      </c>
      <c r="U85">
        <v>124.1</v>
      </c>
      <c r="V85">
        <v>119.2</v>
      </c>
      <c r="W85">
        <v>118.7</v>
      </c>
      <c r="X85">
        <v>119.7</v>
      </c>
      <c r="Y85">
        <v>117.1</v>
      </c>
      <c r="Z85">
        <v>110.1</v>
      </c>
      <c r="AA85">
        <v>115.9</v>
      </c>
      <c r="AB85">
        <v>121</v>
      </c>
      <c r="AC85">
        <v>111.7</v>
      </c>
      <c r="AD85">
        <v>115.1</v>
      </c>
      <c r="AE85">
        <v>120.7</v>
      </c>
    </row>
    <row r="86" spans="1:31" x14ac:dyDescent="0.3">
      <c r="A86" t="s">
        <v>60</v>
      </c>
      <c r="B86" s="2">
        <v>2015</v>
      </c>
      <c r="C86" t="s">
        <v>167</v>
      </c>
      <c r="D86" t="str">
        <f t="shared" si="1"/>
        <v>2015MayRural</v>
      </c>
      <c r="E86">
        <v>123.5</v>
      </c>
      <c r="F86">
        <v>127.1</v>
      </c>
      <c r="G86">
        <v>117.3</v>
      </c>
      <c r="H86">
        <v>127.7</v>
      </c>
      <c r="I86">
        <v>112.5</v>
      </c>
      <c r="J86">
        <v>134.1</v>
      </c>
      <c r="K86">
        <v>128.5</v>
      </c>
      <c r="L86">
        <v>124.3</v>
      </c>
      <c r="M86">
        <v>97.6</v>
      </c>
      <c r="N86">
        <v>120.7</v>
      </c>
      <c r="O86">
        <v>120.2</v>
      </c>
      <c r="P86">
        <v>129.80000000000001</v>
      </c>
      <c r="Q86">
        <v>124.4</v>
      </c>
      <c r="R86">
        <v>126.7</v>
      </c>
      <c r="S86">
        <v>127.3</v>
      </c>
      <c r="T86">
        <v>124.1</v>
      </c>
      <c r="U86">
        <v>126.8</v>
      </c>
      <c r="V86" s="3" t="s">
        <v>79</v>
      </c>
      <c r="W86">
        <v>121.9</v>
      </c>
      <c r="X86">
        <v>121.5</v>
      </c>
      <c r="Y86">
        <v>119.4</v>
      </c>
      <c r="Z86">
        <v>113.3</v>
      </c>
      <c r="AA86">
        <v>116.7</v>
      </c>
      <c r="AB86">
        <v>120.5</v>
      </c>
      <c r="AC86">
        <v>112.3</v>
      </c>
      <c r="AD86">
        <v>116.9</v>
      </c>
      <c r="AE86">
        <v>122.4</v>
      </c>
    </row>
    <row r="87" spans="1:31" x14ac:dyDescent="0.3">
      <c r="A87" t="s">
        <v>85</v>
      </c>
      <c r="B87" s="2">
        <v>2015</v>
      </c>
      <c r="C87" t="s">
        <v>167</v>
      </c>
      <c r="D87" t="str">
        <f t="shared" si="1"/>
        <v>2015MayUrban</v>
      </c>
      <c r="E87">
        <v>123.8</v>
      </c>
      <c r="F87">
        <v>129.69999999999999</v>
      </c>
      <c r="G87">
        <v>111.3</v>
      </c>
      <c r="H87">
        <v>126.6</v>
      </c>
      <c r="I87">
        <v>105.2</v>
      </c>
      <c r="J87">
        <v>130.80000000000001</v>
      </c>
      <c r="K87">
        <v>135.6</v>
      </c>
      <c r="L87">
        <v>142.6</v>
      </c>
      <c r="M87">
        <v>90.8</v>
      </c>
      <c r="N87">
        <v>128.80000000000001</v>
      </c>
      <c r="O87">
        <v>117.7</v>
      </c>
      <c r="P87">
        <v>129.9</v>
      </c>
      <c r="Q87">
        <v>126.1</v>
      </c>
      <c r="R87">
        <v>131.30000000000001</v>
      </c>
      <c r="S87">
        <v>122.4</v>
      </c>
      <c r="T87">
        <v>117.4</v>
      </c>
      <c r="U87">
        <v>121.6</v>
      </c>
      <c r="V87">
        <v>119.6</v>
      </c>
      <c r="W87">
        <v>114.9</v>
      </c>
      <c r="X87">
        <v>118.7</v>
      </c>
      <c r="Y87">
        <v>114.9</v>
      </c>
      <c r="Z87">
        <v>110.8</v>
      </c>
      <c r="AA87">
        <v>116</v>
      </c>
      <c r="AB87">
        <v>122</v>
      </c>
      <c r="AC87">
        <v>112.4</v>
      </c>
      <c r="AD87">
        <v>115.2</v>
      </c>
      <c r="AE87">
        <v>120.7</v>
      </c>
    </row>
    <row r="88" spans="1:31" x14ac:dyDescent="0.3">
      <c r="A88" t="s">
        <v>104</v>
      </c>
      <c r="B88" s="2">
        <v>2015</v>
      </c>
      <c r="C88" t="s">
        <v>167</v>
      </c>
      <c r="D88" t="str">
        <f t="shared" si="1"/>
        <v>2015MayRural+Urban</v>
      </c>
      <c r="E88">
        <v>123.6</v>
      </c>
      <c r="F88">
        <v>128</v>
      </c>
      <c r="G88">
        <v>115</v>
      </c>
      <c r="H88">
        <v>127.3</v>
      </c>
      <c r="I88">
        <v>109.8</v>
      </c>
      <c r="J88">
        <v>132.6</v>
      </c>
      <c r="K88">
        <v>130.9</v>
      </c>
      <c r="L88">
        <v>130.5</v>
      </c>
      <c r="M88">
        <v>95.3</v>
      </c>
      <c r="N88">
        <v>123.4</v>
      </c>
      <c r="O88">
        <v>119.2</v>
      </c>
      <c r="P88">
        <v>129.80000000000001</v>
      </c>
      <c r="Q88">
        <v>125</v>
      </c>
      <c r="R88">
        <v>127.9</v>
      </c>
      <c r="S88">
        <v>125.4</v>
      </c>
      <c r="T88">
        <v>121.3</v>
      </c>
      <c r="U88">
        <v>124.7</v>
      </c>
      <c r="V88">
        <v>119.6</v>
      </c>
      <c r="W88">
        <v>119.2</v>
      </c>
      <c r="X88">
        <v>120.2</v>
      </c>
      <c r="Y88">
        <v>117.7</v>
      </c>
      <c r="Z88">
        <v>112</v>
      </c>
      <c r="AA88">
        <v>116.3</v>
      </c>
      <c r="AB88">
        <v>121.4</v>
      </c>
      <c r="AC88">
        <v>112.3</v>
      </c>
      <c r="AD88">
        <v>116.1</v>
      </c>
      <c r="AE88">
        <v>121.6</v>
      </c>
    </row>
    <row r="89" spans="1:31" x14ac:dyDescent="0.3">
      <c r="A89" t="s">
        <v>60</v>
      </c>
      <c r="B89" s="2">
        <v>2015</v>
      </c>
      <c r="C89" t="s">
        <v>177</v>
      </c>
      <c r="D89" t="str">
        <f t="shared" si="1"/>
        <v>2015JuneRural</v>
      </c>
      <c r="E89">
        <v>124.1</v>
      </c>
      <c r="F89">
        <v>130.4</v>
      </c>
      <c r="G89">
        <v>122.1</v>
      </c>
      <c r="H89">
        <v>128.69999999999999</v>
      </c>
      <c r="I89">
        <v>114.1</v>
      </c>
      <c r="J89">
        <v>133.19999999999999</v>
      </c>
      <c r="K89">
        <v>135.19999999999999</v>
      </c>
      <c r="L89">
        <v>131.9</v>
      </c>
      <c r="M89">
        <v>96.3</v>
      </c>
      <c r="N89">
        <v>123</v>
      </c>
      <c r="O89">
        <v>121.1</v>
      </c>
      <c r="P89">
        <v>131.19999999999999</v>
      </c>
      <c r="Q89">
        <v>126.6</v>
      </c>
      <c r="R89">
        <v>128.19999999999999</v>
      </c>
      <c r="S89">
        <v>128.4</v>
      </c>
      <c r="T89">
        <v>125.1</v>
      </c>
      <c r="U89">
        <v>128</v>
      </c>
      <c r="V89" s="3" t="s">
        <v>79</v>
      </c>
      <c r="W89">
        <v>122.6</v>
      </c>
      <c r="X89">
        <v>122.8</v>
      </c>
      <c r="Y89">
        <v>120.4</v>
      </c>
      <c r="Z89">
        <v>114.2</v>
      </c>
      <c r="AA89">
        <v>117.9</v>
      </c>
      <c r="AB89">
        <v>122</v>
      </c>
      <c r="AC89">
        <v>113</v>
      </c>
      <c r="AD89">
        <v>117.9</v>
      </c>
      <c r="AE89">
        <v>124.1</v>
      </c>
    </row>
    <row r="90" spans="1:31" x14ac:dyDescent="0.3">
      <c r="A90" t="s">
        <v>85</v>
      </c>
      <c r="B90" s="2">
        <v>2015</v>
      </c>
      <c r="C90" t="s">
        <v>177</v>
      </c>
      <c r="D90" t="str">
        <f t="shared" si="1"/>
        <v>2015JuneUrban</v>
      </c>
      <c r="E90">
        <v>123.6</v>
      </c>
      <c r="F90">
        <v>134.4</v>
      </c>
      <c r="G90">
        <v>120.9</v>
      </c>
      <c r="H90">
        <v>127.3</v>
      </c>
      <c r="I90">
        <v>106</v>
      </c>
      <c r="J90">
        <v>132.30000000000001</v>
      </c>
      <c r="K90">
        <v>146.69999999999999</v>
      </c>
      <c r="L90">
        <v>148.1</v>
      </c>
      <c r="M90">
        <v>89.8</v>
      </c>
      <c r="N90">
        <v>130.5</v>
      </c>
      <c r="O90">
        <v>118</v>
      </c>
      <c r="P90">
        <v>130.5</v>
      </c>
      <c r="Q90">
        <v>128.5</v>
      </c>
      <c r="R90">
        <v>132.1</v>
      </c>
      <c r="S90">
        <v>123.2</v>
      </c>
      <c r="T90">
        <v>117.6</v>
      </c>
      <c r="U90">
        <v>122.3</v>
      </c>
      <c r="V90">
        <v>119</v>
      </c>
      <c r="W90">
        <v>115.1</v>
      </c>
      <c r="X90">
        <v>119.2</v>
      </c>
      <c r="Y90">
        <v>115.4</v>
      </c>
      <c r="Z90">
        <v>111.7</v>
      </c>
      <c r="AA90">
        <v>116.2</v>
      </c>
      <c r="AB90">
        <v>123.8</v>
      </c>
      <c r="AC90">
        <v>112.5</v>
      </c>
      <c r="AD90">
        <v>116</v>
      </c>
      <c r="AE90">
        <v>121.7</v>
      </c>
    </row>
    <row r="91" spans="1:31" x14ac:dyDescent="0.3">
      <c r="A91" t="s">
        <v>104</v>
      </c>
      <c r="B91" s="2">
        <v>2015</v>
      </c>
      <c r="C91" t="s">
        <v>177</v>
      </c>
      <c r="D91" t="str">
        <f t="shared" si="1"/>
        <v>2015JuneRural+Urban</v>
      </c>
      <c r="E91">
        <v>123.9</v>
      </c>
      <c r="F91">
        <v>131.80000000000001</v>
      </c>
      <c r="G91">
        <v>121.6</v>
      </c>
      <c r="H91">
        <v>128.19999999999999</v>
      </c>
      <c r="I91">
        <v>111.1</v>
      </c>
      <c r="J91">
        <v>132.80000000000001</v>
      </c>
      <c r="K91">
        <v>139.1</v>
      </c>
      <c r="L91">
        <v>137.4</v>
      </c>
      <c r="M91">
        <v>94.1</v>
      </c>
      <c r="N91">
        <v>125.5</v>
      </c>
      <c r="O91">
        <v>119.8</v>
      </c>
      <c r="P91">
        <v>130.9</v>
      </c>
      <c r="Q91">
        <v>127.3</v>
      </c>
      <c r="R91">
        <v>129.19999999999999</v>
      </c>
      <c r="S91">
        <v>126.4</v>
      </c>
      <c r="T91">
        <v>122</v>
      </c>
      <c r="U91">
        <v>125.7</v>
      </c>
      <c r="V91">
        <v>119</v>
      </c>
      <c r="W91">
        <v>119.8</v>
      </c>
      <c r="X91">
        <v>121.1</v>
      </c>
      <c r="Y91">
        <v>118.5</v>
      </c>
      <c r="Z91">
        <v>112.9</v>
      </c>
      <c r="AA91">
        <v>116.9</v>
      </c>
      <c r="AB91">
        <v>123.1</v>
      </c>
      <c r="AC91">
        <v>112.8</v>
      </c>
      <c r="AD91">
        <v>117</v>
      </c>
      <c r="AE91">
        <v>123</v>
      </c>
    </row>
    <row r="92" spans="1:31" x14ac:dyDescent="0.3">
      <c r="A92" t="s">
        <v>60</v>
      </c>
      <c r="B92" s="2">
        <v>2015</v>
      </c>
      <c r="C92" t="s">
        <v>194</v>
      </c>
      <c r="D92" t="str">
        <f t="shared" si="1"/>
        <v>2015JulyRural</v>
      </c>
      <c r="E92">
        <v>124</v>
      </c>
      <c r="F92">
        <v>131.5</v>
      </c>
      <c r="G92">
        <v>122</v>
      </c>
      <c r="H92">
        <v>128.69999999999999</v>
      </c>
      <c r="I92">
        <v>113.5</v>
      </c>
      <c r="J92">
        <v>133.30000000000001</v>
      </c>
      <c r="K92">
        <v>140.80000000000001</v>
      </c>
      <c r="L92">
        <v>133.80000000000001</v>
      </c>
      <c r="M92">
        <v>94.1</v>
      </c>
      <c r="N92">
        <v>123.4</v>
      </c>
      <c r="O92">
        <v>121</v>
      </c>
      <c r="P92">
        <v>131.69999999999999</v>
      </c>
      <c r="Q92">
        <v>127.5</v>
      </c>
      <c r="R92">
        <v>129.4</v>
      </c>
      <c r="S92">
        <v>128.80000000000001</v>
      </c>
      <c r="T92">
        <v>125.5</v>
      </c>
      <c r="U92">
        <v>128.30000000000001</v>
      </c>
      <c r="V92" s="3" t="s">
        <v>79</v>
      </c>
      <c r="W92">
        <v>123</v>
      </c>
      <c r="X92">
        <v>123</v>
      </c>
      <c r="Y92">
        <v>120.8</v>
      </c>
      <c r="Z92">
        <v>114.1</v>
      </c>
      <c r="AA92">
        <v>118</v>
      </c>
      <c r="AB92">
        <v>122.9</v>
      </c>
      <c r="AC92">
        <v>112.7</v>
      </c>
      <c r="AD92">
        <v>118.1</v>
      </c>
      <c r="AE92">
        <v>124.7</v>
      </c>
    </row>
    <row r="93" spans="1:31" x14ac:dyDescent="0.3">
      <c r="A93" t="s">
        <v>85</v>
      </c>
      <c r="B93" s="2">
        <v>2015</v>
      </c>
      <c r="C93" t="s">
        <v>194</v>
      </c>
      <c r="D93" t="str">
        <f t="shared" si="1"/>
        <v>2015JulyUrban</v>
      </c>
      <c r="E93">
        <v>123.2</v>
      </c>
      <c r="F93">
        <v>134.30000000000001</v>
      </c>
      <c r="G93">
        <v>119.5</v>
      </c>
      <c r="H93">
        <v>127.7</v>
      </c>
      <c r="I93">
        <v>106.3</v>
      </c>
      <c r="J93">
        <v>132.80000000000001</v>
      </c>
      <c r="K93">
        <v>153.5</v>
      </c>
      <c r="L93">
        <v>149.5</v>
      </c>
      <c r="M93">
        <v>85.7</v>
      </c>
      <c r="N93">
        <v>131.5</v>
      </c>
      <c r="O93">
        <v>118.3</v>
      </c>
      <c r="P93">
        <v>131.1</v>
      </c>
      <c r="Q93">
        <v>129.5</v>
      </c>
      <c r="R93">
        <v>133.1</v>
      </c>
      <c r="S93">
        <v>123.5</v>
      </c>
      <c r="T93">
        <v>117.9</v>
      </c>
      <c r="U93">
        <v>122.7</v>
      </c>
      <c r="V93">
        <v>119.9</v>
      </c>
      <c r="W93">
        <v>115.3</v>
      </c>
      <c r="X93">
        <v>119.5</v>
      </c>
      <c r="Y93">
        <v>116</v>
      </c>
      <c r="Z93">
        <v>111.5</v>
      </c>
      <c r="AA93">
        <v>116.6</v>
      </c>
      <c r="AB93">
        <v>125.4</v>
      </c>
      <c r="AC93">
        <v>111.7</v>
      </c>
      <c r="AD93">
        <v>116.3</v>
      </c>
      <c r="AE93">
        <v>122.4</v>
      </c>
    </row>
    <row r="94" spans="1:31" x14ac:dyDescent="0.3">
      <c r="A94" t="s">
        <v>104</v>
      </c>
      <c r="B94" s="2">
        <v>2015</v>
      </c>
      <c r="C94" t="s">
        <v>194</v>
      </c>
      <c r="D94" t="str">
        <f t="shared" si="1"/>
        <v>2015JulyRural+Urban</v>
      </c>
      <c r="E94">
        <v>123.7</v>
      </c>
      <c r="F94">
        <v>132.5</v>
      </c>
      <c r="G94">
        <v>121</v>
      </c>
      <c r="H94">
        <v>128.30000000000001</v>
      </c>
      <c r="I94">
        <v>110.9</v>
      </c>
      <c r="J94">
        <v>133.1</v>
      </c>
      <c r="K94">
        <v>145.1</v>
      </c>
      <c r="L94">
        <v>139.1</v>
      </c>
      <c r="M94">
        <v>91.3</v>
      </c>
      <c r="N94">
        <v>126.1</v>
      </c>
      <c r="O94">
        <v>119.9</v>
      </c>
      <c r="P94">
        <v>131.4</v>
      </c>
      <c r="Q94">
        <v>128.19999999999999</v>
      </c>
      <c r="R94">
        <v>130.4</v>
      </c>
      <c r="S94">
        <v>126.7</v>
      </c>
      <c r="T94">
        <v>122.3</v>
      </c>
      <c r="U94">
        <v>126.1</v>
      </c>
      <c r="V94">
        <v>119.9</v>
      </c>
      <c r="W94">
        <v>120.1</v>
      </c>
      <c r="X94">
        <v>121.3</v>
      </c>
      <c r="Y94">
        <v>119</v>
      </c>
      <c r="Z94">
        <v>112.7</v>
      </c>
      <c r="AA94">
        <v>117.2</v>
      </c>
      <c r="AB94">
        <v>124.4</v>
      </c>
      <c r="AC94">
        <v>112.3</v>
      </c>
      <c r="AD94">
        <v>117.2</v>
      </c>
      <c r="AE94">
        <v>123.6</v>
      </c>
    </row>
    <row r="95" spans="1:31" x14ac:dyDescent="0.3">
      <c r="A95" t="s">
        <v>60</v>
      </c>
      <c r="B95" s="2">
        <v>2015</v>
      </c>
      <c r="C95" t="s">
        <v>213</v>
      </c>
      <c r="D95" t="str">
        <f t="shared" si="1"/>
        <v>2015AugustRural</v>
      </c>
      <c r="E95">
        <v>124.7</v>
      </c>
      <c r="F95">
        <v>131.30000000000001</v>
      </c>
      <c r="G95">
        <v>121.3</v>
      </c>
      <c r="H95">
        <v>128.80000000000001</v>
      </c>
      <c r="I95">
        <v>114</v>
      </c>
      <c r="J95">
        <v>134.19999999999999</v>
      </c>
      <c r="K95">
        <v>153.6</v>
      </c>
      <c r="L95">
        <v>137.9</v>
      </c>
      <c r="M95">
        <v>93.1</v>
      </c>
      <c r="N95">
        <v>123.9</v>
      </c>
      <c r="O95">
        <v>121.5</v>
      </c>
      <c r="P95">
        <v>132.5</v>
      </c>
      <c r="Q95">
        <v>129.80000000000001</v>
      </c>
      <c r="R95">
        <v>130.1</v>
      </c>
      <c r="S95">
        <v>129.5</v>
      </c>
      <c r="T95">
        <v>126.3</v>
      </c>
      <c r="U95">
        <v>129</v>
      </c>
      <c r="V95" s="3" t="s">
        <v>79</v>
      </c>
      <c r="W95">
        <v>123.8</v>
      </c>
      <c r="X95">
        <v>123.7</v>
      </c>
      <c r="Y95">
        <v>121.1</v>
      </c>
      <c r="Z95">
        <v>113.6</v>
      </c>
      <c r="AA95">
        <v>118.5</v>
      </c>
      <c r="AB95">
        <v>123.6</v>
      </c>
      <c r="AC95">
        <v>112.5</v>
      </c>
      <c r="AD95">
        <v>118.2</v>
      </c>
      <c r="AE95">
        <v>126.1</v>
      </c>
    </row>
    <row r="96" spans="1:31" x14ac:dyDescent="0.3">
      <c r="A96" t="s">
        <v>85</v>
      </c>
      <c r="B96" s="2">
        <v>2015</v>
      </c>
      <c r="C96" t="s">
        <v>213</v>
      </c>
      <c r="D96" t="str">
        <f t="shared" si="1"/>
        <v>2015AugustUrban</v>
      </c>
      <c r="E96">
        <v>123.1</v>
      </c>
      <c r="F96">
        <v>131.69999999999999</v>
      </c>
      <c r="G96">
        <v>118.1</v>
      </c>
      <c r="H96">
        <v>128</v>
      </c>
      <c r="I96">
        <v>106.8</v>
      </c>
      <c r="J96">
        <v>130.1</v>
      </c>
      <c r="K96">
        <v>165.5</v>
      </c>
      <c r="L96">
        <v>156</v>
      </c>
      <c r="M96">
        <v>85.3</v>
      </c>
      <c r="N96">
        <v>132.69999999999999</v>
      </c>
      <c r="O96">
        <v>118.8</v>
      </c>
      <c r="P96">
        <v>131.69999999999999</v>
      </c>
      <c r="Q96">
        <v>131.1</v>
      </c>
      <c r="R96">
        <v>134.19999999999999</v>
      </c>
      <c r="S96">
        <v>123.7</v>
      </c>
      <c r="T96">
        <v>118.2</v>
      </c>
      <c r="U96">
        <v>122.9</v>
      </c>
      <c r="V96">
        <v>120.9</v>
      </c>
      <c r="W96">
        <v>115.3</v>
      </c>
      <c r="X96">
        <v>120</v>
      </c>
      <c r="Y96">
        <v>116.6</v>
      </c>
      <c r="Z96">
        <v>109.9</v>
      </c>
      <c r="AA96">
        <v>117.2</v>
      </c>
      <c r="AB96">
        <v>126.2</v>
      </c>
      <c r="AC96">
        <v>112</v>
      </c>
      <c r="AD96">
        <v>116.2</v>
      </c>
      <c r="AE96">
        <v>123.2</v>
      </c>
    </row>
    <row r="97" spans="1:31" x14ac:dyDescent="0.3">
      <c r="A97" t="s">
        <v>104</v>
      </c>
      <c r="B97" s="2">
        <v>2015</v>
      </c>
      <c r="C97" t="s">
        <v>213</v>
      </c>
      <c r="D97" t="str">
        <f t="shared" si="1"/>
        <v>2015AugustRural+Urban</v>
      </c>
      <c r="E97">
        <v>124.2</v>
      </c>
      <c r="F97">
        <v>131.4</v>
      </c>
      <c r="G97">
        <v>120.1</v>
      </c>
      <c r="H97">
        <v>128.5</v>
      </c>
      <c r="I97">
        <v>111.4</v>
      </c>
      <c r="J97">
        <v>132.30000000000001</v>
      </c>
      <c r="K97">
        <v>157.6</v>
      </c>
      <c r="L97">
        <v>144</v>
      </c>
      <c r="M97">
        <v>90.5</v>
      </c>
      <c r="N97">
        <v>126.8</v>
      </c>
      <c r="O97">
        <v>120.4</v>
      </c>
      <c r="P97">
        <v>132.1</v>
      </c>
      <c r="Q97">
        <v>130.30000000000001</v>
      </c>
      <c r="R97">
        <v>131.19999999999999</v>
      </c>
      <c r="S97">
        <v>127.2</v>
      </c>
      <c r="T97">
        <v>122.9</v>
      </c>
      <c r="U97">
        <v>126.6</v>
      </c>
      <c r="V97">
        <v>120.9</v>
      </c>
      <c r="W97">
        <v>120.6</v>
      </c>
      <c r="X97">
        <v>122</v>
      </c>
      <c r="Y97">
        <v>119.4</v>
      </c>
      <c r="Z97">
        <v>111.7</v>
      </c>
      <c r="AA97">
        <v>117.8</v>
      </c>
      <c r="AB97">
        <v>125.1</v>
      </c>
      <c r="AC97">
        <v>112.3</v>
      </c>
      <c r="AD97">
        <v>117.2</v>
      </c>
      <c r="AE97">
        <v>124.8</v>
      </c>
    </row>
    <row r="98" spans="1:31" x14ac:dyDescent="0.3">
      <c r="A98" t="s">
        <v>60</v>
      </c>
      <c r="B98" s="2">
        <v>2015</v>
      </c>
      <c r="C98" t="s">
        <v>228</v>
      </c>
      <c r="D98" t="str">
        <f t="shared" si="1"/>
        <v>2015SeptemberRural</v>
      </c>
      <c r="E98">
        <v>125.1</v>
      </c>
      <c r="F98">
        <v>131.1</v>
      </c>
      <c r="G98">
        <v>120.7</v>
      </c>
      <c r="H98">
        <v>129.19999999999999</v>
      </c>
      <c r="I98">
        <v>114.7</v>
      </c>
      <c r="J98">
        <v>132.30000000000001</v>
      </c>
      <c r="K98">
        <v>158.9</v>
      </c>
      <c r="L98">
        <v>142.1</v>
      </c>
      <c r="M98">
        <v>92.5</v>
      </c>
      <c r="N98">
        <v>125.4</v>
      </c>
      <c r="O98">
        <v>121.9</v>
      </c>
      <c r="P98">
        <v>132.69999999999999</v>
      </c>
      <c r="Q98">
        <v>131</v>
      </c>
      <c r="R98">
        <v>131</v>
      </c>
      <c r="S98">
        <v>130.4</v>
      </c>
      <c r="T98">
        <v>126.8</v>
      </c>
      <c r="U98">
        <v>129.9</v>
      </c>
      <c r="V98" s="3" t="s">
        <v>79</v>
      </c>
      <c r="W98">
        <v>123.7</v>
      </c>
      <c r="X98">
        <v>124.5</v>
      </c>
      <c r="Y98">
        <v>121.4</v>
      </c>
      <c r="Z98">
        <v>113.8</v>
      </c>
      <c r="AA98">
        <v>119.6</v>
      </c>
      <c r="AB98">
        <v>124.5</v>
      </c>
      <c r="AC98">
        <v>113.7</v>
      </c>
      <c r="AD98">
        <v>118.8</v>
      </c>
      <c r="AE98">
        <v>127</v>
      </c>
    </row>
    <row r="99" spans="1:31" x14ac:dyDescent="0.3">
      <c r="A99" t="s">
        <v>85</v>
      </c>
      <c r="B99" s="2">
        <v>2015</v>
      </c>
      <c r="C99" t="s">
        <v>228</v>
      </c>
      <c r="D99" t="str">
        <f t="shared" si="1"/>
        <v>2015SeptemberUrban</v>
      </c>
      <c r="E99">
        <v>123.4</v>
      </c>
      <c r="F99">
        <v>129</v>
      </c>
      <c r="G99">
        <v>115.6</v>
      </c>
      <c r="H99">
        <v>128.30000000000001</v>
      </c>
      <c r="I99">
        <v>107</v>
      </c>
      <c r="J99">
        <v>124</v>
      </c>
      <c r="K99">
        <v>168.5</v>
      </c>
      <c r="L99">
        <v>165.4</v>
      </c>
      <c r="M99">
        <v>86.3</v>
      </c>
      <c r="N99">
        <v>134.4</v>
      </c>
      <c r="O99">
        <v>119.1</v>
      </c>
      <c r="P99">
        <v>132.30000000000001</v>
      </c>
      <c r="Q99">
        <v>131.5</v>
      </c>
      <c r="R99">
        <v>134.69999999999999</v>
      </c>
      <c r="S99">
        <v>124</v>
      </c>
      <c r="T99">
        <v>118.6</v>
      </c>
      <c r="U99">
        <v>123.2</v>
      </c>
      <c r="V99">
        <v>121.6</v>
      </c>
      <c r="W99">
        <v>115.1</v>
      </c>
      <c r="X99">
        <v>120.4</v>
      </c>
      <c r="Y99">
        <v>117.1</v>
      </c>
      <c r="Z99">
        <v>109.1</v>
      </c>
      <c r="AA99">
        <v>117.3</v>
      </c>
      <c r="AB99">
        <v>126.5</v>
      </c>
      <c r="AC99">
        <v>112.9</v>
      </c>
      <c r="AD99">
        <v>116.2</v>
      </c>
      <c r="AE99">
        <v>123.5</v>
      </c>
    </row>
    <row r="100" spans="1:31" x14ac:dyDescent="0.3">
      <c r="A100" t="s">
        <v>104</v>
      </c>
      <c r="B100" s="2">
        <v>2015</v>
      </c>
      <c r="C100" t="s">
        <v>228</v>
      </c>
      <c r="D100" t="str">
        <f t="shared" si="1"/>
        <v>2015SeptemberRural+Urban</v>
      </c>
      <c r="E100">
        <v>124.6</v>
      </c>
      <c r="F100">
        <v>130.4</v>
      </c>
      <c r="G100">
        <v>118.7</v>
      </c>
      <c r="H100">
        <v>128.9</v>
      </c>
      <c r="I100">
        <v>111.9</v>
      </c>
      <c r="J100">
        <v>128.4</v>
      </c>
      <c r="K100">
        <v>162.19999999999999</v>
      </c>
      <c r="L100">
        <v>150</v>
      </c>
      <c r="M100">
        <v>90.4</v>
      </c>
      <c r="N100">
        <v>128.4</v>
      </c>
      <c r="O100">
        <v>120.7</v>
      </c>
      <c r="P100">
        <v>132.5</v>
      </c>
      <c r="Q100">
        <v>131.19999999999999</v>
      </c>
      <c r="R100">
        <v>132</v>
      </c>
      <c r="S100">
        <v>127.9</v>
      </c>
      <c r="T100">
        <v>123.4</v>
      </c>
      <c r="U100">
        <v>127.2</v>
      </c>
      <c r="V100">
        <v>121.6</v>
      </c>
      <c r="W100">
        <v>120.4</v>
      </c>
      <c r="X100">
        <v>122.6</v>
      </c>
      <c r="Y100">
        <v>119.8</v>
      </c>
      <c r="Z100">
        <v>111.3</v>
      </c>
      <c r="AA100">
        <v>118.3</v>
      </c>
      <c r="AB100">
        <v>125.7</v>
      </c>
      <c r="AC100">
        <v>113.4</v>
      </c>
      <c r="AD100">
        <v>117.5</v>
      </c>
      <c r="AE100">
        <v>125.4</v>
      </c>
    </row>
    <row r="101" spans="1:31" x14ac:dyDescent="0.3">
      <c r="A101" t="s">
        <v>60</v>
      </c>
      <c r="B101" s="2">
        <v>2015</v>
      </c>
      <c r="C101" t="s">
        <v>238</v>
      </c>
      <c r="D101" t="str">
        <f t="shared" si="1"/>
        <v>2015OctoberRural</v>
      </c>
      <c r="E101">
        <v>125.6</v>
      </c>
      <c r="F101">
        <v>130.4</v>
      </c>
      <c r="G101">
        <v>120.8</v>
      </c>
      <c r="H101">
        <v>129.4</v>
      </c>
      <c r="I101">
        <v>115.8</v>
      </c>
      <c r="J101">
        <v>133.19999999999999</v>
      </c>
      <c r="K101">
        <v>157.69999999999999</v>
      </c>
      <c r="L101">
        <v>154.19999999999999</v>
      </c>
      <c r="M101">
        <v>93.7</v>
      </c>
      <c r="N101">
        <v>126.6</v>
      </c>
      <c r="O101">
        <v>122.3</v>
      </c>
      <c r="P101">
        <v>133.1</v>
      </c>
      <c r="Q101">
        <v>131.80000000000001</v>
      </c>
      <c r="R101">
        <v>131.5</v>
      </c>
      <c r="S101">
        <v>131.1</v>
      </c>
      <c r="T101">
        <v>127.3</v>
      </c>
      <c r="U101">
        <v>130.6</v>
      </c>
      <c r="V101" s="3" t="s">
        <v>79</v>
      </c>
      <c r="W101">
        <v>124.4</v>
      </c>
      <c r="X101">
        <v>125.1</v>
      </c>
      <c r="Y101">
        <v>122</v>
      </c>
      <c r="Z101">
        <v>113.8</v>
      </c>
      <c r="AA101">
        <v>120.1</v>
      </c>
      <c r="AB101">
        <v>125.1</v>
      </c>
      <c r="AC101">
        <v>114.2</v>
      </c>
      <c r="AD101">
        <v>119.2</v>
      </c>
      <c r="AE101">
        <v>127.7</v>
      </c>
    </row>
    <row r="102" spans="1:31" x14ac:dyDescent="0.3">
      <c r="A102" t="s">
        <v>85</v>
      </c>
      <c r="B102" s="2">
        <v>2015</v>
      </c>
      <c r="C102" t="s">
        <v>238</v>
      </c>
      <c r="D102" t="str">
        <f t="shared" si="1"/>
        <v>2015OctoberUrban</v>
      </c>
      <c r="E102">
        <v>123.6</v>
      </c>
      <c r="F102">
        <v>128.6</v>
      </c>
      <c r="G102">
        <v>115.9</v>
      </c>
      <c r="H102">
        <v>128.5</v>
      </c>
      <c r="I102">
        <v>109</v>
      </c>
      <c r="J102">
        <v>124.1</v>
      </c>
      <c r="K102">
        <v>165.8</v>
      </c>
      <c r="L102">
        <v>187.2</v>
      </c>
      <c r="M102">
        <v>89.4</v>
      </c>
      <c r="N102">
        <v>135.80000000000001</v>
      </c>
      <c r="O102">
        <v>119.4</v>
      </c>
      <c r="P102">
        <v>132.9</v>
      </c>
      <c r="Q102">
        <v>132.6</v>
      </c>
      <c r="R102">
        <v>135.30000000000001</v>
      </c>
      <c r="S102">
        <v>124.4</v>
      </c>
      <c r="T102">
        <v>118.8</v>
      </c>
      <c r="U102">
        <v>123.6</v>
      </c>
      <c r="V102">
        <v>122.4</v>
      </c>
      <c r="W102">
        <v>114.9</v>
      </c>
      <c r="X102">
        <v>120.7</v>
      </c>
      <c r="Y102">
        <v>117.7</v>
      </c>
      <c r="Z102">
        <v>109.3</v>
      </c>
      <c r="AA102">
        <v>117.7</v>
      </c>
      <c r="AB102">
        <v>126.5</v>
      </c>
      <c r="AC102">
        <v>113.5</v>
      </c>
      <c r="AD102">
        <v>116.5</v>
      </c>
      <c r="AE102">
        <v>124.2</v>
      </c>
    </row>
    <row r="103" spans="1:31" x14ac:dyDescent="0.3">
      <c r="A103" t="s">
        <v>104</v>
      </c>
      <c r="B103" s="2">
        <v>2015</v>
      </c>
      <c r="C103" t="s">
        <v>238</v>
      </c>
      <c r="D103" t="str">
        <f t="shared" si="1"/>
        <v>2015OctoberRural+Urban</v>
      </c>
      <c r="E103">
        <v>125</v>
      </c>
      <c r="F103">
        <v>129.80000000000001</v>
      </c>
      <c r="G103">
        <v>118.9</v>
      </c>
      <c r="H103">
        <v>129.1</v>
      </c>
      <c r="I103">
        <v>113.3</v>
      </c>
      <c r="J103">
        <v>129</v>
      </c>
      <c r="K103">
        <v>160.4</v>
      </c>
      <c r="L103">
        <v>165.3</v>
      </c>
      <c r="M103">
        <v>92.3</v>
      </c>
      <c r="N103">
        <v>129.69999999999999</v>
      </c>
      <c r="O103">
        <v>121.1</v>
      </c>
      <c r="P103">
        <v>133</v>
      </c>
      <c r="Q103">
        <v>132.1</v>
      </c>
      <c r="R103">
        <v>132.5</v>
      </c>
      <c r="S103">
        <v>128.5</v>
      </c>
      <c r="T103">
        <v>123.8</v>
      </c>
      <c r="U103">
        <v>127.8</v>
      </c>
      <c r="V103">
        <v>122.4</v>
      </c>
      <c r="W103">
        <v>120.8</v>
      </c>
      <c r="X103">
        <v>123</v>
      </c>
      <c r="Y103">
        <v>120.4</v>
      </c>
      <c r="Z103">
        <v>111.4</v>
      </c>
      <c r="AA103">
        <v>118.7</v>
      </c>
      <c r="AB103">
        <v>125.9</v>
      </c>
      <c r="AC103">
        <v>113.9</v>
      </c>
      <c r="AD103">
        <v>117.9</v>
      </c>
      <c r="AE103">
        <v>126.1</v>
      </c>
    </row>
    <row r="104" spans="1:31" x14ac:dyDescent="0.3">
      <c r="A104" t="s">
        <v>60</v>
      </c>
      <c r="B104" s="2">
        <v>2015</v>
      </c>
      <c r="C104" t="s">
        <v>264</v>
      </c>
      <c r="D104" t="str">
        <f t="shared" si="1"/>
        <v>2015NovemberRural</v>
      </c>
      <c r="E104">
        <v>126.1</v>
      </c>
      <c r="F104">
        <v>130.6</v>
      </c>
      <c r="G104">
        <v>121.7</v>
      </c>
      <c r="H104">
        <v>129.5</v>
      </c>
      <c r="I104">
        <v>117.8</v>
      </c>
      <c r="J104">
        <v>132.1</v>
      </c>
      <c r="K104">
        <v>155.19999999999999</v>
      </c>
      <c r="L104">
        <v>160.80000000000001</v>
      </c>
      <c r="M104">
        <v>94.5</v>
      </c>
      <c r="N104">
        <v>128.30000000000001</v>
      </c>
      <c r="O104">
        <v>123.1</v>
      </c>
      <c r="P104">
        <v>134.19999999999999</v>
      </c>
      <c r="Q104">
        <v>132.4</v>
      </c>
      <c r="R104">
        <v>132.19999999999999</v>
      </c>
      <c r="S104">
        <v>132.1</v>
      </c>
      <c r="T104">
        <v>128.19999999999999</v>
      </c>
      <c r="U104">
        <v>131.5</v>
      </c>
      <c r="V104" s="3" t="s">
        <v>79</v>
      </c>
      <c r="W104">
        <v>125.6</v>
      </c>
      <c r="X104">
        <v>125.6</v>
      </c>
      <c r="Y104">
        <v>122.6</v>
      </c>
      <c r="Z104">
        <v>114</v>
      </c>
      <c r="AA104">
        <v>120.9</v>
      </c>
      <c r="AB104">
        <v>125.8</v>
      </c>
      <c r="AC104">
        <v>114.2</v>
      </c>
      <c r="AD104">
        <v>119.6</v>
      </c>
      <c r="AE104">
        <v>128.30000000000001</v>
      </c>
    </row>
    <row r="105" spans="1:31" x14ac:dyDescent="0.3">
      <c r="A105" t="s">
        <v>85</v>
      </c>
      <c r="B105" s="2">
        <v>2015</v>
      </c>
      <c r="C105" t="s">
        <v>264</v>
      </c>
      <c r="D105" t="str">
        <f t="shared" si="1"/>
        <v>2015NovemberUrban</v>
      </c>
      <c r="E105">
        <v>124</v>
      </c>
      <c r="F105">
        <v>129.80000000000001</v>
      </c>
      <c r="G105">
        <v>121.5</v>
      </c>
      <c r="H105">
        <v>128.6</v>
      </c>
      <c r="I105">
        <v>110</v>
      </c>
      <c r="J105">
        <v>123.7</v>
      </c>
      <c r="K105">
        <v>164.6</v>
      </c>
      <c r="L105">
        <v>191.6</v>
      </c>
      <c r="M105">
        <v>90.8</v>
      </c>
      <c r="N105">
        <v>137.1</v>
      </c>
      <c r="O105">
        <v>119.8</v>
      </c>
      <c r="P105">
        <v>133.69999999999999</v>
      </c>
      <c r="Q105">
        <v>133.30000000000001</v>
      </c>
      <c r="R105">
        <v>137.6</v>
      </c>
      <c r="S105">
        <v>125</v>
      </c>
      <c r="T105">
        <v>119.3</v>
      </c>
      <c r="U105">
        <v>124.2</v>
      </c>
      <c r="V105">
        <v>122.9</v>
      </c>
      <c r="W105">
        <v>115.1</v>
      </c>
      <c r="X105">
        <v>121</v>
      </c>
      <c r="Y105">
        <v>118.1</v>
      </c>
      <c r="Z105">
        <v>109.3</v>
      </c>
      <c r="AA105">
        <v>117.9</v>
      </c>
      <c r="AB105">
        <v>126.6</v>
      </c>
      <c r="AC105">
        <v>113.3</v>
      </c>
      <c r="AD105">
        <v>116.6</v>
      </c>
      <c r="AE105">
        <v>124.6</v>
      </c>
    </row>
    <row r="106" spans="1:31" x14ac:dyDescent="0.3">
      <c r="A106" t="s">
        <v>104</v>
      </c>
      <c r="B106" s="2">
        <v>2015</v>
      </c>
      <c r="C106" t="s">
        <v>264</v>
      </c>
      <c r="D106" t="str">
        <f t="shared" si="1"/>
        <v>2015NovemberRural+Urban</v>
      </c>
      <c r="E106">
        <v>125.4</v>
      </c>
      <c r="F106">
        <v>130.30000000000001</v>
      </c>
      <c r="G106">
        <v>121.6</v>
      </c>
      <c r="H106">
        <v>129.19999999999999</v>
      </c>
      <c r="I106">
        <v>114.9</v>
      </c>
      <c r="J106">
        <v>128.19999999999999</v>
      </c>
      <c r="K106">
        <v>158.4</v>
      </c>
      <c r="L106">
        <v>171.2</v>
      </c>
      <c r="M106">
        <v>93.3</v>
      </c>
      <c r="N106">
        <v>131.19999999999999</v>
      </c>
      <c r="O106">
        <v>121.7</v>
      </c>
      <c r="P106">
        <v>134</v>
      </c>
      <c r="Q106">
        <v>132.69999999999999</v>
      </c>
      <c r="R106">
        <v>133.6</v>
      </c>
      <c r="S106">
        <v>129.30000000000001</v>
      </c>
      <c r="T106">
        <v>124.5</v>
      </c>
      <c r="U106">
        <v>128.6</v>
      </c>
      <c r="V106">
        <v>122.9</v>
      </c>
      <c r="W106">
        <v>121.6</v>
      </c>
      <c r="X106">
        <v>123.4</v>
      </c>
      <c r="Y106">
        <v>120.9</v>
      </c>
      <c r="Z106">
        <v>111.5</v>
      </c>
      <c r="AA106">
        <v>119.2</v>
      </c>
      <c r="AB106">
        <v>126.3</v>
      </c>
      <c r="AC106">
        <v>113.8</v>
      </c>
      <c r="AD106">
        <v>118.1</v>
      </c>
      <c r="AE106">
        <v>126.6</v>
      </c>
    </row>
    <row r="107" spans="1:31" x14ac:dyDescent="0.3">
      <c r="A107" t="s">
        <v>60</v>
      </c>
      <c r="B107" s="2">
        <v>2015</v>
      </c>
      <c r="C107" t="s">
        <v>273</v>
      </c>
      <c r="D107" t="str">
        <f t="shared" si="1"/>
        <v>2015DecemberRural</v>
      </c>
      <c r="E107">
        <v>126.3</v>
      </c>
      <c r="F107">
        <v>131.30000000000001</v>
      </c>
      <c r="G107">
        <v>123.3</v>
      </c>
      <c r="H107">
        <v>129.80000000000001</v>
      </c>
      <c r="I107">
        <v>118.3</v>
      </c>
      <c r="J107">
        <v>131.6</v>
      </c>
      <c r="K107">
        <v>145.5</v>
      </c>
      <c r="L107">
        <v>162.1</v>
      </c>
      <c r="M107">
        <v>95.4</v>
      </c>
      <c r="N107">
        <v>128.9</v>
      </c>
      <c r="O107">
        <v>123.3</v>
      </c>
      <c r="P107">
        <v>135.1</v>
      </c>
      <c r="Q107">
        <v>131.4</v>
      </c>
      <c r="R107">
        <v>133.1</v>
      </c>
      <c r="S107">
        <v>132.5</v>
      </c>
      <c r="T107">
        <v>128.5</v>
      </c>
      <c r="U107">
        <v>131.9</v>
      </c>
      <c r="V107" s="3" t="s">
        <v>79</v>
      </c>
      <c r="W107">
        <v>125.7</v>
      </c>
      <c r="X107">
        <v>126</v>
      </c>
      <c r="Y107">
        <v>123.1</v>
      </c>
      <c r="Z107">
        <v>114</v>
      </c>
      <c r="AA107">
        <v>121.6</v>
      </c>
      <c r="AB107">
        <v>125.6</v>
      </c>
      <c r="AC107">
        <v>114.1</v>
      </c>
      <c r="AD107">
        <v>119.8</v>
      </c>
      <c r="AE107">
        <v>127.9</v>
      </c>
    </row>
    <row r="108" spans="1:31" x14ac:dyDescent="0.3">
      <c r="A108" t="s">
        <v>85</v>
      </c>
      <c r="B108" s="2">
        <v>2015</v>
      </c>
      <c r="C108" t="s">
        <v>273</v>
      </c>
      <c r="D108" t="str">
        <f t="shared" si="1"/>
        <v>2015DecemberUrban</v>
      </c>
      <c r="E108">
        <v>124.3</v>
      </c>
      <c r="F108">
        <v>131.69999999999999</v>
      </c>
      <c r="G108">
        <v>127.1</v>
      </c>
      <c r="H108">
        <v>128.6</v>
      </c>
      <c r="I108">
        <v>110</v>
      </c>
      <c r="J108">
        <v>120.8</v>
      </c>
      <c r="K108">
        <v>149</v>
      </c>
      <c r="L108">
        <v>190.1</v>
      </c>
      <c r="M108">
        <v>92.7</v>
      </c>
      <c r="N108">
        <v>138.6</v>
      </c>
      <c r="O108">
        <v>120.2</v>
      </c>
      <c r="P108">
        <v>134.19999999999999</v>
      </c>
      <c r="Q108">
        <v>131.5</v>
      </c>
      <c r="R108">
        <v>138.19999999999999</v>
      </c>
      <c r="S108">
        <v>125.4</v>
      </c>
      <c r="T108">
        <v>119.5</v>
      </c>
      <c r="U108">
        <v>124.5</v>
      </c>
      <c r="V108">
        <v>122.4</v>
      </c>
      <c r="W108">
        <v>116</v>
      </c>
      <c r="X108">
        <v>121</v>
      </c>
      <c r="Y108">
        <v>118.6</v>
      </c>
      <c r="Z108">
        <v>109.3</v>
      </c>
      <c r="AA108">
        <v>118.1</v>
      </c>
      <c r="AB108">
        <v>126.6</v>
      </c>
      <c r="AC108">
        <v>113.2</v>
      </c>
      <c r="AD108">
        <v>116.7</v>
      </c>
      <c r="AE108">
        <v>124</v>
      </c>
    </row>
    <row r="109" spans="1:31" x14ac:dyDescent="0.3">
      <c r="A109" t="s">
        <v>104</v>
      </c>
      <c r="B109" s="2">
        <v>2015</v>
      </c>
      <c r="C109" t="s">
        <v>273</v>
      </c>
      <c r="D109" t="str">
        <f t="shared" si="1"/>
        <v>2015DecemberRural+Urban</v>
      </c>
      <c r="E109">
        <v>125.7</v>
      </c>
      <c r="F109">
        <v>131.4</v>
      </c>
      <c r="G109">
        <v>124.8</v>
      </c>
      <c r="H109">
        <v>129.4</v>
      </c>
      <c r="I109">
        <v>115.3</v>
      </c>
      <c r="J109">
        <v>126.6</v>
      </c>
      <c r="K109">
        <v>146.69999999999999</v>
      </c>
      <c r="L109">
        <v>171.5</v>
      </c>
      <c r="M109">
        <v>94.5</v>
      </c>
      <c r="N109">
        <v>132.1</v>
      </c>
      <c r="O109">
        <v>122</v>
      </c>
      <c r="P109">
        <v>134.69999999999999</v>
      </c>
      <c r="Q109">
        <v>131.4</v>
      </c>
      <c r="R109">
        <v>134.5</v>
      </c>
      <c r="S109">
        <v>129.69999999999999</v>
      </c>
      <c r="T109">
        <v>124.8</v>
      </c>
      <c r="U109">
        <v>129</v>
      </c>
      <c r="V109">
        <v>122.4</v>
      </c>
      <c r="W109">
        <v>122</v>
      </c>
      <c r="X109">
        <v>123.6</v>
      </c>
      <c r="Y109">
        <v>121.4</v>
      </c>
      <c r="Z109">
        <v>111.5</v>
      </c>
      <c r="AA109">
        <v>119.6</v>
      </c>
      <c r="AB109">
        <v>126.2</v>
      </c>
      <c r="AC109">
        <v>113.7</v>
      </c>
      <c r="AD109">
        <v>118.3</v>
      </c>
      <c r="AE109">
        <v>126.1</v>
      </c>
    </row>
    <row r="110" spans="1:31" x14ac:dyDescent="0.3">
      <c r="A110" t="s">
        <v>60</v>
      </c>
      <c r="B110" s="2">
        <v>2016</v>
      </c>
      <c r="C110" t="s">
        <v>62</v>
      </c>
      <c r="D110" t="str">
        <f t="shared" si="1"/>
        <v>2016JanuaryRural</v>
      </c>
      <c r="E110">
        <v>126.8</v>
      </c>
      <c r="F110">
        <v>133.19999999999999</v>
      </c>
      <c r="G110">
        <v>126.5</v>
      </c>
      <c r="H110">
        <v>130.30000000000001</v>
      </c>
      <c r="I110">
        <v>118.9</v>
      </c>
      <c r="J110">
        <v>131.6</v>
      </c>
      <c r="K110">
        <v>140.1</v>
      </c>
      <c r="L110">
        <v>163.80000000000001</v>
      </c>
      <c r="M110">
        <v>97.7</v>
      </c>
      <c r="N110">
        <v>129.6</v>
      </c>
      <c r="O110">
        <v>124.3</v>
      </c>
      <c r="P110">
        <v>135.9</v>
      </c>
      <c r="Q110">
        <v>131.4</v>
      </c>
      <c r="R110">
        <v>133.6</v>
      </c>
      <c r="S110">
        <v>133.19999999999999</v>
      </c>
      <c r="T110">
        <v>128.9</v>
      </c>
      <c r="U110">
        <v>132.6</v>
      </c>
      <c r="V110" s="3" t="s">
        <v>79</v>
      </c>
      <c r="W110">
        <v>126.2</v>
      </c>
      <c r="X110">
        <v>126.6</v>
      </c>
      <c r="Y110">
        <v>123.7</v>
      </c>
      <c r="Z110">
        <v>113.6</v>
      </c>
      <c r="AA110">
        <v>121.4</v>
      </c>
      <c r="AB110">
        <v>126.2</v>
      </c>
      <c r="AC110">
        <v>114.9</v>
      </c>
      <c r="AD110">
        <v>120.1</v>
      </c>
      <c r="AE110">
        <v>128.1</v>
      </c>
    </row>
    <row r="111" spans="1:31" x14ac:dyDescent="0.3">
      <c r="A111" t="s">
        <v>85</v>
      </c>
      <c r="B111" s="2">
        <v>2016</v>
      </c>
      <c r="C111" t="s">
        <v>62</v>
      </c>
      <c r="D111" t="str">
        <f t="shared" si="1"/>
        <v>2016JanuaryUrban</v>
      </c>
      <c r="E111">
        <v>124.7</v>
      </c>
      <c r="F111">
        <v>135.9</v>
      </c>
      <c r="G111">
        <v>132</v>
      </c>
      <c r="H111">
        <v>129.19999999999999</v>
      </c>
      <c r="I111">
        <v>109.7</v>
      </c>
      <c r="J111">
        <v>119</v>
      </c>
      <c r="K111">
        <v>144.1</v>
      </c>
      <c r="L111">
        <v>184.2</v>
      </c>
      <c r="M111">
        <v>96.7</v>
      </c>
      <c r="N111">
        <v>139.5</v>
      </c>
      <c r="O111">
        <v>120.5</v>
      </c>
      <c r="P111">
        <v>134.69999999999999</v>
      </c>
      <c r="Q111">
        <v>131.19999999999999</v>
      </c>
      <c r="R111">
        <v>139.5</v>
      </c>
      <c r="S111">
        <v>125.8</v>
      </c>
      <c r="T111">
        <v>119.8</v>
      </c>
      <c r="U111">
        <v>124.9</v>
      </c>
      <c r="V111">
        <v>123.4</v>
      </c>
      <c r="W111">
        <v>116.9</v>
      </c>
      <c r="X111">
        <v>121.6</v>
      </c>
      <c r="Y111">
        <v>119.1</v>
      </c>
      <c r="Z111">
        <v>108.9</v>
      </c>
      <c r="AA111">
        <v>118.5</v>
      </c>
      <c r="AB111">
        <v>126.4</v>
      </c>
      <c r="AC111">
        <v>114</v>
      </c>
      <c r="AD111">
        <v>116.8</v>
      </c>
      <c r="AE111">
        <v>124.2</v>
      </c>
    </row>
    <row r="112" spans="1:31" x14ac:dyDescent="0.3">
      <c r="A112" t="s">
        <v>104</v>
      </c>
      <c r="B112" s="2">
        <v>2016</v>
      </c>
      <c r="C112" t="s">
        <v>62</v>
      </c>
      <c r="D112" t="str">
        <f t="shared" si="1"/>
        <v>2016JanuaryRural+Urban</v>
      </c>
      <c r="E112">
        <v>126.1</v>
      </c>
      <c r="F112">
        <v>134.1</v>
      </c>
      <c r="G112">
        <v>128.6</v>
      </c>
      <c r="H112">
        <v>129.9</v>
      </c>
      <c r="I112">
        <v>115.5</v>
      </c>
      <c r="J112">
        <v>125.7</v>
      </c>
      <c r="K112">
        <v>141.5</v>
      </c>
      <c r="L112">
        <v>170.7</v>
      </c>
      <c r="M112">
        <v>97.4</v>
      </c>
      <c r="N112">
        <v>132.9</v>
      </c>
      <c r="O112">
        <v>122.7</v>
      </c>
      <c r="P112">
        <v>135.30000000000001</v>
      </c>
      <c r="Q112">
        <v>131.30000000000001</v>
      </c>
      <c r="R112">
        <v>135.19999999999999</v>
      </c>
      <c r="S112">
        <v>130.30000000000001</v>
      </c>
      <c r="T112">
        <v>125.1</v>
      </c>
      <c r="U112">
        <v>129.5</v>
      </c>
      <c r="V112">
        <v>123.4</v>
      </c>
      <c r="W112">
        <v>122.7</v>
      </c>
      <c r="X112">
        <v>124.2</v>
      </c>
      <c r="Y112">
        <v>122</v>
      </c>
      <c r="Z112">
        <v>111.1</v>
      </c>
      <c r="AA112">
        <v>119.8</v>
      </c>
      <c r="AB112">
        <v>126.3</v>
      </c>
      <c r="AC112">
        <v>114.5</v>
      </c>
      <c r="AD112">
        <v>118.5</v>
      </c>
      <c r="AE112">
        <v>126.3</v>
      </c>
    </row>
    <row r="113" spans="1:31" x14ac:dyDescent="0.3">
      <c r="A113" t="s">
        <v>60</v>
      </c>
      <c r="B113" s="2">
        <v>2016</v>
      </c>
      <c r="C113" t="s">
        <v>116</v>
      </c>
      <c r="D113" t="str">
        <f t="shared" si="1"/>
        <v>2016FebruaryRural</v>
      </c>
      <c r="E113">
        <v>127.1</v>
      </c>
      <c r="F113">
        <v>133.69999999999999</v>
      </c>
      <c r="G113">
        <v>127.7</v>
      </c>
      <c r="H113">
        <v>130.69999999999999</v>
      </c>
      <c r="I113">
        <v>118.5</v>
      </c>
      <c r="J113">
        <v>130.4</v>
      </c>
      <c r="K113">
        <v>130.9</v>
      </c>
      <c r="L113">
        <v>162.80000000000001</v>
      </c>
      <c r="M113">
        <v>98.7</v>
      </c>
      <c r="N113">
        <v>130.6</v>
      </c>
      <c r="O113">
        <v>124.8</v>
      </c>
      <c r="P113">
        <v>136.4</v>
      </c>
      <c r="Q113">
        <v>130.30000000000001</v>
      </c>
      <c r="R113">
        <v>134.4</v>
      </c>
      <c r="S113">
        <v>133.9</v>
      </c>
      <c r="T113">
        <v>129.80000000000001</v>
      </c>
      <c r="U113">
        <v>133.4</v>
      </c>
      <c r="V113" s="3" t="s">
        <v>79</v>
      </c>
      <c r="W113">
        <v>127.5</v>
      </c>
      <c r="X113">
        <v>127.1</v>
      </c>
      <c r="Y113">
        <v>124.3</v>
      </c>
      <c r="Z113">
        <v>113.9</v>
      </c>
      <c r="AA113">
        <v>122.3</v>
      </c>
      <c r="AB113">
        <v>127.1</v>
      </c>
      <c r="AC113">
        <v>116.8</v>
      </c>
      <c r="AD113">
        <v>120.9</v>
      </c>
      <c r="AE113">
        <v>127.9</v>
      </c>
    </row>
    <row r="114" spans="1:31" x14ac:dyDescent="0.3">
      <c r="A114" t="s">
        <v>85</v>
      </c>
      <c r="B114" s="2">
        <v>2016</v>
      </c>
      <c r="C114" t="s">
        <v>116</v>
      </c>
      <c r="D114" t="str">
        <f t="shared" si="1"/>
        <v>2016FebruaryUrban</v>
      </c>
      <c r="E114">
        <v>124.8</v>
      </c>
      <c r="F114">
        <v>135.1</v>
      </c>
      <c r="G114">
        <v>130.30000000000001</v>
      </c>
      <c r="H114">
        <v>129.6</v>
      </c>
      <c r="I114">
        <v>108.4</v>
      </c>
      <c r="J114">
        <v>118.6</v>
      </c>
      <c r="K114">
        <v>129.19999999999999</v>
      </c>
      <c r="L114">
        <v>176.4</v>
      </c>
      <c r="M114">
        <v>99.1</v>
      </c>
      <c r="N114">
        <v>139.69999999999999</v>
      </c>
      <c r="O114">
        <v>120.6</v>
      </c>
      <c r="P114">
        <v>135.19999999999999</v>
      </c>
      <c r="Q114">
        <v>129.1</v>
      </c>
      <c r="R114">
        <v>140</v>
      </c>
      <c r="S114">
        <v>126.2</v>
      </c>
      <c r="T114">
        <v>120.1</v>
      </c>
      <c r="U114">
        <v>125.3</v>
      </c>
      <c r="V114">
        <v>124.4</v>
      </c>
      <c r="W114">
        <v>116</v>
      </c>
      <c r="X114">
        <v>121.8</v>
      </c>
      <c r="Y114">
        <v>119.5</v>
      </c>
      <c r="Z114">
        <v>109.1</v>
      </c>
      <c r="AA114">
        <v>118.8</v>
      </c>
      <c r="AB114">
        <v>126.3</v>
      </c>
      <c r="AC114">
        <v>116.2</v>
      </c>
      <c r="AD114">
        <v>117.2</v>
      </c>
      <c r="AE114">
        <v>123.8</v>
      </c>
    </row>
    <row r="115" spans="1:31" x14ac:dyDescent="0.3">
      <c r="A115" t="s">
        <v>104</v>
      </c>
      <c r="B115" s="2">
        <v>2016</v>
      </c>
      <c r="C115" t="s">
        <v>116</v>
      </c>
      <c r="D115" t="str">
        <f t="shared" si="1"/>
        <v>2016FebruaryRural+Urban</v>
      </c>
      <c r="E115">
        <v>126.4</v>
      </c>
      <c r="F115">
        <v>134.19999999999999</v>
      </c>
      <c r="G115">
        <v>128.69999999999999</v>
      </c>
      <c r="H115">
        <v>130.30000000000001</v>
      </c>
      <c r="I115">
        <v>114.8</v>
      </c>
      <c r="J115">
        <v>124.9</v>
      </c>
      <c r="K115">
        <v>130.30000000000001</v>
      </c>
      <c r="L115">
        <v>167.4</v>
      </c>
      <c r="M115">
        <v>98.8</v>
      </c>
      <c r="N115">
        <v>133.6</v>
      </c>
      <c r="O115">
        <v>123</v>
      </c>
      <c r="P115">
        <v>135.80000000000001</v>
      </c>
      <c r="Q115">
        <v>129.9</v>
      </c>
      <c r="R115">
        <v>135.9</v>
      </c>
      <c r="S115">
        <v>130.9</v>
      </c>
      <c r="T115">
        <v>125.8</v>
      </c>
      <c r="U115">
        <v>130.19999999999999</v>
      </c>
      <c r="V115">
        <v>124.4</v>
      </c>
      <c r="W115">
        <v>123.1</v>
      </c>
      <c r="X115">
        <v>124.6</v>
      </c>
      <c r="Y115">
        <v>122.5</v>
      </c>
      <c r="Z115">
        <v>111.4</v>
      </c>
      <c r="AA115">
        <v>120.3</v>
      </c>
      <c r="AB115">
        <v>126.6</v>
      </c>
      <c r="AC115">
        <v>116.6</v>
      </c>
      <c r="AD115">
        <v>119.1</v>
      </c>
      <c r="AE115">
        <v>126</v>
      </c>
    </row>
    <row r="116" spans="1:31" x14ac:dyDescent="0.3">
      <c r="A116" t="s">
        <v>60</v>
      </c>
      <c r="B116" s="2">
        <v>2016</v>
      </c>
      <c r="C116" t="s">
        <v>138</v>
      </c>
      <c r="D116" t="str">
        <f t="shared" si="1"/>
        <v>2016MarchRural</v>
      </c>
      <c r="E116">
        <v>127.3</v>
      </c>
      <c r="F116">
        <v>134.4</v>
      </c>
      <c r="G116">
        <v>125.1</v>
      </c>
      <c r="H116">
        <v>130.5</v>
      </c>
      <c r="I116">
        <v>118.3</v>
      </c>
      <c r="J116">
        <v>131.69999999999999</v>
      </c>
      <c r="K116">
        <v>130.69999999999999</v>
      </c>
      <c r="L116">
        <v>161.19999999999999</v>
      </c>
      <c r="M116">
        <v>100.4</v>
      </c>
      <c r="N116">
        <v>130.80000000000001</v>
      </c>
      <c r="O116">
        <v>124.9</v>
      </c>
      <c r="P116">
        <v>137</v>
      </c>
      <c r="Q116">
        <v>130.4</v>
      </c>
      <c r="R116">
        <v>135</v>
      </c>
      <c r="S116">
        <v>134.4</v>
      </c>
      <c r="T116">
        <v>130.19999999999999</v>
      </c>
      <c r="U116">
        <v>133.80000000000001</v>
      </c>
      <c r="V116" s="3" t="s">
        <v>79</v>
      </c>
      <c r="W116">
        <v>127</v>
      </c>
      <c r="X116">
        <v>127.7</v>
      </c>
      <c r="Y116">
        <v>124.8</v>
      </c>
      <c r="Z116">
        <v>113.6</v>
      </c>
      <c r="AA116">
        <v>122.5</v>
      </c>
      <c r="AB116">
        <v>127.5</v>
      </c>
      <c r="AC116">
        <v>117.4</v>
      </c>
      <c r="AD116">
        <v>121.1</v>
      </c>
      <c r="AE116">
        <v>128</v>
      </c>
    </row>
    <row r="117" spans="1:31" x14ac:dyDescent="0.3">
      <c r="A117" t="s">
        <v>85</v>
      </c>
      <c r="B117" s="2">
        <v>2016</v>
      </c>
      <c r="C117" t="s">
        <v>138</v>
      </c>
      <c r="D117" t="str">
        <f t="shared" si="1"/>
        <v>2016MarchUrban</v>
      </c>
      <c r="E117">
        <v>124.8</v>
      </c>
      <c r="F117">
        <v>136.30000000000001</v>
      </c>
      <c r="G117">
        <v>123.7</v>
      </c>
      <c r="H117">
        <v>129.69999999999999</v>
      </c>
      <c r="I117">
        <v>107.9</v>
      </c>
      <c r="J117">
        <v>119.9</v>
      </c>
      <c r="K117">
        <v>128.1</v>
      </c>
      <c r="L117">
        <v>170.3</v>
      </c>
      <c r="M117">
        <v>101.8</v>
      </c>
      <c r="N117">
        <v>140.1</v>
      </c>
      <c r="O117">
        <v>120.7</v>
      </c>
      <c r="P117">
        <v>135.4</v>
      </c>
      <c r="Q117">
        <v>128.9</v>
      </c>
      <c r="R117">
        <v>140.6</v>
      </c>
      <c r="S117">
        <v>126.4</v>
      </c>
      <c r="T117">
        <v>120.3</v>
      </c>
      <c r="U117">
        <v>125.5</v>
      </c>
      <c r="V117">
        <v>124.9</v>
      </c>
      <c r="W117">
        <v>114.8</v>
      </c>
      <c r="X117">
        <v>122.3</v>
      </c>
      <c r="Y117">
        <v>119.7</v>
      </c>
      <c r="Z117">
        <v>108.5</v>
      </c>
      <c r="AA117">
        <v>119.1</v>
      </c>
      <c r="AB117">
        <v>126.4</v>
      </c>
      <c r="AC117">
        <v>117.1</v>
      </c>
      <c r="AD117">
        <v>117.3</v>
      </c>
      <c r="AE117">
        <v>123.8</v>
      </c>
    </row>
    <row r="118" spans="1:31" x14ac:dyDescent="0.3">
      <c r="A118" t="s">
        <v>104</v>
      </c>
      <c r="B118" s="2">
        <v>2016</v>
      </c>
      <c r="C118" t="s">
        <v>138</v>
      </c>
      <c r="D118" t="str">
        <f t="shared" si="1"/>
        <v>2016MarchRural+Urban</v>
      </c>
      <c r="E118">
        <v>126.5</v>
      </c>
      <c r="F118">
        <v>135.1</v>
      </c>
      <c r="G118">
        <v>124.6</v>
      </c>
      <c r="H118">
        <v>130.19999999999999</v>
      </c>
      <c r="I118">
        <v>114.5</v>
      </c>
      <c r="J118">
        <v>126.2</v>
      </c>
      <c r="K118">
        <v>129.80000000000001</v>
      </c>
      <c r="L118">
        <v>164.3</v>
      </c>
      <c r="M118">
        <v>100.9</v>
      </c>
      <c r="N118">
        <v>133.9</v>
      </c>
      <c r="O118">
        <v>123.1</v>
      </c>
      <c r="P118">
        <v>136.30000000000001</v>
      </c>
      <c r="Q118">
        <v>129.80000000000001</v>
      </c>
      <c r="R118">
        <v>136.5</v>
      </c>
      <c r="S118">
        <v>131.30000000000001</v>
      </c>
      <c r="T118">
        <v>126.1</v>
      </c>
      <c r="U118">
        <v>130.5</v>
      </c>
      <c r="V118">
        <v>124.9</v>
      </c>
      <c r="W118">
        <v>122.4</v>
      </c>
      <c r="X118">
        <v>125.1</v>
      </c>
      <c r="Y118">
        <v>122.9</v>
      </c>
      <c r="Z118">
        <v>110.9</v>
      </c>
      <c r="AA118">
        <v>120.6</v>
      </c>
      <c r="AB118">
        <v>126.9</v>
      </c>
      <c r="AC118">
        <v>117.3</v>
      </c>
      <c r="AD118">
        <v>119.3</v>
      </c>
      <c r="AE118">
        <v>126</v>
      </c>
    </row>
    <row r="119" spans="1:31" x14ac:dyDescent="0.3">
      <c r="A119" t="s">
        <v>60</v>
      </c>
      <c r="B119" s="1">
        <v>2016</v>
      </c>
      <c r="C119" t="s">
        <v>154</v>
      </c>
      <c r="D119" t="str">
        <f t="shared" si="1"/>
        <v>2016AprilRural</v>
      </c>
      <c r="E119">
        <v>127.4</v>
      </c>
      <c r="F119">
        <v>135.4</v>
      </c>
      <c r="G119">
        <v>123.4</v>
      </c>
      <c r="H119">
        <v>131.30000000000001</v>
      </c>
      <c r="I119">
        <v>118.2</v>
      </c>
      <c r="J119">
        <v>138.1</v>
      </c>
      <c r="K119">
        <v>134.1</v>
      </c>
      <c r="L119">
        <v>162.69999999999999</v>
      </c>
      <c r="M119">
        <v>105</v>
      </c>
      <c r="N119">
        <v>131.4</v>
      </c>
      <c r="O119">
        <v>125.4</v>
      </c>
      <c r="P119">
        <v>137.4</v>
      </c>
      <c r="Q119">
        <v>131.80000000000001</v>
      </c>
      <c r="R119">
        <v>135.5</v>
      </c>
      <c r="S119">
        <v>135</v>
      </c>
      <c r="T119">
        <v>130.6</v>
      </c>
      <c r="U119">
        <v>134.4</v>
      </c>
      <c r="V119" s="3" t="s">
        <v>79</v>
      </c>
      <c r="W119">
        <v>127</v>
      </c>
      <c r="X119">
        <v>128</v>
      </c>
      <c r="Y119">
        <v>125.2</v>
      </c>
      <c r="Z119">
        <v>114.4</v>
      </c>
      <c r="AA119">
        <v>123.2</v>
      </c>
      <c r="AB119">
        <v>127.9</v>
      </c>
      <c r="AC119">
        <v>118.4</v>
      </c>
      <c r="AD119">
        <v>121.7</v>
      </c>
      <c r="AE119">
        <v>129</v>
      </c>
    </row>
    <row r="120" spans="1:31" x14ac:dyDescent="0.3">
      <c r="A120" t="s">
        <v>85</v>
      </c>
      <c r="B120" s="1">
        <v>2016</v>
      </c>
      <c r="C120" t="s">
        <v>154</v>
      </c>
      <c r="D120" t="str">
        <f t="shared" si="1"/>
        <v>2016AprilUrban</v>
      </c>
      <c r="E120">
        <v>124.9</v>
      </c>
      <c r="F120">
        <v>139.30000000000001</v>
      </c>
      <c r="G120">
        <v>119.9</v>
      </c>
      <c r="H120">
        <v>130.19999999999999</v>
      </c>
      <c r="I120">
        <v>108.9</v>
      </c>
      <c r="J120">
        <v>131.1</v>
      </c>
      <c r="K120">
        <v>136.80000000000001</v>
      </c>
      <c r="L120">
        <v>176.9</v>
      </c>
      <c r="M120">
        <v>109.1</v>
      </c>
      <c r="N120">
        <v>140.4</v>
      </c>
      <c r="O120">
        <v>121.1</v>
      </c>
      <c r="P120">
        <v>135.9</v>
      </c>
      <c r="Q120">
        <v>131.80000000000001</v>
      </c>
      <c r="R120">
        <v>141.5</v>
      </c>
      <c r="S120">
        <v>126.8</v>
      </c>
      <c r="T120">
        <v>120.5</v>
      </c>
      <c r="U120">
        <v>125.8</v>
      </c>
      <c r="V120">
        <v>125.6</v>
      </c>
      <c r="W120">
        <v>114.6</v>
      </c>
      <c r="X120">
        <v>122.8</v>
      </c>
      <c r="Y120">
        <v>120</v>
      </c>
      <c r="Z120">
        <v>110</v>
      </c>
      <c r="AA120">
        <v>119.5</v>
      </c>
      <c r="AB120">
        <v>127.6</v>
      </c>
      <c r="AC120">
        <v>117.6</v>
      </c>
      <c r="AD120">
        <v>118.2</v>
      </c>
      <c r="AE120">
        <v>125.3</v>
      </c>
    </row>
    <row r="121" spans="1:31" x14ac:dyDescent="0.3">
      <c r="A121" t="s">
        <v>104</v>
      </c>
      <c r="B121" s="1">
        <v>2016</v>
      </c>
      <c r="C121" t="s">
        <v>154</v>
      </c>
      <c r="D121" t="str">
        <f t="shared" si="1"/>
        <v>2016AprilRural+Urban</v>
      </c>
      <c r="E121">
        <v>126.6</v>
      </c>
      <c r="F121">
        <v>136.80000000000001</v>
      </c>
      <c r="G121">
        <v>122</v>
      </c>
      <c r="H121">
        <v>130.9</v>
      </c>
      <c r="I121">
        <v>114.8</v>
      </c>
      <c r="J121">
        <v>134.80000000000001</v>
      </c>
      <c r="K121">
        <v>135</v>
      </c>
      <c r="L121">
        <v>167.5</v>
      </c>
      <c r="M121">
        <v>106.4</v>
      </c>
      <c r="N121">
        <v>134.4</v>
      </c>
      <c r="O121">
        <v>123.6</v>
      </c>
      <c r="P121">
        <v>136.69999999999999</v>
      </c>
      <c r="Q121">
        <v>131.80000000000001</v>
      </c>
      <c r="R121">
        <v>137.1</v>
      </c>
      <c r="S121">
        <v>131.80000000000001</v>
      </c>
      <c r="T121">
        <v>126.4</v>
      </c>
      <c r="U121">
        <v>131</v>
      </c>
      <c r="V121">
        <v>125.6</v>
      </c>
      <c r="W121">
        <v>122.3</v>
      </c>
      <c r="X121">
        <v>125.5</v>
      </c>
      <c r="Y121">
        <v>123.2</v>
      </c>
      <c r="Z121">
        <v>112.1</v>
      </c>
      <c r="AA121">
        <v>121.1</v>
      </c>
      <c r="AB121">
        <v>127.7</v>
      </c>
      <c r="AC121">
        <v>118.1</v>
      </c>
      <c r="AD121">
        <v>120</v>
      </c>
      <c r="AE121">
        <v>127.3</v>
      </c>
    </row>
    <row r="122" spans="1:31" x14ac:dyDescent="0.3">
      <c r="A122" t="s">
        <v>60</v>
      </c>
      <c r="B122" s="1">
        <v>2016</v>
      </c>
      <c r="C122" t="s">
        <v>167</v>
      </c>
      <c r="D122" t="str">
        <f t="shared" si="1"/>
        <v>2016MayRural</v>
      </c>
      <c r="E122">
        <v>127.6</v>
      </c>
      <c r="F122">
        <v>137.5</v>
      </c>
      <c r="G122">
        <v>124.4</v>
      </c>
      <c r="H122">
        <v>132.4</v>
      </c>
      <c r="I122">
        <v>118.2</v>
      </c>
      <c r="J122">
        <v>138.1</v>
      </c>
      <c r="K122">
        <v>141.80000000000001</v>
      </c>
      <c r="L122">
        <v>166</v>
      </c>
      <c r="M122">
        <v>107.5</v>
      </c>
      <c r="N122">
        <v>132.19999999999999</v>
      </c>
      <c r="O122">
        <v>126.1</v>
      </c>
      <c r="P122">
        <v>138.30000000000001</v>
      </c>
      <c r="Q122">
        <v>133.6</v>
      </c>
      <c r="R122">
        <v>136</v>
      </c>
      <c r="S122">
        <v>135.4</v>
      </c>
      <c r="T122">
        <v>131.1</v>
      </c>
      <c r="U122">
        <v>134.80000000000001</v>
      </c>
      <c r="V122" s="3" t="s">
        <v>79</v>
      </c>
      <c r="W122">
        <v>127.4</v>
      </c>
      <c r="X122">
        <v>128.5</v>
      </c>
      <c r="Y122">
        <v>125.8</v>
      </c>
      <c r="Z122">
        <v>115.1</v>
      </c>
      <c r="AA122">
        <v>123.6</v>
      </c>
      <c r="AB122">
        <v>129.1</v>
      </c>
      <c r="AC122">
        <v>119.7</v>
      </c>
      <c r="AD122">
        <v>122.5</v>
      </c>
      <c r="AE122">
        <v>130.30000000000001</v>
      </c>
    </row>
    <row r="123" spans="1:31" x14ac:dyDescent="0.3">
      <c r="A123" t="s">
        <v>85</v>
      </c>
      <c r="B123" s="1">
        <v>2016</v>
      </c>
      <c r="C123" t="s">
        <v>167</v>
      </c>
      <c r="D123" t="str">
        <f t="shared" si="1"/>
        <v>2016MayUrban</v>
      </c>
      <c r="E123">
        <v>125</v>
      </c>
      <c r="F123">
        <v>142.1</v>
      </c>
      <c r="G123">
        <v>127</v>
      </c>
      <c r="H123">
        <v>130.4</v>
      </c>
      <c r="I123">
        <v>109.6</v>
      </c>
      <c r="J123">
        <v>133.5</v>
      </c>
      <c r="K123">
        <v>151.4</v>
      </c>
      <c r="L123">
        <v>182.8</v>
      </c>
      <c r="M123">
        <v>111.1</v>
      </c>
      <c r="N123">
        <v>141.5</v>
      </c>
      <c r="O123">
        <v>121.5</v>
      </c>
      <c r="P123">
        <v>136.30000000000001</v>
      </c>
      <c r="Q123">
        <v>134.6</v>
      </c>
      <c r="R123">
        <v>142.19999999999999</v>
      </c>
      <c r="S123">
        <v>127.2</v>
      </c>
      <c r="T123">
        <v>120.7</v>
      </c>
      <c r="U123">
        <v>126.2</v>
      </c>
      <c r="V123">
        <v>126</v>
      </c>
      <c r="W123">
        <v>115</v>
      </c>
      <c r="X123">
        <v>123.2</v>
      </c>
      <c r="Y123">
        <v>120.3</v>
      </c>
      <c r="Z123">
        <v>110.7</v>
      </c>
      <c r="AA123">
        <v>119.8</v>
      </c>
      <c r="AB123">
        <v>128</v>
      </c>
      <c r="AC123">
        <v>118.5</v>
      </c>
      <c r="AD123">
        <v>118.7</v>
      </c>
      <c r="AE123">
        <v>126.6</v>
      </c>
    </row>
    <row r="124" spans="1:31" x14ac:dyDescent="0.3">
      <c r="A124" t="s">
        <v>104</v>
      </c>
      <c r="B124" s="1">
        <v>2016</v>
      </c>
      <c r="C124" t="s">
        <v>167</v>
      </c>
      <c r="D124" t="str">
        <f t="shared" si="1"/>
        <v>2016MayRural+Urban</v>
      </c>
      <c r="E124">
        <v>126.8</v>
      </c>
      <c r="F124">
        <v>139.1</v>
      </c>
      <c r="G124">
        <v>125.4</v>
      </c>
      <c r="H124">
        <v>131.69999999999999</v>
      </c>
      <c r="I124">
        <v>115</v>
      </c>
      <c r="J124">
        <v>136</v>
      </c>
      <c r="K124">
        <v>145.1</v>
      </c>
      <c r="L124">
        <v>171.7</v>
      </c>
      <c r="M124">
        <v>108.7</v>
      </c>
      <c r="N124">
        <v>135.30000000000001</v>
      </c>
      <c r="O124">
        <v>124.2</v>
      </c>
      <c r="P124">
        <v>137.4</v>
      </c>
      <c r="Q124">
        <v>134</v>
      </c>
      <c r="R124">
        <v>137.69999999999999</v>
      </c>
      <c r="S124">
        <v>132.19999999999999</v>
      </c>
      <c r="T124">
        <v>126.8</v>
      </c>
      <c r="U124">
        <v>131.4</v>
      </c>
      <c r="V124">
        <v>126</v>
      </c>
      <c r="W124">
        <v>122.7</v>
      </c>
      <c r="X124">
        <v>126</v>
      </c>
      <c r="Y124">
        <v>123.7</v>
      </c>
      <c r="Z124">
        <v>112.8</v>
      </c>
      <c r="AA124">
        <v>121.5</v>
      </c>
      <c r="AB124">
        <v>128.5</v>
      </c>
      <c r="AC124">
        <v>119.2</v>
      </c>
      <c r="AD124">
        <v>120.7</v>
      </c>
      <c r="AE124">
        <v>128.6</v>
      </c>
    </row>
    <row r="125" spans="1:31" x14ac:dyDescent="0.3">
      <c r="A125" t="s">
        <v>60</v>
      </c>
      <c r="B125" s="1">
        <v>2016</v>
      </c>
      <c r="C125" t="s">
        <v>177</v>
      </c>
      <c r="D125" t="str">
        <f t="shared" si="1"/>
        <v>2016JuneRural</v>
      </c>
      <c r="E125">
        <v>128.6</v>
      </c>
      <c r="F125">
        <v>138.6</v>
      </c>
      <c r="G125">
        <v>126.6</v>
      </c>
      <c r="H125">
        <v>133.6</v>
      </c>
      <c r="I125">
        <v>118.6</v>
      </c>
      <c r="J125">
        <v>137.4</v>
      </c>
      <c r="K125">
        <v>152.5</v>
      </c>
      <c r="L125">
        <v>169.2</v>
      </c>
      <c r="M125">
        <v>108.8</v>
      </c>
      <c r="N125">
        <v>133.1</v>
      </c>
      <c r="O125">
        <v>126.4</v>
      </c>
      <c r="P125">
        <v>139.19999999999999</v>
      </c>
      <c r="Q125">
        <v>136</v>
      </c>
      <c r="R125">
        <v>137.19999999999999</v>
      </c>
      <c r="S125">
        <v>136.30000000000001</v>
      </c>
      <c r="T125">
        <v>131.6</v>
      </c>
      <c r="U125">
        <v>135.6</v>
      </c>
      <c r="V125" s="3" t="s">
        <v>79</v>
      </c>
      <c r="W125">
        <v>128</v>
      </c>
      <c r="X125">
        <v>129.30000000000001</v>
      </c>
      <c r="Y125">
        <v>126.2</v>
      </c>
      <c r="Z125">
        <v>116.3</v>
      </c>
      <c r="AA125">
        <v>124.1</v>
      </c>
      <c r="AB125">
        <v>130.19999999999999</v>
      </c>
      <c r="AC125">
        <v>119.9</v>
      </c>
      <c r="AD125">
        <v>123.3</v>
      </c>
      <c r="AE125">
        <v>131.9</v>
      </c>
    </row>
    <row r="126" spans="1:31" x14ac:dyDescent="0.3">
      <c r="A126" t="s">
        <v>85</v>
      </c>
      <c r="B126" s="1">
        <v>2016</v>
      </c>
      <c r="C126" t="s">
        <v>177</v>
      </c>
      <c r="D126" t="str">
        <f t="shared" si="1"/>
        <v>2016JuneUrban</v>
      </c>
      <c r="E126">
        <v>125.9</v>
      </c>
      <c r="F126">
        <v>143.9</v>
      </c>
      <c r="G126">
        <v>130.9</v>
      </c>
      <c r="H126">
        <v>131</v>
      </c>
      <c r="I126">
        <v>110.2</v>
      </c>
      <c r="J126">
        <v>135.5</v>
      </c>
      <c r="K126">
        <v>173.7</v>
      </c>
      <c r="L126">
        <v>184.4</v>
      </c>
      <c r="M126">
        <v>112</v>
      </c>
      <c r="N126">
        <v>142.80000000000001</v>
      </c>
      <c r="O126">
        <v>121.6</v>
      </c>
      <c r="P126">
        <v>136.9</v>
      </c>
      <c r="Q126">
        <v>138.19999999999999</v>
      </c>
      <c r="R126">
        <v>142.69999999999999</v>
      </c>
      <c r="S126">
        <v>127.6</v>
      </c>
      <c r="T126">
        <v>121.1</v>
      </c>
      <c r="U126">
        <v>126.6</v>
      </c>
      <c r="V126">
        <v>125.5</v>
      </c>
      <c r="W126">
        <v>115.5</v>
      </c>
      <c r="X126">
        <v>123.2</v>
      </c>
      <c r="Y126">
        <v>120.6</v>
      </c>
      <c r="Z126">
        <v>112.3</v>
      </c>
      <c r="AA126">
        <v>119.9</v>
      </c>
      <c r="AB126">
        <v>129.30000000000001</v>
      </c>
      <c r="AC126">
        <v>118.8</v>
      </c>
      <c r="AD126">
        <v>119.6</v>
      </c>
      <c r="AE126">
        <v>128.1</v>
      </c>
    </row>
    <row r="127" spans="1:31" x14ac:dyDescent="0.3">
      <c r="A127" t="s">
        <v>104</v>
      </c>
      <c r="B127" s="1">
        <v>2016</v>
      </c>
      <c r="C127" t="s">
        <v>177</v>
      </c>
      <c r="D127" t="str">
        <f t="shared" si="1"/>
        <v>2016JuneRural+Urban</v>
      </c>
      <c r="E127">
        <v>127.7</v>
      </c>
      <c r="F127">
        <v>140.5</v>
      </c>
      <c r="G127">
        <v>128.30000000000001</v>
      </c>
      <c r="H127">
        <v>132.6</v>
      </c>
      <c r="I127">
        <v>115.5</v>
      </c>
      <c r="J127">
        <v>136.5</v>
      </c>
      <c r="K127">
        <v>159.69999999999999</v>
      </c>
      <c r="L127">
        <v>174.3</v>
      </c>
      <c r="M127">
        <v>109.9</v>
      </c>
      <c r="N127">
        <v>136.30000000000001</v>
      </c>
      <c r="O127">
        <v>124.4</v>
      </c>
      <c r="P127">
        <v>138.1</v>
      </c>
      <c r="Q127">
        <v>136.80000000000001</v>
      </c>
      <c r="R127">
        <v>138.69999999999999</v>
      </c>
      <c r="S127">
        <v>132.9</v>
      </c>
      <c r="T127">
        <v>127.2</v>
      </c>
      <c r="U127">
        <v>132</v>
      </c>
      <c r="V127">
        <v>125.5</v>
      </c>
      <c r="W127">
        <v>123.3</v>
      </c>
      <c r="X127">
        <v>126.4</v>
      </c>
      <c r="Y127">
        <v>124.1</v>
      </c>
      <c r="Z127">
        <v>114.2</v>
      </c>
      <c r="AA127">
        <v>121.7</v>
      </c>
      <c r="AB127">
        <v>129.69999999999999</v>
      </c>
      <c r="AC127">
        <v>119.4</v>
      </c>
      <c r="AD127">
        <v>121.5</v>
      </c>
      <c r="AE127">
        <v>130.1</v>
      </c>
    </row>
    <row r="128" spans="1:31" x14ac:dyDescent="0.3">
      <c r="A128" t="s">
        <v>60</v>
      </c>
      <c r="B128" s="1">
        <v>2016</v>
      </c>
      <c r="C128" t="s">
        <v>194</v>
      </c>
      <c r="D128" t="str">
        <f t="shared" si="1"/>
        <v>2016JulyRural</v>
      </c>
      <c r="E128">
        <v>129.30000000000001</v>
      </c>
      <c r="F128">
        <v>139.5</v>
      </c>
      <c r="G128">
        <v>129.6</v>
      </c>
      <c r="H128">
        <v>134.5</v>
      </c>
      <c r="I128">
        <v>119.5</v>
      </c>
      <c r="J128">
        <v>138.5</v>
      </c>
      <c r="K128">
        <v>158.19999999999999</v>
      </c>
      <c r="L128">
        <v>171.8</v>
      </c>
      <c r="M128">
        <v>110.3</v>
      </c>
      <c r="N128">
        <v>134.30000000000001</v>
      </c>
      <c r="O128">
        <v>127.3</v>
      </c>
      <c r="P128">
        <v>139.9</v>
      </c>
      <c r="Q128">
        <v>137.6</v>
      </c>
      <c r="R128">
        <v>138</v>
      </c>
      <c r="S128">
        <v>137.19999999999999</v>
      </c>
      <c r="T128">
        <v>132.19999999999999</v>
      </c>
      <c r="U128">
        <v>136.5</v>
      </c>
      <c r="V128" s="3" t="s">
        <v>79</v>
      </c>
      <c r="W128">
        <v>128.19999999999999</v>
      </c>
      <c r="X128">
        <v>130</v>
      </c>
      <c r="Y128">
        <v>126.7</v>
      </c>
      <c r="Z128">
        <v>116.4</v>
      </c>
      <c r="AA128">
        <v>125.2</v>
      </c>
      <c r="AB128">
        <v>130.80000000000001</v>
      </c>
      <c r="AC128">
        <v>120.9</v>
      </c>
      <c r="AD128">
        <v>123.8</v>
      </c>
      <c r="AE128">
        <v>133</v>
      </c>
    </row>
    <row r="129" spans="1:31" x14ac:dyDescent="0.3">
      <c r="A129" t="s">
        <v>85</v>
      </c>
      <c r="B129" s="1">
        <v>2016</v>
      </c>
      <c r="C129" t="s">
        <v>194</v>
      </c>
      <c r="D129" t="str">
        <f t="shared" si="1"/>
        <v>2016JulyUrban</v>
      </c>
      <c r="E129">
        <v>126.8</v>
      </c>
      <c r="F129">
        <v>144.19999999999999</v>
      </c>
      <c r="G129">
        <v>136.6</v>
      </c>
      <c r="H129">
        <v>131.80000000000001</v>
      </c>
      <c r="I129">
        <v>111</v>
      </c>
      <c r="J129">
        <v>137</v>
      </c>
      <c r="K129">
        <v>179.5</v>
      </c>
      <c r="L129">
        <v>188.4</v>
      </c>
      <c r="M129">
        <v>113.3</v>
      </c>
      <c r="N129">
        <v>143.9</v>
      </c>
      <c r="O129">
        <v>121.7</v>
      </c>
      <c r="P129">
        <v>137.5</v>
      </c>
      <c r="Q129">
        <v>139.80000000000001</v>
      </c>
      <c r="R129">
        <v>142.9</v>
      </c>
      <c r="S129">
        <v>127.9</v>
      </c>
      <c r="T129">
        <v>121.1</v>
      </c>
      <c r="U129">
        <v>126.9</v>
      </c>
      <c r="V129">
        <v>126.4</v>
      </c>
      <c r="W129">
        <v>115.5</v>
      </c>
      <c r="X129">
        <v>123.5</v>
      </c>
      <c r="Y129">
        <v>120.9</v>
      </c>
      <c r="Z129">
        <v>111.7</v>
      </c>
      <c r="AA129">
        <v>120.3</v>
      </c>
      <c r="AB129">
        <v>130.80000000000001</v>
      </c>
      <c r="AC129">
        <v>120</v>
      </c>
      <c r="AD129">
        <v>119.9</v>
      </c>
      <c r="AE129">
        <v>129</v>
      </c>
    </row>
    <row r="130" spans="1:31" x14ac:dyDescent="0.3">
      <c r="A130" t="s">
        <v>104</v>
      </c>
      <c r="B130" s="1">
        <v>2016</v>
      </c>
      <c r="C130" t="s">
        <v>194</v>
      </c>
      <c r="D130" t="str">
        <f t="shared" si="1"/>
        <v>2016JulyRural+Urban</v>
      </c>
      <c r="E130">
        <v>128.5</v>
      </c>
      <c r="F130">
        <v>141.19999999999999</v>
      </c>
      <c r="G130">
        <v>132.30000000000001</v>
      </c>
      <c r="H130">
        <v>133.5</v>
      </c>
      <c r="I130">
        <v>116.4</v>
      </c>
      <c r="J130">
        <v>137.80000000000001</v>
      </c>
      <c r="K130">
        <v>165.4</v>
      </c>
      <c r="L130">
        <v>177.4</v>
      </c>
      <c r="M130">
        <v>111.3</v>
      </c>
      <c r="N130">
        <v>137.5</v>
      </c>
      <c r="O130">
        <v>125</v>
      </c>
      <c r="P130">
        <v>138.80000000000001</v>
      </c>
      <c r="Q130">
        <v>138.4</v>
      </c>
      <c r="R130">
        <v>139.30000000000001</v>
      </c>
      <c r="S130">
        <v>133.5</v>
      </c>
      <c r="T130">
        <v>127.6</v>
      </c>
      <c r="U130">
        <v>132.69999999999999</v>
      </c>
      <c r="V130">
        <v>126.4</v>
      </c>
      <c r="W130">
        <v>123.4</v>
      </c>
      <c r="X130">
        <v>126.9</v>
      </c>
      <c r="Y130">
        <v>124.5</v>
      </c>
      <c r="Z130">
        <v>113.9</v>
      </c>
      <c r="AA130">
        <v>122.4</v>
      </c>
      <c r="AB130">
        <v>130.80000000000001</v>
      </c>
      <c r="AC130">
        <v>120.5</v>
      </c>
      <c r="AD130">
        <v>121.9</v>
      </c>
      <c r="AE130">
        <v>131.1</v>
      </c>
    </row>
    <row r="131" spans="1:31" x14ac:dyDescent="0.3">
      <c r="A131" t="s">
        <v>60</v>
      </c>
      <c r="B131" s="1">
        <v>2016</v>
      </c>
      <c r="C131" t="s">
        <v>213</v>
      </c>
      <c r="D131" t="str">
        <f t="shared" ref="D131:D194" si="2">B131&amp;C131&amp;A131</f>
        <v>2016AugustRural</v>
      </c>
      <c r="E131">
        <v>130.1</v>
      </c>
      <c r="F131">
        <v>138.80000000000001</v>
      </c>
      <c r="G131">
        <v>130.30000000000001</v>
      </c>
      <c r="H131">
        <v>135.30000000000001</v>
      </c>
      <c r="I131">
        <v>119.9</v>
      </c>
      <c r="J131">
        <v>140.19999999999999</v>
      </c>
      <c r="K131">
        <v>156.9</v>
      </c>
      <c r="L131">
        <v>172.2</v>
      </c>
      <c r="M131">
        <v>112.1</v>
      </c>
      <c r="N131">
        <v>134.9</v>
      </c>
      <c r="O131">
        <v>128.1</v>
      </c>
      <c r="P131">
        <v>140.69999999999999</v>
      </c>
      <c r="Q131">
        <v>138</v>
      </c>
      <c r="R131">
        <v>138.9</v>
      </c>
      <c r="S131">
        <v>137.80000000000001</v>
      </c>
      <c r="T131">
        <v>133</v>
      </c>
      <c r="U131">
        <v>137.1</v>
      </c>
      <c r="V131" s="3" t="s">
        <v>79</v>
      </c>
      <c r="W131">
        <v>129.1</v>
      </c>
      <c r="X131">
        <v>130.6</v>
      </c>
      <c r="Y131">
        <v>127</v>
      </c>
      <c r="Z131">
        <v>116</v>
      </c>
      <c r="AA131">
        <v>125.5</v>
      </c>
      <c r="AB131">
        <v>131.9</v>
      </c>
      <c r="AC131">
        <v>122</v>
      </c>
      <c r="AD131">
        <v>124.2</v>
      </c>
      <c r="AE131">
        <v>133.5</v>
      </c>
    </row>
    <row r="132" spans="1:31" x14ac:dyDescent="0.3">
      <c r="A132" t="s">
        <v>85</v>
      </c>
      <c r="B132" s="1">
        <v>2016</v>
      </c>
      <c r="C132" t="s">
        <v>213</v>
      </c>
      <c r="D132" t="str">
        <f t="shared" si="2"/>
        <v>2016AugustUrban</v>
      </c>
      <c r="E132">
        <v>127.6</v>
      </c>
      <c r="F132">
        <v>140.30000000000001</v>
      </c>
      <c r="G132">
        <v>133.69999999999999</v>
      </c>
      <c r="H132">
        <v>132.19999999999999</v>
      </c>
      <c r="I132">
        <v>111.8</v>
      </c>
      <c r="J132">
        <v>135.80000000000001</v>
      </c>
      <c r="K132">
        <v>163.5</v>
      </c>
      <c r="L132">
        <v>182.3</v>
      </c>
      <c r="M132">
        <v>114.6</v>
      </c>
      <c r="N132">
        <v>144.6</v>
      </c>
      <c r="O132">
        <v>121.9</v>
      </c>
      <c r="P132">
        <v>138.1</v>
      </c>
      <c r="Q132">
        <v>137.6</v>
      </c>
      <c r="R132">
        <v>143.6</v>
      </c>
      <c r="S132">
        <v>128.30000000000001</v>
      </c>
      <c r="T132">
        <v>121.4</v>
      </c>
      <c r="U132">
        <v>127.3</v>
      </c>
      <c r="V132">
        <v>127.3</v>
      </c>
      <c r="W132">
        <v>114.7</v>
      </c>
      <c r="X132">
        <v>123.9</v>
      </c>
      <c r="Y132">
        <v>121.2</v>
      </c>
      <c r="Z132">
        <v>110.4</v>
      </c>
      <c r="AA132">
        <v>120.6</v>
      </c>
      <c r="AB132">
        <v>131.5</v>
      </c>
      <c r="AC132">
        <v>120.9</v>
      </c>
      <c r="AD132">
        <v>119.9</v>
      </c>
      <c r="AE132">
        <v>128.4</v>
      </c>
    </row>
    <row r="133" spans="1:31" x14ac:dyDescent="0.3">
      <c r="A133" t="s">
        <v>104</v>
      </c>
      <c r="B133" s="1">
        <v>2016</v>
      </c>
      <c r="C133" t="s">
        <v>213</v>
      </c>
      <c r="D133" t="str">
        <f t="shared" si="2"/>
        <v>2016AugustRural+Urban</v>
      </c>
      <c r="E133">
        <v>129.30000000000001</v>
      </c>
      <c r="F133">
        <v>139.30000000000001</v>
      </c>
      <c r="G133">
        <v>131.6</v>
      </c>
      <c r="H133">
        <v>134.1</v>
      </c>
      <c r="I133">
        <v>116.9</v>
      </c>
      <c r="J133">
        <v>138.1</v>
      </c>
      <c r="K133">
        <v>159.1</v>
      </c>
      <c r="L133">
        <v>175.6</v>
      </c>
      <c r="M133">
        <v>112.9</v>
      </c>
      <c r="N133">
        <v>138.1</v>
      </c>
      <c r="O133">
        <v>125.5</v>
      </c>
      <c r="P133">
        <v>139.5</v>
      </c>
      <c r="Q133">
        <v>137.9</v>
      </c>
      <c r="R133">
        <v>140.19999999999999</v>
      </c>
      <c r="S133">
        <v>134.1</v>
      </c>
      <c r="T133">
        <v>128.19999999999999</v>
      </c>
      <c r="U133">
        <v>133.19999999999999</v>
      </c>
      <c r="V133">
        <v>127.3</v>
      </c>
      <c r="W133">
        <v>123.6</v>
      </c>
      <c r="X133">
        <v>127.4</v>
      </c>
      <c r="Y133">
        <v>124.8</v>
      </c>
      <c r="Z133">
        <v>113.1</v>
      </c>
      <c r="AA133">
        <v>122.7</v>
      </c>
      <c r="AB133">
        <v>131.69999999999999</v>
      </c>
      <c r="AC133">
        <v>121.5</v>
      </c>
      <c r="AD133">
        <v>122.1</v>
      </c>
      <c r="AE133">
        <v>131.1</v>
      </c>
    </row>
    <row r="134" spans="1:31" x14ac:dyDescent="0.3">
      <c r="A134" t="s">
        <v>60</v>
      </c>
      <c r="B134" s="1">
        <v>2016</v>
      </c>
      <c r="C134" t="s">
        <v>228</v>
      </c>
      <c r="D134" t="str">
        <f t="shared" si="2"/>
        <v>2016SeptemberRural</v>
      </c>
      <c r="E134">
        <v>130.80000000000001</v>
      </c>
      <c r="F134">
        <v>138.19999999999999</v>
      </c>
      <c r="G134">
        <v>130.5</v>
      </c>
      <c r="H134">
        <v>135.5</v>
      </c>
      <c r="I134">
        <v>120.2</v>
      </c>
      <c r="J134">
        <v>139.19999999999999</v>
      </c>
      <c r="K134">
        <v>149.5</v>
      </c>
      <c r="L134">
        <v>170.4</v>
      </c>
      <c r="M134">
        <v>113.1</v>
      </c>
      <c r="N134">
        <v>135.80000000000001</v>
      </c>
      <c r="O134">
        <v>128.80000000000001</v>
      </c>
      <c r="P134">
        <v>141.5</v>
      </c>
      <c r="Q134">
        <v>137.19999999999999</v>
      </c>
      <c r="R134">
        <v>139.9</v>
      </c>
      <c r="S134">
        <v>138.5</v>
      </c>
      <c r="T134">
        <v>133.5</v>
      </c>
      <c r="U134">
        <v>137.80000000000001</v>
      </c>
      <c r="V134" s="3" t="s">
        <v>79</v>
      </c>
      <c r="W134">
        <v>129.69999999999999</v>
      </c>
      <c r="X134">
        <v>131.1</v>
      </c>
      <c r="Y134">
        <v>127.8</v>
      </c>
      <c r="Z134">
        <v>117</v>
      </c>
      <c r="AA134">
        <v>125.7</v>
      </c>
      <c r="AB134">
        <v>132.19999999999999</v>
      </c>
      <c r="AC134">
        <v>122.8</v>
      </c>
      <c r="AD134">
        <v>124.9</v>
      </c>
      <c r="AE134">
        <v>133.4</v>
      </c>
    </row>
    <row r="135" spans="1:31" x14ac:dyDescent="0.3">
      <c r="A135" t="s">
        <v>85</v>
      </c>
      <c r="B135" s="1">
        <v>2016</v>
      </c>
      <c r="C135" t="s">
        <v>228</v>
      </c>
      <c r="D135" t="str">
        <f t="shared" si="2"/>
        <v>2016SeptemberUrban</v>
      </c>
      <c r="E135">
        <v>128.1</v>
      </c>
      <c r="F135">
        <v>137.69999999999999</v>
      </c>
      <c r="G135">
        <v>130.6</v>
      </c>
      <c r="H135">
        <v>132.6</v>
      </c>
      <c r="I135">
        <v>111.9</v>
      </c>
      <c r="J135">
        <v>132.5</v>
      </c>
      <c r="K135">
        <v>152.9</v>
      </c>
      <c r="L135">
        <v>173.6</v>
      </c>
      <c r="M135">
        <v>115.1</v>
      </c>
      <c r="N135">
        <v>144.80000000000001</v>
      </c>
      <c r="O135">
        <v>122.1</v>
      </c>
      <c r="P135">
        <v>138.80000000000001</v>
      </c>
      <c r="Q135">
        <v>135.69999999999999</v>
      </c>
      <c r="R135">
        <v>143.9</v>
      </c>
      <c r="S135">
        <v>128.69999999999999</v>
      </c>
      <c r="T135">
        <v>121.6</v>
      </c>
      <c r="U135">
        <v>127.7</v>
      </c>
      <c r="V135">
        <v>127.9</v>
      </c>
      <c r="W135">
        <v>114.8</v>
      </c>
      <c r="X135">
        <v>124.3</v>
      </c>
      <c r="Y135">
        <v>121.4</v>
      </c>
      <c r="Z135">
        <v>111.8</v>
      </c>
      <c r="AA135">
        <v>120.8</v>
      </c>
      <c r="AB135">
        <v>131.6</v>
      </c>
      <c r="AC135">
        <v>121.2</v>
      </c>
      <c r="AD135">
        <v>120.5</v>
      </c>
      <c r="AE135">
        <v>128</v>
      </c>
    </row>
    <row r="136" spans="1:31" x14ac:dyDescent="0.3">
      <c r="A136" t="s">
        <v>104</v>
      </c>
      <c r="B136" s="1">
        <v>2016</v>
      </c>
      <c r="C136" t="s">
        <v>228</v>
      </c>
      <c r="D136" t="str">
        <f t="shared" si="2"/>
        <v>2016SeptemberRural+Urban</v>
      </c>
      <c r="E136">
        <v>129.9</v>
      </c>
      <c r="F136">
        <v>138</v>
      </c>
      <c r="G136">
        <v>130.5</v>
      </c>
      <c r="H136">
        <v>134.4</v>
      </c>
      <c r="I136">
        <v>117.2</v>
      </c>
      <c r="J136">
        <v>136.1</v>
      </c>
      <c r="K136">
        <v>150.69999999999999</v>
      </c>
      <c r="L136">
        <v>171.5</v>
      </c>
      <c r="M136">
        <v>113.8</v>
      </c>
      <c r="N136">
        <v>138.80000000000001</v>
      </c>
      <c r="O136">
        <v>126</v>
      </c>
      <c r="P136">
        <v>140.19999999999999</v>
      </c>
      <c r="Q136">
        <v>136.6</v>
      </c>
      <c r="R136">
        <v>141</v>
      </c>
      <c r="S136">
        <v>134.6</v>
      </c>
      <c r="T136">
        <v>128.6</v>
      </c>
      <c r="U136">
        <v>133.80000000000001</v>
      </c>
      <c r="V136">
        <v>127.9</v>
      </c>
      <c r="W136">
        <v>124.1</v>
      </c>
      <c r="X136">
        <v>127.9</v>
      </c>
      <c r="Y136">
        <v>125.4</v>
      </c>
      <c r="Z136">
        <v>114.3</v>
      </c>
      <c r="AA136">
        <v>122.9</v>
      </c>
      <c r="AB136">
        <v>131.80000000000001</v>
      </c>
      <c r="AC136">
        <v>122.1</v>
      </c>
      <c r="AD136">
        <v>122.8</v>
      </c>
      <c r="AE136">
        <v>130.9</v>
      </c>
    </row>
    <row r="137" spans="1:31" x14ac:dyDescent="0.3">
      <c r="A137" t="s">
        <v>60</v>
      </c>
      <c r="B137" s="1">
        <v>2016</v>
      </c>
      <c r="C137" t="s">
        <v>238</v>
      </c>
      <c r="D137" t="str">
        <f t="shared" si="2"/>
        <v>2016OctoberRural</v>
      </c>
      <c r="E137">
        <v>131.30000000000001</v>
      </c>
      <c r="F137">
        <v>137.6</v>
      </c>
      <c r="G137">
        <v>130.1</v>
      </c>
      <c r="H137">
        <v>136</v>
      </c>
      <c r="I137">
        <v>120.8</v>
      </c>
      <c r="J137">
        <v>138.4</v>
      </c>
      <c r="K137">
        <v>149.19999999999999</v>
      </c>
      <c r="L137">
        <v>170.2</v>
      </c>
      <c r="M137">
        <v>113.4</v>
      </c>
      <c r="N137">
        <v>136.30000000000001</v>
      </c>
      <c r="O137">
        <v>128.69999999999999</v>
      </c>
      <c r="P137">
        <v>142.4</v>
      </c>
      <c r="Q137">
        <v>137.4</v>
      </c>
      <c r="R137">
        <v>140.9</v>
      </c>
      <c r="S137">
        <v>139.6</v>
      </c>
      <c r="T137">
        <v>134.30000000000001</v>
      </c>
      <c r="U137">
        <v>138.80000000000001</v>
      </c>
      <c r="V137" s="3" t="s">
        <v>79</v>
      </c>
      <c r="W137">
        <v>129.80000000000001</v>
      </c>
      <c r="X137">
        <v>131.80000000000001</v>
      </c>
      <c r="Y137">
        <v>128.69999999999999</v>
      </c>
      <c r="Z137">
        <v>117.8</v>
      </c>
      <c r="AA137">
        <v>126.5</v>
      </c>
      <c r="AB137">
        <v>133</v>
      </c>
      <c r="AC137">
        <v>123</v>
      </c>
      <c r="AD137">
        <v>125.7</v>
      </c>
      <c r="AE137">
        <v>133.80000000000001</v>
      </c>
    </row>
    <row r="138" spans="1:31" x14ac:dyDescent="0.3">
      <c r="A138" t="s">
        <v>85</v>
      </c>
      <c r="B138" s="1">
        <v>2016</v>
      </c>
      <c r="C138" t="s">
        <v>238</v>
      </c>
      <c r="D138" t="str">
        <f t="shared" si="2"/>
        <v>2016OctoberUrban</v>
      </c>
      <c r="E138">
        <v>128.69999999999999</v>
      </c>
      <c r="F138">
        <v>138.4</v>
      </c>
      <c r="G138">
        <v>130.30000000000001</v>
      </c>
      <c r="H138">
        <v>132.69999999999999</v>
      </c>
      <c r="I138">
        <v>112.5</v>
      </c>
      <c r="J138">
        <v>130.4</v>
      </c>
      <c r="K138">
        <v>155.1</v>
      </c>
      <c r="L138">
        <v>175.7</v>
      </c>
      <c r="M138">
        <v>115.4</v>
      </c>
      <c r="N138">
        <v>145.30000000000001</v>
      </c>
      <c r="O138">
        <v>122.5</v>
      </c>
      <c r="P138">
        <v>139.6</v>
      </c>
      <c r="Q138">
        <v>136.30000000000001</v>
      </c>
      <c r="R138">
        <v>144.30000000000001</v>
      </c>
      <c r="S138">
        <v>129.1</v>
      </c>
      <c r="T138">
        <v>121.9</v>
      </c>
      <c r="U138">
        <v>128</v>
      </c>
      <c r="V138">
        <v>128.69999999999999</v>
      </c>
      <c r="W138">
        <v>115.2</v>
      </c>
      <c r="X138">
        <v>124.5</v>
      </c>
      <c r="Y138">
        <v>121.8</v>
      </c>
      <c r="Z138">
        <v>112.8</v>
      </c>
      <c r="AA138">
        <v>121.2</v>
      </c>
      <c r="AB138">
        <v>131.9</v>
      </c>
      <c r="AC138">
        <v>120.8</v>
      </c>
      <c r="AD138">
        <v>120.9</v>
      </c>
      <c r="AE138">
        <v>128.6</v>
      </c>
    </row>
    <row r="139" spans="1:31" x14ac:dyDescent="0.3">
      <c r="A139" t="s">
        <v>104</v>
      </c>
      <c r="B139" s="1">
        <v>2016</v>
      </c>
      <c r="C139" t="s">
        <v>238</v>
      </c>
      <c r="D139" t="str">
        <f t="shared" si="2"/>
        <v>2016OctoberRural+Urban</v>
      </c>
      <c r="E139">
        <v>130.5</v>
      </c>
      <c r="F139">
        <v>137.9</v>
      </c>
      <c r="G139">
        <v>130.19999999999999</v>
      </c>
      <c r="H139">
        <v>134.80000000000001</v>
      </c>
      <c r="I139">
        <v>117.8</v>
      </c>
      <c r="J139">
        <v>134.69999999999999</v>
      </c>
      <c r="K139">
        <v>151.19999999999999</v>
      </c>
      <c r="L139">
        <v>172.1</v>
      </c>
      <c r="M139">
        <v>114.1</v>
      </c>
      <c r="N139">
        <v>139.30000000000001</v>
      </c>
      <c r="O139">
        <v>126.1</v>
      </c>
      <c r="P139">
        <v>141.1</v>
      </c>
      <c r="Q139">
        <v>137</v>
      </c>
      <c r="R139">
        <v>141.80000000000001</v>
      </c>
      <c r="S139">
        <v>135.5</v>
      </c>
      <c r="T139">
        <v>129.1</v>
      </c>
      <c r="U139">
        <v>134.5</v>
      </c>
      <c r="V139">
        <v>128.69999999999999</v>
      </c>
      <c r="W139">
        <v>124.3</v>
      </c>
      <c r="X139">
        <v>128.4</v>
      </c>
      <c r="Y139">
        <v>126.1</v>
      </c>
      <c r="Z139">
        <v>115.2</v>
      </c>
      <c r="AA139">
        <v>123.5</v>
      </c>
      <c r="AB139">
        <v>132.4</v>
      </c>
      <c r="AC139">
        <v>122.1</v>
      </c>
      <c r="AD139">
        <v>123.4</v>
      </c>
      <c r="AE139">
        <v>131.4</v>
      </c>
    </row>
    <row r="140" spans="1:31" x14ac:dyDescent="0.3">
      <c r="A140" t="s">
        <v>60</v>
      </c>
      <c r="B140" s="1">
        <v>2016</v>
      </c>
      <c r="C140" t="s">
        <v>264</v>
      </c>
      <c r="D140" t="str">
        <f t="shared" si="2"/>
        <v>2016NovemberRural</v>
      </c>
      <c r="E140">
        <v>132</v>
      </c>
      <c r="F140">
        <v>137.4</v>
      </c>
      <c r="G140">
        <v>130.6</v>
      </c>
      <c r="H140">
        <v>136.19999999999999</v>
      </c>
      <c r="I140">
        <v>121.1</v>
      </c>
      <c r="J140">
        <v>136.9</v>
      </c>
      <c r="K140">
        <v>141.80000000000001</v>
      </c>
      <c r="L140">
        <v>170</v>
      </c>
      <c r="M140">
        <v>113.4</v>
      </c>
      <c r="N140">
        <v>136.80000000000001</v>
      </c>
      <c r="O140">
        <v>128.69999999999999</v>
      </c>
      <c r="P140">
        <v>143.1</v>
      </c>
      <c r="Q140">
        <v>136.6</v>
      </c>
      <c r="R140">
        <v>141.19999999999999</v>
      </c>
      <c r="S140">
        <v>139.9</v>
      </c>
      <c r="T140">
        <v>134.5</v>
      </c>
      <c r="U140">
        <v>139.19999999999999</v>
      </c>
      <c r="V140" s="3" t="s">
        <v>79</v>
      </c>
      <c r="W140">
        <v>130.30000000000001</v>
      </c>
      <c r="X140">
        <v>132.1</v>
      </c>
      <c r="Y140">
        <v>129.1</v>
      </c>
      <c r="Z140">
        <v>118.2</v>
      </c>
      <c r="AA140">
        <v>126.9</v>
      </c>
      <c r="AB140">
        <v>133.69999999999999</v>
      </c>
      <c r="AC140">
        <v>123.5</v>
      </c>
      <c r="AD140">
        <v>126.1</v>
      </c>
      <c r="AE140">
        <v>133.6</v>
      </c>
    </row>
    <row r="141" spans="1:31" x14ac:dyDescent="0.3">
      <c r="A141" t="s">
        <v>85</v>
      </c>
      <c r="B141" s="1">
        <v>2016</v>
      </c>
      <c r="C141" t="s">
        <v>264</v>
      </c>
      <c r="D141" t="str">
        <f t="shared" si="2"/>
        <v>2016NovemberUrban</v>
      </c>
      <c r="E141">
        <v>130.19999999999999</v>
      </c>
      <c r="F141">
        <v>138.5</v>
      </c>
      <c r="G141">
        <v>134.1</v>
      </c>
      <c r="H141">
        <v>132.9</v>
      </c>
      <c r="I141">
        <v>112.6</v>
      </c>
      <c r="J141">
        <v>130.80000000000001</v>
      </c>
      <c r="K141">
        <v>142</v>
      </c>
      <c r="L141">
        <v>174.9</v>
      </c>
      <c r="M141">
        <v>115.6</v>
      </c>
      <c r="N141">
        <v>145.4</v>
      </c>
      <c r="O141">
        <v>122.7</v>
      </c>
      <c r="P141">
        <v>140.30000000000001</v>
      </c>
      <c r="Q141">
        <v>135.19999999999999</v>
      </c>
      <c r="R141">
        <v>144.30000000000001</v>
      </c>
      <c r="S141">
        <v>129.6</v>
      </c>
      <c r="T141">
        <v>122.1</v>
      </c>
      <c r="U141">
        <v>128.5</v>
      </c>
      <c r="V141">
        <v>129.1</v>
      </c>
      <c r="W141">
        <v>116.2</v>
      </c>
      <c r="X141">
        <v>124.7</v>
      </c>
      <c r="Y141">
        <v>122.1</v>
      </c>
      <c r="Z141">
        <v>113.4</v>
      </c>
      <c r="AA141">
        <v>121.7</v>
      </c>
      <c r="AB141">
        <v>132.1</v>
      </c>
      <c r="AC141">
        <v>121.3</v>
      </c>
      <c r="AD141">
        <v>121.3</v>
      </c>
      <c r="AE141">
        <v>128.5</v>
      </c>
    </row>
    <row r="142" spans="1:31" x14ac:dyDescent="0.3">
      <c r="A142" t="s">
        <v>104</v>
      </c>
      <c r="B142" s="1">
        <v>2016</v>
      </c>
      <c r="C142" t="s">
        <v>264</v>
      </c>
      <c r="D142" t="str">
        <f t="shared" si="2"/>
        <v>2016NovemberRural+Urban</v>
      </c>
      <c r="E142">
        <v>131.4</v>
      </c>
      <c r="F142">
        <v>137.80000000000001</v>
      </c>
      <c r="G142">
        <v>132</v>
      </c>
      <c r="H142">
        <v>135</v>
      </c>
      <c r="I142">
        <v>118</v>
      </c>
      <c r="J142">
        <v>134.1</v>
      </c>
      <c r="K142">
        <v>141.9</v>
      </c>
      <c r="L142">
        <v>171.7</v>
      </c>
      <c r="M142">
        <v>114.1</v>
      </c>
      <c r="N142">
        <v>139.69999999999999</v>
      </c>
      <c r="O142">
        <v>126.2</v>
      </c>
      <c r="P142">
        <v>141.80000000000001</v>
      </c>
      <c r="Q142">
        <v>136.1</v>
      </c>
      <c r="R142">
        <v>142</v>
      </c>
      <c r="S142">
        <v>135.80000000000001</v>
      </c>
      <c r="T142">
        <v>129.30000000000001</v>
      </c>
      <c r="U142">
        <v>135</v>
      </c>
      <c r="V142">
        <v>129.1</v>
      </c>
      <c r="W142">
        <v>125</v>
      </c>
      <c r="X142">
        <v>128.6</v>
      </c>
      <c r="Y142">
        <v>126.4</v>
      </c>
      <c r="Z142">
        <v>115.7</v>
      </c>
      <c r="AA142">
        <v>124</v>
      </c>
      <c r="AB142">
        <v>132.80000000000001</v>
      </c>
      <c r="AC142">
        <v>122.6</v>
      </c>
      <c r="AD142">
        <v>123.8</v>
      </c>
      <c r="AE142">
        <v>131.19999999999999</v>
      </c>
    </row>
    <row r="143" spans="1:31" x14ac:dyDescent="0.3">
      <c r="A143" t="s">
        <v>60</v>
      </c>
      <c r="B143" s="1">
        <v>2016</v>
      </c>
      <c r="C143" t="s">
        <v>273</v>
      </c>
      <c r="D143" t="str">
        <f t="shared" si="2"/>
        <v>2016DecemberRural</v>
      </c>
      <c r="E143">
        <v>132.6</v>
      </c>
      <c r="F143">
        <v>137.30000000000001</v>
      </c>
      <c r="G143">
        <v>131.6</v>
      </c>
      <c r="H143">
        <v>136.30000000000001</v>
      </c>
      <c r="I143">
        <v>121.6</v>
      </c>
      <c r="J143">
        <v>135.6</v>
      </c>
      <c r="K143">
        <v>127.5</v>
      </c>
      <c r="L143">
        <v>167.9</v>
      </c>
      <c r="M143">
        <v>113.8</v>
      </c>
      <c r="N143">
        <v>137.5</v>
      </c>
      <c r="O143">
        <v>129.1</v>
      </c>
      <c r="P143">
        <v>143.6</v>
      </c>
      <c r="Q143">
        <v>134.69999999999999</v>
      </c>
      <c r="R143">
        <v>142.4</v>
      </c>
      <c r="S143">
        <v>140.4</v>
      </c>
      <c r="T143">
        <v>135.19999999999999</v>
      </c>
      <c r="U143">
        <v>139.69999999999999</v>
      </c>
      <c r="V143" s="3" t="s">
        <v>79</v>
      </c>
      <c r="W143">
        <v>132</v>
      </c>
      <c r="X143">
        <v>132.9</v>
      </c>
      <c r="Y143">
        <v>129.69999999999999</v>
      </c>
      <c r="Z143">
        <v>118.6</v>
      </c>
      <c r="AA143">
        <v>127.3</v>
      </c>
      <c r="AB143">
        <v>134.19999999999999</v>
      </c>
      <c r="AC143">
        <v>121.9</v>
      </c>
      <c r="AD143">
        <v>126.3</v>
      </c>
      <c r="AE143">
        <v>132.80000000000001</v>
      </c>
    </row>
    <row r="144" spans="1:31" x14ac:dyDescent="0.3">
      <c r="A144" t="s">
        <v>85</v>
      </c>
      <c r="B144" s="1">
        <v>2016</v>
      </c>
      <c r="C144" t="s">
        <v>273</v>
      </c>
      <c r="D144" t="str">
        <f t="shared" si="2"/>
        <v>2016DecemberUrban</v>
      </c>
      <c r="E144">
        <v>131.6</v>
      </c>
      <c r="F144">
        <v>138.19999999999999</v>
      </c>
      <c r="G144">
        <v>134.9</v>
      </c>
      <c r="H144">
        <v>133.1</v>
      </c>
      <c r="I144">
        <v>113.5</v>
      </c>
      <c r="J144">
        <v>129.30000000000001</v>
      </c>
      <c r="K144">
        <v>121.1</v>
      </c>
      <c r="L144">
        <v>170.3</v>
      </c>
      <c r="M144">
        <v>115.5</v>
      </c>
      <c r="N144">
        <v>145.5</v>
      </c>
      <c r="O144">
        <v>123.1</v>
      </c>
      <c r="P144">
        <v>140.9</v>
      </c>
      <c r="Q144">
        <v>132.80000000000001</v>
      </c>
      <c r="R144">
        <v>145</v>
      </c>
      <c r="S144">
        <v>130</v>
      </c>
      <c r="T144">
        <v>122.2</v>
      </c>
      <c r="U144">
        <v>128.80000000000001</v>
      </c>
      <c r="V144">
        <v>128.5</v>
      </c>
      <c r="W144">
        <v>117.8</v>
      </c>
      <c r="X144">
        <v>125</v>
      </c>
      <c r="Y144">
        <v>122.3</v>
      </c>
      <c r="Z144">
        <v>113.7</v>
      </c>
      <c r="AA144">
        <v>121.8</v>
      </c>
      <c r="AB144">
        <v>132.30000000000001</v>
      </c>
      <c r="AC144">
        <v>119.9</v>
      </c>
      <c r="AD144">
        <v>121.4</v>
      </c>
      <c r="AE144">
        <v>127.6</v>
      </c>
    </row>
    <row r="145" spans="1:31" x14ac:dyDescent="0.3">
      <c r="A145" t="s">
        <v>104</v>
      </c>
      <c r="B145" s="1">
        <v>2016</v>
      </c>
      <c r="C145" t="s">
        <v>273</v>
      </c>
      <c r="D145" t="str">
        <f t="shared" si="2"/>
        <v>2016DecemberRural+Urban</v>
      </c>
      <c r="E145">
        <v>132.30000000000001</v>
      </c>
      <c r="F145">
        <v>137.6</v>
      </c>
      <c r="G145">
        <v>132.9</v>
      </c>
      <c r="H145">
        <v>135.1</v>
      </c>
      <c r="I145">
        <v>118.6</v>
      </c>
      <c r="J145">
        <v>132.69999999999999</v>
      </c>
      <c r="K145">
        <v>125.3</v>
      </c>
      <c r="L145">
        <v>168.7</v>
      </c>
      <c r="M145">
        <v>114.4</v>
      </c>
      <c r="N145">
        <v>140.19999999999999</v>
      </c>
      <c r="O145">
        <v>126.6</v>
      </c>
      <c r="P145">
        <v>142.30000000000001</v>
      </c>
      <c r="Q145">
        <v>134</v>
      </c>
      <c r="R145">
        <v>143.1</v>
      </c>
      <c r="S145">
        <v>136.30000000000001</v>
      </c>
      <c r="T145">
        <v>129.80000000000001</v>
      </c>
      <c r="U145">
        <v>135.4</v>
      </c>
      <c r="V145">
        <v>128.5</v>
      </c>
      <c r="W145">
        <v>126.6</v>
      </c>
      <c r="X145">
        <v>129.19999999999999</v>
      </c>
      <c r="Y145">
        <v>126.9</v>
      </c>
      <c r="Z145">
        <v>116</v>
      </c>
      <c r="AA145">
        <v>124.2</v>
      </c>
      <c r="AB145">
        <v>133.1</v>
      </c>
      <c r="AC145">
        <v>121.1</v>
      </c>
      <c r="AD145">
        <v>123.9</v>
      </c>
      <c r="AE145">
        <v>130.4</v>
      </c>
    </row>
    <row r="146" spans="1:31" x14ac:dyDescent="0.3">
      <c r="A146" t="s">
        <v>60</v>
      </c>
      <c r="B146" s="1">
        <v>2017</v>
      </c>
      <c r="C146" t="s">
        <v>62</v>
      </c>
      <c r="D146" t="str">
        <f t="shared" si="2"/>
        <v>2017JanuaryRural</v>
      </c>
      <c r="E146">
        <v>133.1</v>
      </c>
      <c r="F146">
        <v>137.80000000000001</v>
      </c>
      <c r="G146">
        <v>131.9</v>
      </c>
      <c r="H146">
        <v>136.69999999999999</v>
      </c>
      <c r="I146">
        <v>122</v>
      </c>
      <c r="J146">
        <v>136</v>
      </c>
      <c r="K146">
        <v>119.8</v>
      </c>
      <c r="L146">
        <v>161.69999999999999</v>
      </c>
      <c r="M146">
        <v>114.8</v>
      </c>
      <c r="N146">
        <v>136.9</v>
      </c>
      <c r="O146">
        <v>129</v>
      </c>
      <c r="P146">
        <v>143.9</v>
      </c>
      <c r="Q146">
        <v>133.69999999999999</v>
      </c>
      <c r="R146">
        <v>143.1</v>
      </c>
      <c r="S146">
        <v>140.69999999999999</v>
      </c>
      <c r="T146">
        <v>135.80000000000001</v>
      </c>
      <c r="U146">
        <v>140</v>
      </c>
      <c r="V146" s="3" t="s">
        <v>79</v>
      </c>
      <c r="W146">
        <v>132.1</v>
      </c>
      <c r="X146">
        <v>133.19999999999999</v>
      </c>
      <c r="Y146">
        <v>129.9</v>
      </c>
      <c r="Z146">
        <v>119.1</v>
      </c>
      <c r="AA146">
        <v>127</v>
      </c>
      <c r="AB146">
        <v>134.6</v>
      </c>
      <c r="AC146">
        <v>122.3</v>
      </c>
      <c r="AD146">
        <v>126.6</v>
      </c>
      <c r="AE146">
        <v>132.4</v>
      </c>
    </row>
    <row r="147" spans="1:31" x14ac:dyDescent="0.3">
      <c r="A147" t="s">
        <v>85</v>
      </c>
      <c r="B147" s="1">
        <v>2017</v>
      </c>
      <c r="C147" t="s">
        <v>62</v>
      </c>
      <c r="D147" t="str">
        <f t="shared" si="2"/>
        <v>2017JanuaryUrban</v>
      </c>
      <c r="E147">
        <v>132.19999999999999</v>
      </c>
      <c r="F147">
        <v>138.9</v>
      </c>
      <c r="G147">
        <v>132.6</v>
      </c>
      <c r="H147">
        <v>133.1</v>
      </c>
      <c r="I147">
        <v>114</v>
      </c>
      <c r="J147">
        <v>129.6</v>
      </c>
      <c r="K147">
        <v>118.7</v>
      </c>
      <c r="L147">
        <v>155.1</v>
      </c>
      <c r="M147">
        <v>117.3</v>
      </c>
      <c r="N147">
        <v>144.9</v>
      </c>
      <c r="O147">
        <v>123.2</v>
      </c>
      <c r="P147">
        <v>141.6</v>
      </c>
      <c r="Q147">
        <v>132</v>
      </c>
      <c r="R147">
        <v>145.6</v>
      </c>
      <c r="S147">
        <v>130.19999999999999</v>
      </c>
      <c r="T147">
        <v>122.3</v>
      </c>
      <c r="U147">
        <v>129</v>
      </c>
      <c r="V147">
        <v>129.6</v>
      </c>
      <c r="W147">
        <v>118</v>
      </c>
      <c r="X147">
        <v>125.1</v>
      </c>
      <c r="Y147">
        <v>122.6</v>
      </c>
      <c r="Z147">
        <v>115.2</v>
      </c>
      <c r="AA147">
        <v>122</v>
      </c>
      <c r="AB147">
        <v>132.4</v>
      </c>
      <c r="AC147">
        <v>120.9</v>
      </c>
      <c r="AD147">
        <v>122.1</v>
      </c>
      <c r="AE147">
        <v>127.8</v>
      </c>
    </row>
    <row r="148" spans="1:31" x14ac:dyDescent="0.3">
      <c r="A148" t="s">
        <v>104</v>
      </c>
      <c r="B148" s="1">
        <v>2017</v>
      </c>
      <c r="C148" t="s">
        <v>62</v>
      </c>
      <c r="D148" t="str">
        <f t="shared" si="2"/>
        <v>2017JanuaryRural+Urban</v>
      </c>
      <c r="E148">
        <v>132.80000000000001</v>
      </c>
      <c r="F148">
        <v>138.19999999999999</v>
      </c>
      <c r="G148">
        <v>132.19999999999999</v>
      </c>
      <c r="H148">
        <v>135.4</v>
      </c>
      <c r="I148">
        <v>119.1</v>
      </c>
      <c r="J148">
        <v>133</v>
      </c>
      <c r="K148">
        <v>119.4</v>
      </c>
      <c r="L148">
        <v>159.5</v>
      </c>
      <c r="M148">
        <v>115.6</v>
      </c>
      <c r="N148">
        <v>139.6</v>
      </c>
      <c r="O148">
        <v>126.6</v>
      </c>
      <c r="P148">
        <v>142.80000000000001</v>
      </c>
      <c r="Q148">
        <v>133.1</v>
      </c>
      <c r="R148">
        <v>143.80000000000001</v>
      </c>
      <c r="S148">
        <v>136.6</v>
      </c>
      <c r="T148">
        <v>130.19999999999999</v>
      </c>
      <c r="U148">
        <v>135.6</v>
      </c>
      <c r="V148">
        <v>129.6</v>
      </c>
      <c r="W148">
        <v>126.8</v>
      </c>
      <c r="X148">
        <v>129.4</v>
      </c>
      <c r="Y148">
        <v>127.1</v>
      </c>
      <c r="Z148">
        <v>117</v>
      </c>
      <c r="AA148">
        <v>124.2</v>
      </c>
      <c r="AB148">
        <v>133.30000000000001</v>
      </c>
      <c r="AC148">
        <v>121.7</v>
      </c>
      <c r="AD148">
        <v>124.4</v>
      </c>
      <c r="AE148">
        <v>130.30000000000001</v>
      </c>
    </row>
    <row r="149" spans="1:31" x14ac:dyDescent="0.3">
      <c r="A149" t="s">
        <v>60</v>
      </c>
      <c r="B149" s="1">
        <v>2017</v>
      </c>
      <c r="C149" t="s">
        <v>116</v>
      </c>
      <c r="D149" t="str">
        <f t="shared" si="2"/>
        <v>2017FebruaryRural</v>
      </c>
      <c r="E149">
        <v>133.30000000000001</v>
      </c>
      <c r="F149">
        <v>138.30000000000001</v>
      </c>
      <c r="G149">
        <v>129.30000000000001</v>
      </c>
      <c r="H149">
        <v>137.19999999999999</v>
      </c>
      <c r="I149">
        <v>122.1</v>
      </c>
      <c r="J149">
        <v>138.69999999999999</v>
      </c>
      <c r="K149">
        <v>119.1</v>
      </c>
      <c r="L149">
        <v>156.9</v>
      </c>
      <c r="M149">
        <v>116.2</v>
      </c>
      <c r="N149">
        <v>136</v>
      </c>
      <c r="O149">
        <v>129.4</v>
      </c>
      <c r="P149">
        <v>144.4</v>
      </c>
      <c r="Q149">
        <v>133.6</v>
      </c>
      <c r="R149">
        <v>143.69999999999999</v>
      </c>
      <c r="S149">
        <v>140.9</v>
      </c>
      <c r="T149">
        <v>135.80000000000001</v>
      </c>
      <c r="U149">
        <v>140.19999999999999</v>
      </c>
      <c r="V149" s="3" t="s">
        <v>79</v>
      </c>
      <c r="W149">
        <v>133.19999999999999</v>
      </c>
      <c r="X149">
        <v>133.6</v>
      </c>
      <c r="Y149">
        <v>130.1</v>
      </c>
      <c r="Z149">
        <v>119.5</v>
      </c>
      <c r="AA149">
        <v>127.7</v>
      </c>
      <c r="AB149">
        <v>134.9</v>
      </c>
      <c r="AC149">
        <v>123.2</v>
      </c>
      <c r="AD149">
        <v>127</v>
      </c>
      <c r="AE149">
        <v>132.6</v>
      </c>
    </row>
    <row r="150" spans="1:31" x14ac:dyDescent="0.3">
      <c r="A150" t="s">
        <v>85</v>
      </c>
      <c r="B150" s="1">
        <v>2017</v>
      </c>
      <c r="C150" t="s">
        <v>116</v>
      </c>
      <c r="D150" t="str">
        <f t="shared" si="2"/>
        <v>2017FebruaryUrban</v>
      </c>
      <c r="E150">
        <v>132.80000000000001</v>
      </c>
      <c r="F150">
        <v>139.80000000000001</v>
      </c>
      <c r="G150">
        <v>129.30000000000001</v>
      </c>
      <c r="H150">
        <v>133.5</v>
      </c>
      <c r="I150">
        <v>114.3</v>
      </c>
      <c r="J150">
        <v>131.4</v>
      </c>
      <c r="K150">
        <v>120.2</v>
      </c>
      <c r="L150">
        <v>143.1</v>
      </c>
      <c r="M150">
        <v>119.5</v>
      </c>
      <c r="N150">
        <v>144</v>
      </c>
      <c r="O150">
        <v>123.4</v>
      </c>
      <c r="P150">
        <v>141.9</v>
      </c>
      <c r="Q150">
        <v>132.1</v>
      </c>
      <c r="R150">
        <v>146.30000000000001</v>
      </c>
      <c r="S150">
        <v>130.5</v>
      </c>
      <c r="T150">
        <v>122.5</v>
      </c>
      <c r="U150">
        <v>129.30000000000001</v>
      </c>
      <c r="V150">
        <v>130.5</v>
      </c>
      <c r="W150">
        <v>119.2</v>
      </c>
      <c r="X150">
        <v>125.3</v>
      </c>
      <c r="Y150">
        <v>122.9</v>
      </c>
      <c r="Z150">
        <v>115.5</v>
      </c>
      <c r="AA150">
        <v>122.2</v>
      </c>
      <c r="AB150">
        <v>132.4</v>
      </c>
      <c r="AC150">
        <v>121.7</v>
      </c>
      <c r="AD150">
        <v>122.4</v>
      </c>
      <c r="AE150">
        <v>128.19999999999999</v>
      </c>
    </row>
    <row r="151" spans="1:31" x14ac:dyDescent="0.3">
      <c r="A151" t="s">
        <v>104</v>
      </c>
      <c r="B151" s="1">
        <v>2017</v>
      </c>
      <c r="C151" t="s">
        <v>116</v>
      </c>
      <c r="D151" t="str">
        <f t="shared" si="2"/>
        <v>2017FebruaryRural+Urban</v>
      </c>
      <c r="E151">
        <v>133.1</v>
      </c>
      <c r="F151">
        <v>138.80000000000001</v>
      </c>
      <c r="G151">
        <v>129.30000000000001</v>
      </c>
      <c r="H151">
        <v>135.80000000000001</v>
      </c>
      <c r="I151">
        <v>119.2</v>
      </c>
      <c r="J151">
        <v>135.30000000000001</v>
      </c>
      <c r="K151">
        <v>119.5</v>
      </c>
      <c r="L151">
        <v>152.19999999999999</v>
      </c>
      <c r="M151">
        <v>117.3</v>
      </c>
      <c r="N151">
        <v>138.69999999999999</v>
      </c>
      <c r="O151">
        <v>126.9</v>
      </c>
      <c r="P151">
        <v>143.19999999999999</v>
      </c>
      <c r="Q151">
        <v>133</v>
      </c>
      <c r="R151">
        <v>144.4</v>
      </c>
      <c r="S151">
        <v>136.80000000000001</v>
      </c>
      <c r="T151">
        <v>130.30000000000001</v>
      </c>
      <c r="U151">
        <v>135.9</v>
      </c>
      <c r="V151">
        <v>130.5</v>
      </c>
      <c r="W151">
        <v>127.9</v>
      </c>
      <c r="X151">
        <v>129.69999999999999</v>
      </c>
      <c r="Y151">
        <v>127.4</v>
      </c>
      <c r="Z151">
        <v>117.4</v>
      </c>
      <c r="AA151">
        <v>124.6</v>
      </c>
      <c r="AB151">
        <v>133.4</v>
      </c>
      <c r="AC151">
        <v>122.6</v>
      </c>
      <c r="AD151">
        <v>124.8</v>
      </c>
      <c r="AE151">
        <v>130.6</v>
      </c>
    </row>
    <row r="152" spans="1:31" x14ac:dyDescent="0.3">
      <c r="A152" t="s">
        <v>60</v>
      </c>
      <c r="B152" s="1">
        <v>2017</v>
      </c>
      <c r="C152" t="s">
        <v>138</v>
      </c>
      <c r="D152" t="str">
        <f t="shared" si="2"/>
        <v>2017MarchRural</v>
      </c>
      <c r="E152">
        <v>133.6</v>
      </c>
      <c r="F152">
        <v>138.80000000000001</v>
      </c>
      <c r="G152">
        <v>128.80000000000001</v>
      </c>
      <c r="H152">
        <v>137.19999999999999</v>
      </c>
      <c r="I152">
        <v>121.6</v>
      </c>
      <c r="J152">
        <v>139.69999999999999</v>
      </c>
      <c r="K152">
        <v>119.7</v>
      </c>
      <c r="L152">
        <v>148</v>
      </c>
      <c r="M152">
        <v>116.9</v>
      </c>
      <c r="N152">
        <v>135.6</v>
      </c>
      <c r="O152">
        <v>129.80000000000001</v>
      </c>
      <c r="P152">
        <v>145.4</v>
      </c>
      <c r="Q152">
        <v>133.4</v>
      </c>
      <c r="R152">
        <v>144.19999999999999</v>
      </c>
      <c r="S152">
        <v>141.6</v>
      </c>
      <c r="T152">
        <v>136.19999999999999</v>
      </c>
      <c r="U152">
        <v>140.80000000000001</v>
      </c>
      <c r="V152" s="3" t="s">
        <v>79</v>
      </c>
      <c r="W152">
        <v>134.19999999999999</v>
      </c>
      <c r="X152">
        <v>134.1</v>
      </c>
      <c r="Y152">
        <v>130.6</v>
      </c>
      <c r="Z152">
        <v>119.8</v>
      </c>
      <c r="AA152">
        <v>128.30000000000001</v>
      </c>
      <c r="AB152">
        <v>135.19999999999999</v>
      </c>
      <c r="AC152">
        <v>123.3</v>
      </c>
      <c r="AD152">
        <v>127.4</v>
      </c>
      <c r="AE152">
        <v>132.80000000000001</v>
      </c>
    </row>
    <row r="153" spans="1:31" x14ac:dyDescent="0.3">
      <c r="A153" t="s">
        <v>85</v>
      </c>
      <c r="B153" s="1">
        <v>2017</v>
      </c>
      <c r="C153" t="s">
        <v>138</v>
      </c>
      <c r="D153" t="str">
        <f t="shared" si="2"/>
        <v>2017MarchUrban</v>
      </c>
      <c r="E153">
        <v>132.69999999999999</v>
      </c>
      <c r="F153">
        <v>139.4</v>
      </c>
      <c r="G153">
        <v>128.4</v>
      </c>
      <c r="H153">
        <v>134.9</v>
      </c>
      <c r="I153">
        <v>114</v>
      </c>
      <c r="J153">
        <v>136.80000000000001</v>
      </c>
      <c r="K153">
        <v>122.2</v>
      </c>
      <c r="L153">
        <v>135.80000000000001</v>
      </c>
      <c r="M153">
        <v>120.3</v>
      </c>
      <c r="N153">
        <v>142.6</v>
      </c>
      <c r="O153">
        <v>123.6</v>
      </c>
      <c r="P153">
        <v>142.4</v>
      </c>
      <c r="Q153">
        <v>132.6</v>
      </c>
      <c r="R153">
        <v>147.5</v>
      </c>
      <c r="S153">
        <v>130.80000000000001</v>
      </c>
      <c r="T153">
        <v>122.8</v>
      </c>
      <c r="U153">
        <v>129.6</v>
      </c>
      <c r="V153">
        <v>131.1</v>
      </c>
      <c r="W153">
        <v>120.8</v>
      </c>
      <c r="X153">
        <v>125.6</v>
      </c>
      <c r="Y153">
        <v>123.1</v>
      </c>
      <c r="Z153">
        <v>115.6</v>
      </c>
      <c r="AA153">
        <v>122.4</v>
      </c>
      <c r="AB153">
        <v>132.80000000000001</v>
      </c>
      <c r="AC153">
        <v>121.7</v>
      </c>
      <c r="AD153">
        <v>122.6</v>
      </c>
      <c r="AE153">
        <v>128.69999999999999</v>
      </c>
    </row>
    <row r="154" spans="1:31" x14ac:dyDescent="0.3">
      <c r="A154" t="s">
        <v>104</v>
      </c>
      <c r="B154" s="1">
        <v>2017</v>
      </c>
      <c r="C154" t="s">
        <v>138</v>
      </c>
      <c r="D154" t="str">
        <f t="shared" si="2"/>
        <v>2017MarchRural+Urban</v>
      </c>
      <c r="E154">
        <v>133.30000000000001</v>
      </c>
      <c r="F154">
        <v>139</v>
      </c>
      <c r="G154">
        <v>128.6</v>
      </c>
      <c r="H154">
        <v>136.30000000000001</v>
      </c>
      <c r="I154">
        <v>118.8</v>
      </c>
      <c r="J154">
        <v>138.30000000000001</v>
      </c>
      <c r="K154">
        <v>120.5</v>
      </c>
      <c r="L154">
        <v>143.9</v>
      </c>
      <c r="M154">
        <v>118</v>
      </c>
      <c r="N154">
        <v>137.9</v>
      </c>
      <c r="O154">
        <v>127.2</v>
      </c>
      <c r="P154">
        <v>144</v>
      </c>
      <c r="Q154">
        <v>133.1</v>
      </c>
      <c r="R154">
        <v>145.1</v>
      </c>
      <c r="S154">
        <v>137.30000000000001</v>
      </c>
      <c r="T154">
        <v>130.6</v>
      </c>
      <c r="U154">
        <v>136.4</v>
      </c>
      <c r="V154">
        <v>131.1</v>
      </c>
      <c r="W154">
        <v>129.1</v>
      </c>
      <c r="X154">
        <v>130.1</v>
      </c>
      <c r="Y154">
        <v>127.8</v>
      </c>
      <c r="Z154">
        <v>117.6</v>
      </c>
      <c r="AA154">
        <v>125</v>
      </c>
      <c r="AB154">
        <v>133.80000000000001</v>
      </c>
      <c r="AC154">
        <v>122.6</v>
      </c>
      <c r="AD154">
        <v>125.1</v>
      </c>
      <c r="AE154">
        <v>130.9</v>
      </c>
    </row>
    <row r="155" spans="1:31" x14ac:dyDescent="0.3">
      <c r="A155" t="s">
        <v>60</v>
      </c>
      <c r="B155" s="2">
        <v>2017</v>
      </c>
      <c r="C155" t="s">
        <v>154</v>
      </c>
      <c r="D155" t="str">
        <f t="shared" si="2"/>
        <v>2017AprilRural</v>
      </c>
      <c r="E155">
        <v>133.19999999999999</v>
      </c>
      <c r="F155">
        <v>138.69999999999999</v>
      </c>
      <c r="G155">
        <v>127.1</v>
      </c>
      <c r="H155">
        <v>137.69999999999999</v>
      </c>
      <c r="I155">
        <v>121.3</v>
      </c>
      <c r="J155">
        <v>141.80000000000001</v>
      </c>
      <c r="K155">
        <v>121.5</v>
      </c>
      <c r="L155">
        <v>144.5</v>
      </c>
      <c r="M155">
        <v>117.4</v>
      </c>
      <c r="N155">
        <v>134.1</v>
      </c>
      <c r="O155">
        <v>130</v>
      </c>
      <c r="P155">
        <v>145.5</v>
      </c>
      <c r="Q155">
        <v>133.5</v>
      </c>
      <c r="R155">
        <v>144.4</v>
      </c>
      <c r="S155">
        <v>142.4</v>
      </c>
      <c r="T155">
        <v>136.80000000000001</v>
      </c>
      <c r="U155">
        <v>141.6</v>
      </c>
      <c r="V155" s="3" t="s">
        <v>79</v>
      </c>
      <c r="W155">
        <v>135</v>
      </c>
      <c r="X155">
        <v>134.30000000000001</v>
      </c>
      <c r="Y155">
        <v>131</v>
      </c>
      <c r="Z155">
        <v>119.2</v>
      </c>
      <c r="AA155">
        <v>128.30000000000001</v>
      </c>
      <c r="AB155">
        <v>135.69999999999999</v>
      </c>
      <c r="AC155">
        <v>123.7</v>
      </c>
      <c r="AD155">
        <v>127.5</v>
      </c>
      <c r="AE155">
        <v>132.9</v>
      </c>
    </row>
    <row r="156" spans="1:31" x14ac:dyDescent="0.3">
      <c r="A156" t="s">
        <v>85</v>
      </c>
      <c r="B156" s="2">
        <v>2017</v>
      </c>
      <c r="C156" t="s">
        <v>154</v>
      </c>
      <c r="D156" t="str">
        <f t="shared" si="2"/>
        <v>2017AprilUrban</v>
      </c>
      <c r="E156">
        <v>132.69999999999999</v>
      </c>
      <c r="F156">
        <v>140.6</v>
      </c>
      <c r="G156">
        <v>124.5</v>
      </c>
      <c r="H156">
        <v>136.30000000000001</v>
      </c>
      <c r="I156">
        <v>113.5</v>
      </c>
      <c r="J156">
        <v>137.69999999999999</v>
      </c>
      <c r="K156">
        <v>127.1</v>
      </c>
      <c r="L156">
        <v>133.80000000000001</v>
      </c>
      <c r="M156">
        <v>120.8</v>
      </c>
      <c r="N156">
        <v>141.30000000000001</v>
      </c>
      <c r="O156">
        <v>123.8</v>
      </c>
      <c r="P156">
        <v>142.6</v>
      </c>
      <c r="Q156">
        <v>133.4</v>
      </c>
      <c r="R156">
        <v>148</v>
      </c>
      <c r="S156">
        <v>131.19999999999999</v>
      </c>
      <c r="T156">
        <v>123</v>
      </c>
      <c r="U156">
        <v>130</v>
      </c>
      <c r="V156">
        <v>131.69999999999999</v>
      </c>
      <c r="W156">
        <v>121.4</v>
      </c>
      <c r="X156">
        <v>126</v>
      </c>
      <c r="Y156">
        <v>123.4</v>
      </c>
      <c r="Z156">
        <v>114.3</v>
      </c>
      <c r="AA156">
        <v>122.6</v>
      </c>
      <c r="AB156">
        <v>133.6</v>
      </c>
      <c r="AC156">
        <v>122.2</v>
      </c>
      <c r="AD156">
        <v>122.5</v>
      </c>
      <c r="AE156">
        <v>129.1</v>
      </c>
    </row>
    <row r="157" spans="1:31" x14ac:dyDescent="0.3">
      <c r="A157" t="s">
        <v>104</v>
      </c>
      <c r="B157" s="2">
        <v>2017</v>
      </c>
      <c r="C157" t="s">
        <v>154</v>
      </c>
      <c r="D157" t="str">
        <f t="shared" si="2"/>
        <v>2017AprilRural+Urban</v>
      </c>
      <c r="E157">
        <v>133</v>
      </c>
      <c r="F157">
        <v>139.4</v>
      </c>
      <c r="G157">
        <v>126.1</v>
      </c>
      <c r="H157">
        <v>137.19999999999999</v>
      </c>
      <c r="I157">
        <v>118.4</v>
      </c>
      <c r="J157">
        <v>139.9</v>
      </c>
      <c r="K157">
        <v>123.4</v>
      </c>
      <c r="L157">
        <v>140.9</v>
      </c>
      <c r="M157">
        <v>118.5</v>
      </c>
      <c r="N157">
        <v>136.5</v>
      </c>
      <c r="O157">
        <v>127.4</v>
      </c>
      <c r="P157">
        <v>144.19999999999999</v>
      </c>
      <c r="Q157">
        <v>133.5</v>
      </c>
      <c r="R157">
        <v>145.4</v>
      </c>
      <c r="S157">
        <v>138</v>
      </c>
      <c r="T157">
        <v>131.1</v>
      </c>
      <c r="U157">
        <v>137</v>
      </c>
      <c r="V157">
        <v>131.69999999999999</v>
      </c>
      <c r="W157">
        <v>129.80000000000001</v>
      </c>
      <c r="X157">
        <v>130.4</v>
      </c>
      <c r="Y157">
        <v>128.1</v>
      </c>
      <c r="Z157">
        <v>116.6</v>
      </c>
      <c r="AA157">
        <v>125.1</v>
      </c>
      <c r="AB157">
        <v>134.5</v>
      </c>
      <c r="AC157">
        <v>123.1</v>
      </c>
      <c r="AD157">
        <v>125.1</v>
      </c>
      <c r="AE157">
        <v>131.1</v>
      </c>
    </row>
    <row r="158" spans="1:31" x14ac:dyDescent="0.3">
      <c r="A158" t="s">
        <v>60</v>
      </c>
      <c r="B158" s="2">
        <v>2017</v>
      </c>
      <c r="C158" t="s">
        <v>167</v>
      </c>
      <c r="D158" t="str">
        <f t="shared" si="2"/>
        <v>2017MayRural</v>
      </c>
      <c r="E158">
        <v>133.1</v>
      </c>
      <c r="F158">
        <v>140.30000000000001</v>
      </c>
      <c r="G158">
        <v>126.8</v>
      </c>
      <c r="H158">
        <v>138.19999999999999</v>
      </c>
      <c r="I158">
        <v>120.8</v>
      </c>
      <c r="J158">
        <v>140.19999999999999</v>
      </c>
      <c r="K158">
        <v>123.8</v>
      </c>
      <c r="L158">
        <v>141.80000000000001</v>
      </c>
      <c r="M158">
        <v>118.6</v>
      </c>
      <c r="N158">
        <v>134</v>
      </c>
      <c r="O158">
        <v>130.30000000000001</v>
      </c>
      <c r="P158">
        <v>145.80000000000001</v>
      </c>
      <c r="Q158">
        <v>133.80000000000001</v>
      </c>
      <c r="R158">
        <v>145.5</v>
      </c>
      <c r="S158">
        <v>142.5</v>
      </c>
      <c r="T158">
        <v>137.30000000000001</v>
      </c>
      <c r="U158">
        <v>141.80000000000001</v>
      </c>
      <c r="V158" s="3" t="s">
        <v>79</v>
      </c>
      <c r="W158">
        <v>135</v>
      </c>
      <c r="X158">
        <v>134.9</v>
      </c>
      <c r="Y158">
        <v>131.4</v>
      </c>
      <c r="Z158">
        <v>119.4</v>
      </c>
      <c r="AA158">
        <v>129.4</v>
      </c>
      <c r="AB158">
        <v>136.30000000000001</v>
      </c>
      <c r="AC158">
        <v>123.7</v>
      </c>
      <c r="AD158">
        <v>127.9</v>
      </c>
      <c r="AE158">
        <v>133.30000000000001</v>
      </c>
    </row>
    <row r="159" spans="1:31" x14ac:dyDescent="0.3">
      <c r="A159" t="s">
        <v>85</v>
      </c>
      <c r="B159" s="2">
        <v>2017</v>
      </c>
      <c r="C159" t="s">
        <v>167</v>
      </c>
      <c r="D159" t="str">
        <f t="shared" si="2"/>
        <v>2017MayUrban</v>
      </c>
      <c r="E159">
        <v>132.6</v>
      </c>
      <c r="F159">
        <v>144.1</v>
      </c>
      <c r="G159">
        <v>125.6</v>
      </c>
      <c r="H159">
        <v>136.80000000000001</v>
      </c>
      <c r="I159">
        <v>113.4</v>
      </c>
      <c r="J159">
        <v>135.19999999999999</v>
      </c>
      <c r="K159">
        <v>129.19999999999999</v>
      </c>
      <c r="L159">
        <v>131.5</v>
      </c>
      <c r="M159">
        <v>121</v>
      </c>
      <c r="N159">
        <v>139.9</v>
      </c>
      <c r="O159">
        <v>123.8</v>
      </c>
      <c r="P159">
        <v>142.9</v>
      </c>
      <c r="Q159">
        <v>133.6</v>
      </c>
      <c r="R159">
        <v>148.30000000000001</v>
      </c>
      <c r="S159">
        <v>131.5</v>
      </c>
      <c r="T159">
        <v>123.2</v>
      </c>
      <c r="U159">
        <v>130.19999999999999</v>
      </c>
      <c r="V159">
        <v>132.1</v>
      </c>
      <c r="W159">
        <v>120.1</v>
      </c>
      <c r="X159">
        <v>126.5</v>
      </c>
      <c r="Y159">
        <v>123.6</v>
      </c>
      <c r="Z159">
        <v>114.3</v>
      </c>
      <c r="AA159">
        <v>122.8</v>
      </c>
      <c r="AB159">
        <v>133.80000000000001</v>
      </c>
      <c r="AC159">
        <v>122</v>
      </c>
      <c r="AD159">
        <v>122.6</v>
      </c>
      <c r="AE159">
        <v>129.30000000000001</v>
      </c>
    </row>
    <row r="160" spans="1:31" x14ac:dyDescent="0.3">
      <c r="A160" t="s">
        <v>104</v>
      </c>
      <c r="B160" s="2">
        <v>2017</v>
      </c>
      <c r="C160" t="s">
        <v>167</v>
      </c>
      <c r="D160" t="str">
        <f t="shared" si="2"/>
        <v>2017MayRural+Urban</v>
      </c>
      <c r="E160">
        <v>132.9</v>
      </c>
      <c r="F160">
        <v>141.6</v>
      </c>
      <c r="G160">
        <v>126.3</v>
      </c>
      <c r="H160">
        <v>137.69999999999999</v>
      </c>
      <c r="I160">
        <v>118.1</v>
      </c>
      <c r="J160">
        <v>137.9</v>
      </c>
      <c r="K160">
        <v>125.6</v>
      </c>
      <c r="L160">
        <v>138.30000000000001</v>
      </c>
      <c r="M160">
        <v>119.4</v>
      </c>
      <c r="N160">
        <v>136</v>
      </c>
      <c r="O160">
        <v>127.6</v>
      </c>
      <c r="P160">
        <v>144.5</v>
      </c>
      <c r="Q160">
        <v>133.69999999999999</v>
      </c>
      <c r="R160">
        <v>146.19999999999999</v>
      </c>
      <c r="S160">
        <v>138.19999999999999</v>
      </c>
      <c r="T160">
        <v>131.4</v>
      </c>
      <c r="U160">
        <v>137.19999999999999</v>
      </c>
      <c r="V160">
        <v>132.1</v>
      </c>
      <c r="W160">
        <v>129.4</v>
      </c>
      <c r="X160">
        <v>130.9</v>
      </c>
      <c r="Y160">
        <v>128.4</v>
      </c>
      <c r="Z160">
        <v>116.7</v>
      </c>
      <c r="AA160">
        <v>125.7</v>
      </c>
      <c r="AB160">
        <v>134.80000000000001</v>
      </c>
      <c r="AC160">
        <v>123</v>
      </c>
      <c r="AD160">
        <v>125.3</v>
      </c>
      <c r="AE160">
        <v>131.4</v>
      </c>
    </row>
    <row r="161" spans="1:31" x14ac:dyDescent="0.3">
      <c r="A161" t="s">
        <v>60</v>
      </c>
      <c r="B161" s="2">
        <v>2017</v>
      </c>
      <c r="C161" t="s">
        <v>177</v>
      </c>
      <c r="D161" t="str">
        <f t="shared" si="2"/>
        <v>2017JuneRural</v>
      </c>
      <c r="E161">
        <v>133.5</v>
      </c>
      <c r="F161">
        <v>143.69999999999999</v>
      </c>
      <c r="G161">
        <v>128</v>
      </c>
      <c r="H161">
        <v>138.6</v>
      </c>
      <c r="I161">
        <v>120.9</v>
      </c>
      <c r="J161">
        <v>140.9</v>
      </c>
      <c r="K161">
        <v>128.80000000000001</v>
      </c>
      <c r="L161">
        <v>140.19999999999999</v>
      </c>
      <c r="M161">
        <v>118.9</v>
      </c>
      <c r="N161">
        <v>133.5</v>
      </c>
      <c r="O161">
        <v>130.4</v>
      </c>
      <c r="P161">
        <v>146.5</v>
      </c>
      <c r="Q161">
        <v>134.9</v>
      </c>
      <c r="R161">
        <v>145.80000000000001</v>
      </c>
      <c r="S161">
        <v>143.1</v>
      </c>
      <c r="T161">
        <v>137.69999999999999</v>
      </c>
      <c r="U161">
        <v>142.30000000000001</v>
      </c>
      <c r="V161" s="3" t="s">
        <v>79</v>
      </c>
      <c r="W161">
        <v>134.80000000000001</v>
      </c>
      <c r="X161">
        <v>135.19999999999999</v>
      </c>
      <c r="Y161">
        <v>131.30000000000001</v>
      </c>
      <c r="Z161">
        <v>119.4</v>
      </c>
      <c r="AA161">
        <v>129.80000000000001</v>
      </c>
      <c r="AB161">
        <v>136.9</v>
      </c>
      <c r="AC161">
        <v>124.1</v>
      </c>
      <c r="AD161">
        <v>128.1</v>
      </c>
      <c r="AE161">
        <v>133.9</v>
      </c>
    </row>
    <row r="162" spans="1:31" x14ac:dyDescent="0.3">
      <c r="A162" t="s">
        <v>85</v>
      </c>
      <c r="B162" s="2">
        <v>2017</v>
      </c>
      <c r="C162" t="s">
        <v>177</v>
      </c>
      <c r="D162" t="str">
        <f t="shared" si="2"/>
        <v>2017JuneUrban</v>
      </c>
      <c r="E162">
        <v>132.9</v>
      </c>
      <c r="F162">
        <v>148.69999999999999</v>
      </c>
      <c r="G162">
        <v>128.30000000000001</v>
      </c>
      <c r="H162">
        <v>137.30000000000001</v>
      </c>
      <c r="I162">
        <v>113.5</v>
      </c>
      <c r="J162">
        <v>137.19999999999999</v>
      </c>
      <c r="K162">
        <v>142.19999999999999</v>
      </c>
      <c r="L162">
        <v>128.19999999999999</v>
      </c>
      <c r="M162">
        <v>120.9</v>
      </c>
      <c r="N162">
        <v>138.80000000000001</v>
      </c>
      <c r="O162">
        <v>124.2</v>
      </c>
      <c r="P162">
        <v>143.1</v>
      </c>
      <c r="Q162">
        <v>135.69999999999999</v>
      </c>
      <c r="R162">
        <v>148.6</v>
      </c>
      <c r="S162">
        <v>131.5</v>
      </c>
      <c r="T162">
        <v>123.2</v>
      </c>
      <c r="U162">
        <v>130.19999999999999</v>
      </c>
      <c r="V162">
        <v>131.4</v>
      </c>
      <c r="W162">
        <v>119</v>
      </c>
      <c r="X162">
        <v>126.8</v>
      </c>
      <c r="Y162">
        <v>123.8</v>
      </c>
      <c r="Z162">
        <v>113.9</v>
      </c>
      <c r="AA162">
        <v>122.9</v>
      </c>
      <c r="AB162">
        <v>134.30000000000001</v>
      </c>
      <c r="AC162">
        <v>122.5</v>
      </c>
      <c r="AD162">
        <v>122.7</v>
      </c>
      <c r="AE162">
        <v>129.9</v>
      </c>
    </row>
    <row r="163" spans="1:31" x14ac:dyDescent="0.3">
      <c r="A163" t="s">
        <v>104</v>
      </c>
      <c r="B163" s="2">
        <v>2017</v>
      </c>
      <c r="C163" t="s">
        <v>177</v>
      </c>
      <c r="D163" t="str">
        <f t="shared" si="2"/>
        <v>2017JuneRural+Urban</v>
      </c>
      <c r="E163">
        <v>133.30000000000001</v>
      </c>
      <c r="F163">
        <v>145.5</v>
      </c>
      <c r="G163">
        <v>128.1</v>
      </c>
      <c r="H163">
        <v>138.1</v>
      </c>
      <c r="I163">
        <v>118.2</v>
      </c>
      <c r="J163">
        <v>139.19999999999999</v>
      </c>
      <c r="K163">
        <v>133.30000000000001</v>
      </c>
      <c r="L163">
        <v>136.19999999999999</v>
      </c>
      <c r="M163">
        <v>119.6</v>
      </c>
      <c r="N163">
        <v>135.30000000000001</v>
      </c>
      <c r="O163">
        <v>127.8</v>
      </c>
      <c r="P163">
        <v>144.9</v>
      </c>
      <c r="Q163">
        <v>135.19999999999999</v>
      </c>
      <c r="R163">
        <v>146.5</v>
      </c>
      <c r="S163">
        <v>138.5</v>
      </c>
      <c r="T163">
        <v>131.69999999999999</v>
      </c>
      <c r="U163">
        <v>137.5</v>
      </c>
      <c r="V163">
        <v>131.4</v>
      </c>
      <c r="W163">
        <v>128.80000000000001</v>
      </c>
      <c r="X163">
        <v>131.19999999999999</v>
      </c>
      <c r="Y163">
        <v>128.5</v>
      </c>
      <c r="Z163">
        <v>116.5</v>
      </c>
      <c r="AA163">
        <v>125.9</v>
      </c>
      <c r="AB163">
        <v>135.4</v>
      </c>
      <c r="AC163">
        <v>123.4</v>
      </c>
      <c r="AD163">
        <v>125.5</v>
      </c>
      <c r="AE163">
        <v>132</v>
      </c>
    </row>
    <row r="164" spans="1:31" x14ac:dyDescent="0.3">
      <c r="A164" t="s">
        <v>60</v>
      </c>
      <c r="B164" s="2">
        <v>2017</v>
      </c>
      <c r="C164" t="s">
        <v>194</v>
      </c>
      <c r="D164" t="str">
        <f t="shared" si="2"/>
        <v>2017JulyRural</v>
      </c>
      <c r="E164">
        <v>134</v>
      </c>
      <c r="F164">
        <v>144.19999999999999</v>
      </c>
      <c r="G164">
        <v>129.80000000000001</v>
      </c>
      <c r="H164">
        <v>139</v>
      </c>
      <c r="I164">
        <v>120.9</v>
      </c>
      <c r="J164">
        <v>143.9</v>
      </c>
      <c r="K164">
        <v>151.5</v>
      </c>
      <c r="L164">
        <v>138.1</v>
      </c>
      <c r="M164">
        <v>120</v>
      </c>
      <c r="N164">
        <v>133.9</v>
      </c>
      <c r="O164">
        <v>131.4</v>
      </c>
      <c r="P164">
        <v>147.69999999999999</v>
      </c>
      <c r="Q164">
        <v>138.5</v>
      </c>
      <c r="R164">
        <v>147.4</v>
      </c>
      <c r="S164">
        <v>144.30000000000001</v>
      </c>
      <c r="T164">
        <v>138.1</v>
      </c>
      <c r="U164">
        <v>143.5</v>
      </c>
      <c r="V164" s="3" t="s">
        <v>79</v>
      </c>
      <c r="W164">
        <v>135.30000000000001</v>
      </c>
      <c r="X164">
        <v>136.1</v>
      </c>
      <c r="Y164">
        <v>132.1</v>
      </c>
      <c r="Z164">
        <v>119.1</v>
      </c>
      <c r="AA164">
        <v>130.6</v>
      </c>
      <c r="AB164">
        <v>138.6</v>
      </c>
      <c r="AC164">
        <v>124.4</v>
      </c>
      <c r="AD164">
        <v>128.6</v>
      </c>
      <c r="AE164">
        <v>136.19999999999999</v>
      </c>
    </row>
    <row r="165" spans="1:31" x14ac:dyDescent="0.3">
      <c r="A165" t="s">
        <v>85</v>
      </c>
      <c r="B165" s="2">
        <v>2017</v>
      </c>
      <c r="C165" t="s">
        <v>194</v>
      </c>
      <c r="D165" t="str">
        <f t="shared" si="2"/>
        <v>2017JulyUrban</v>
      </c>
      <c r="E165">
        <v>132.80000000000001</v>
      </c>
      <c r="F165">
        <v>148.4</v>
      </c>
      <c r="G165">
        <v>129.4</v>
      </c>
      <c r="H165">
        <v>137.69999999999999</v>
      </c>
      <c r="I165">
        <v>113.4</v>
      </c>
      <c r="J165">
        <v>139.4</v>
      </c>
      <c r="K165">
        <v>175.1</v>
      </c>
      <c r="L165">
        <v>124.7</v>
      </c>
      <c r="M165">
        <v>121.5</v>
      </c>
      <c r="N165">
        <v>137.80000000000001</v>
      </c>
      <c r="O165">
        <v>124.4</v>
      </c>
      <c r="P165">
        <v>143.69999999999999</v>
      </c>
      <c r="Q165">
        <v>139.80000000000001</v>
      </c>
      <c r="R165">
        <v>150.5</v>
      </c>
      <c r="S165">
        <v>131.6</v>
      </c>
      <c r="T165">
        <v>123.7</v>
      </c>
      <c r="U165">
        <v>130.4</v>
      </c>
      <c r="V165">
        <v>132.6</v>
      </c>
      <c r="W165">
        <v>119.7</v>
      </c>
      <c r="X165">
        <v>127.2</v>
      </c>
      <c r="Y165">
        <v>125</v>
      </c>
      <c r="Z165">
        <v>113.2</v>
      </c>
      <c r="AA165">
        <v>123.5</v>
      </c>
      <c r="AB165">
        <v>135.5</v>
      </c>
      <c r="AC165">
        <v>122.4</v>
      </c>
      <c r="AD165">
        <v>123</v>
      </c>
      <c r="AE165">
        <v>131.80000000000001</v>
      </c>
    </row>
    <row r="166" spans="1:31" x14ac:dyDescent="0.3">
      <c r="A166" t="s">
        <v>104</v>
      </c>
      <c r="B166" s="2">
        <v>2017</v>
      </c>
      <c r="C166" t="s">
        <v>194</v>
      </c>
      <c r="D166" t="str">
        <f t="shared" si="2"/>
        <v>2017JulyRural+Urban</v>
      </c>
      <c r="E166">
        <v>133.6</v>
      </c>
      <c r="F166">
        <v>145.69999999999999</v>
      </c>
      <c r="G166">
        <v>129.6</v>
      </c>
      <c r="H166">
        <v>138.5</v>
      </c>
      <c r="I166">
        <v>118.1</v>
      </c>
      <c r="J166">
        <v>141.80000000000001</v>
      </c>
      <c r="K166">
        <v>159.5</v>
      </c>
      <c r="L166">
        <v>133.6</v>
      </c>
      <c r="M166">
        <v>120.5</v>
      </c>
      <c r="N166">
        <v>135.19999999999999</v>
      </c>
      <c r="O166">
        <v>128.5</v>
      </c>
      <c r="P166">
        <v>145.80000000000001</v>
      </c>
      <c r="Q166">
        <v>139</v>
      </c>
      <c r="R166">
        <v>148.19999999999999</v>
      </c>
      <c r="S166">
        <v>139.30000000000001</v>
      </c>
      <c r="T166">
        <v>132.1</v>
      </c>
      <c r="U166">
        <v>138.30000000000001</v>
      </c>
      <c r="V166">
        <v>132.6</v>
      </c>
      <c r="W166">
        <v>129.4</v>
      </c>
      <c r="X166">
        <v>131.9</v>
      </c>
      <c r="Y166">
        <v>129.4</v>
      </c>
      <c r="Z166">
        <v>116</v>
      </c>
      <c r="AA166">
        <v>126.6</v>
      </c>
      <c r="AB166">
        <v>136.80000000000001</v>
      </c>
      <c r="AC166">
        <v>123.6</v>
      </c>
      <c r="AD166">
        <v>125.9</v>
      </c>
      <c r="AE166">
        <v>134.19999999999999</v>
      </c>
    </row>
    <row r="167" spans="1:31" x14ac:dyDescent="0.3">
      <c r="A167" t="s">
        <v>60</v>
      </c>
      <c r="B167" s="2">
        <v>2017</v>
      </c>
      <c r="C167" t="s">
        <v>213</v>
      </c>
      <c r="D167" t="str">
        <f t="shared" si="2"/>
        <v>2017AugustRural</v>
      </c>
      <c r="E167">
        <v>134.80000000000001</v>
      </c>
      <c r="F167">
        <v>143.1</v>
      </c>
      <c r="G167">
        <v>130</v>
      </c>
      <c r="H167">
        <v>139.4</v>
      </c>
      <c r="I167">
        <v>120.5</v>
      </c>
      <c r="J167">
        <v>148</v>
      </c>
      <c r="K167">
        <v>162.9</v>
      </c>
      <c r="L167">
        <v>137.4</v>
      </c>
      <c r="M167">
        <v>120.8</v>
      </c>
      <c r="N167">
        <v>134.69999999999999</v>
      </c>
      <c r="O167">
        <v>131.6</v>
      </c>
      <c r="P167">
        <v>148.69999999999999</v>
      </c>
      <c r="Q167">
        <v>140.6</v>
      </c>
      <c r="R167">
        <v>149</v>
      </c>
      <c r="S167">
        <v>145.30000000000001</v>
      </c>
      <c r="T167">
        <v>139.19999999999999</v>
      </c>
      <c r="U167">
        <v>144.5</v>
      </c>
      <c r="V167" s="3" t="s">
        <v>79</v>
      </c>
      <c r="W167">
        <v>136.4</v>
      </c>
      <c r="X167">
        <v>137.30000000000001</v>
      </c>
      <c r="Y167">
        <v>133</v>
      </c>
      <c r="Z167">
        <v>120.3</v>
      </c>
      <c r="AA167">
        <v>131.5</v>
      </c>
      <c r="AB167">
        <v>140.19999999999999</v>
      </c>
      <c r="AC167">
        <v>125.4</v>
      </c>
      <c r="AD167">
        <v>129.69999999999999</v>
      </c>
      <c r="AE167">
        <v>137.80000000000001</v>
      </c>
    </row>
    <row r="168" spans="1:31" x14ac:dyDescent="0.3">
      <c r="A168" t="s">
        <v>85</v>
      </c>
      <c r="B168" s="2">
        <v>2017</v>
      </c>
      <c r="C168" t="s">
        <v>213</v>
      </c>
      <c r="D168" t="str">
        <f t="shared" si="2"/>
        <v>2017AugustUrban</v>
      </c>
      <c r="E168">
        <v>133.19999999999999</v>
      </c>
      <c r="F168">
        <v>143.9</v>
      </c>
      <c r="G168">
        <v>128.30000000000001</v>
      </c>
      <c r="H168">
        <v>138.30000000000001</v>
      </c>
      <c r="I168">
        <v>114.1</v>
      </c>
      <c r="J168">
        <v>142.69999999999999</v>
      </c>
      <c r="K168">
        <v>179.8</v>
      </c>
      <c r="L168">
        <v>123.5</v>
      </c>
      <c r="M168">
        <v>122.1</v>
      </c>
      <c r="N168">
        <v>137.5</v>
      </c>
      <c r="O168">
        <v>124.6</v>
      </c>
      <c r="P168">
        <v>144.5</v>
      </c>
      <c r="Q168">
        <v>140.5</v>
      </c>
      <c r="R168">
        <v>152.1</v>
      </c>
      <c r="S168">
        <v>132.69999999999999</v>
      </c>
      <c r="T168">
        <v>124.3</v>
      </c>
      <c r="U168">
        <v>131.4</v>
      </c>
      <c r="V168">
        <v>134.4</v>
      </c>
      <c r="W168">
        <v>118.9</v>
      </c>
      <c r="X168">
        <v>127.7</v>
      </c>
      <c r="Y168">
        <v>125.7</v>
      </c>
      <c r="Z168">
        <v>114.6</v>
      </c>
      <c r="AA168">
        <v>124.1</v>
      </c>
      <c r="AB168">
        <v>135.69999999999999</v>
      </c>
      <c r="AC168">
        <v>123.3</v>
      </c>
      <c r="AD168">
        <v>123.8</v>
      </c>
      <c r="AE168">
        <v>132.69999999999999</v>
      </c>
    </row>
    <row r="169" spans="1:31" x14ac:dyDescent="0.3">
      <c r="A169" t="s">
        <v>104</v>
      </c>
      <c r="B169" s="2">
        <v>2017</v>
      </c>
      <c r="C169" t="s">
        <v>213</v>
      </c>
      <c r="D169" t="str">
        <f t="shared" si="2"/>
        <v>2017AugustRural+Urban</v>
      </c>
      <c r="E169">
        <v>134.30000000000001</v>
      </c>
      <c r="F169">
        <v>143.4</v>
      </c>
      <c r="G169">
        <v>129.30000000000001</v>
      </c>
      <c r="H169">
        <v>139</v>
      </c>
      <c r="I169">
        <v>118.1</v>
      </c>
      <c r="J169">
        <v>145.5</v>
      </c>
      <c r="K169">
        <v>168.6</v>
      </c>
      <c r="L169">
        <v>132.69999999999999</v>
      </c>
      <c r="M169">
        <v>121.2</v>
      </c>
      <c r="N169">
        <v>135.6</v>
      </c>
      <c r="O169">
        <v>128.69999999999999</v>
      </c>
      <c r="P169">
        <v>146.80000000000001</v>
      </c>
      <c r="Q169">
        <v>140.6</v>
      </c>
      <c r="R169">
        <v>149.80000000000001</v>
      </c>
      <c r="S169">
        <v>140.30000000000001</v>
      </c>
      <c r="T169">
        <v>133</v>
      </c>
      <c r="U169">
        <v>139.30000000000001</v>
      </c>
      <c r="V169">
        <v>134.4</v>
      </c>
      <c r="W169">
        <v>129.80000000000001</v>
      </c>
      <c r="X169">
        <v>132.80000000000001</v>
      </c>
      <c r="Y169">
        <v>130.19999999999999</v>
      </c>
      <c r="Z169">
        <v>117.3</v>
      </c>
      <c r="AA169">
        <v>127.3</v>
      </c>
      <c r="AB169">
        <v>137.6</v>
      </c>
      <c r="AC169">
        <v>124.5</v>
      </c>
      <c r="AD169">
        <v>126.8</v>
      </c>
      <c r="AE169">
        <v>135.4</v>
      </c>
    </row>
    <row r="170" spans="1:31" x14ac:dyDescent="0.3">
      <c r="A170" t="s">
        <v>60</v>
      </c>
      <c r="B170" s="2">
        <v>2017</v>
      </c>
      <c r="C170" t="s">
        <v>228</v>
      </c>
      <c r="D170" t="str">
        <f t="shared" si="2"/>
        <v>2017SeptemberRural</v>
      </c>
      <c r="E170">
        <v>135.19999999999999</v>
      </c>
      <c r="F170">
        <v>142</v>
      </c>
      <c r="G170">
        <v>130.5</v>
      </c>
      <c r="H170">
        <v>140.19999999999999</v>
      </c>
      <c r="I170">
        <v>120.7</v>
      </c>
      <c r="J170">
        <v>147.80000000000001</v>
      </c>
      <c r="K170">
        <v>154.5</v>
      </c>
      <c r="L170">
        <v>137.1</v>
      </c>
      <c r="M170">
        <v>121</v>
      </c>
      <c r="N170">
        <v>134.69999999999999</v>
      </c>
      <c r="O170">
        <v>131.69999999999999</v>
      </c>
      <c r="P170">
        <v>149.30000000000001</v>
      </c>
      <c r="Q170">
        <v>139.6</v>
      </c>
      <c r="R170">
        <v>149.80000000000001</v>
      </c>
      <c r="S170">
        <v>146.1</v>
      </c>
      <c r="T170">
        <v>139.69999999999999</v>
      </c>
      <c r="U170">
        <v>145.19999999999999</v>
      </c>
      <c r="V170" s="3" t="s">
        <v>79</v>
      </c>
      <c r="W170">
        <v>137.4</v>
      </c>
      <c r="X170">
        <v>137.9</v>
      </c>
      <c r="Y170">
        <v>133.4</v>
      </c>
      <c r="Z170">
        <v>121.2</v>
      </c>
      <c r="AA170">
        <v>132.30000000000001</v>
      </c>
      <c r="AB170">
        <v>139.6</v>
      </c>
      <c r="AC170">
        <v>126.7</v>
      </c>
      <c r="AD170">
        <v>130.30000000000001</v>
      </c>
      <c r="AE170">
        <v>137.6</v>
      </c>
    </row>
    <row r="171" spans="1:31" x14ac:dyDescent="0.3">
      <c r="A171" t="s">
        <v>85</v>
      </c>
      <c r="B171" s="2">
        <v>2017</v>
      </c>
      <c r="C171" t="s">
        <v>228</v>
      </c>
      <c r="D171" t="str">
        <f t="shared" si="2"/>
        <v>2017SeptemberUrban</v>
      </c>
      <c r="E171">
        <v>133.6</v>
      </c>
      <c r="F171">
        <v>143</v>
      </c>
      <c r="G171">
        <v>129.69999999999999</v>
      </c>
      <c r="H171">
        <v>138.69999999999999</v>
      </c>
      <c r="I171">
        <v>114.5</v>
      </c>
      <c r="J171">
        <v>137.5</v>
      </c>
      <c r="K171">
        <v>160.69999999999999</v>
      </c>
      <c r="L171">
        <v>124.5</v>
      </c>
      <c r="M171">
        <v>122.4</v>
      </c>
      <c r="N171">
        <v>137.30000000000001</v>
      </c>
      <c r="O171">
        <v>124.8</v>
      </c>
      <c r="P171">
        <v>145</v>
      </c>
      <c r="Q171">
        <v>138</v>
      </c>
      <c r="R171">
        <v>153.6</v>
      </c>
      <c r="S171">
        <v>133.30000000000001</v>
      </c>
      <c r="T171">
        <v>124.6</v>
      </c>
      <c r="U171">
        <v>132</v>
      </c>
      <c r="V171">
        <v>135.69999999999999</v>
      </c>
      <c r="W171">
        <v>120.6</v>
      </c>
      <c r="X171">
        <v>128.1</v>
      </c>
      <c r="Y171">
        <v>126.1</v>
      </c>
      <c r="Z171">
        <v>115.7</v>
      </c>
      <c r="AA171">
        <v>124.5</v>
      </c>
      <c r="AB171">
        <v>135.9</v>
      </c>
      <c r="AC171">
        <v>124.4</v>
      </c>
      <c r="AD171">
        <v>124.5</v>
      </c>
      <c r="AE171">
        <v>132.4</v>
      </c>
    </row>
    <row r="172" spans="1:31" x14ac:dyDescent="0.3">
      <c r="A172" t="s">
        <v>104</v>
      </c>
      <c r="B172" s="2">
        <v>2017</v>
      </c>
      <c r="C172" t="s">
        <v>228</v>
      </c>
      <c r="D172" t="str">
        <f t="shared" si="2"/>
        <v>2017SeptemberRural+Urban</v>
      </c>
      <c r="E172">
        <v>134.69999999999999</v>
      </c>
      <c r="F172">
        <v>142.4</v>
      </c>
      <c r="G172">
        <v>130.19999999999999</v>
      </c>
      <c r="H172">
        <v>139.6</v>
      </c>
      <c r="I172">
        <v>118.4</v>
      </c>
      <c r="J172">
        <v>143</v>
      </c>
      <c r="K172">
        <v>156.6</v>
      </c>
      <c r="L172">
        <v>132.9</v>
      </c>
      <c r="M172">
        <v>121.5</v>
      </c>
      <c r="N172">
        <v>135.6</v>
      </c>
      <c r="O172">
        <v>128.80000000000001</v>
      </c>
      <c r="P172">
        <v>147.30000000000001</v>
      </c>
      <c r="Q172">
        <v>139</v>
      </c>
      <c r="R172">
        <v>150.80000000000001</v>
      </c>
      <c r="S172">
        <v>141.1</v>
      </c>
      <c r="T172">
        <v>133.4</v>
      </c>
      <c r="U172">
        <v>140</v>
      </c>
      <c r="V172">
        <v>135.69999999999999</v>
      </c>
      <c r="W172">
        <v>131</v>
      </c>
      <c r="X172">
        <v>133.30000000000001</v>
      </c>
      <c r="Y172">
        <v>130.6</v>
      </c>
      <c r="Z172">
        <v>118.3</v>
      </c>
      <c r="AA172">
        <v>127.9</v>
      </c>
      <c r="AB172">
        <v>137.4</v>
      </c>
      <c r="AC172">
        <v>125.7</v>
      </c>
      <c r="AD172">
        <v>127.5</v>
      </c>
      <c r="AE172">
        <v>135.19999999999999</v>
      </c>
    </row>
    <row r="173" spans="1:31" x14ac:dyDescent="0.3">
      <c r="A173" t="s">
        <v>60</v>
      </c>
      <c r="B173" s="2">
        <v>2017</v>
      </c>
      <c r="C173" t="s">
        <v>238</v>
      </c>
      <c r="D173" t="str">
        <f t="shared" si="2"/>
        <v>2017OctoberRural</v>
      </c>
      <c r="E173">
        <v>135.9</v>
      </c>
      <c r="F173">
        <v>141.9</v>
      </c>
      <c r="G173">
        <v>131</v>
      </c>
      <c r="H173">
        <v>141.5</v>
      </c>
      <c r="I173">
        <v>121.4</v>
      </c>
      <c r="J173">
        <v>146.69999999999999</v>
      </c>
      <c r="K173">
        <v>157.1</v>
      </c>
      <c r="L173">
        <v>136.4</v>
      </c>
      <c r="M173">
        <v>121.4</v>
      </c>
      <c r="N173">
        <v>135.6</v>
      </c>
      <c r="O173">
        <v>131.30000000000001</v>
      </c>
      <c r="P173">
        <v>150.30000000000001</v>
      </c>
      <c r="Q173">
        <v>140.4</v>
      </c>
      <c r="R173">
        <v>150.5</v>
      </c>
      <c r="S173">
        <v>147.19999999999999</v>
      </c>
      <c r="T173">
        <v>140.6</v>
      </c>
      <c r="U173">
        <v>146.19999999999999</v>
      </c>
      <c r="V173" s="3" t="s">
        <v>79</v>
      </c>
      <c r="W173">
        <v>138.1</v>
      </c>
      <c r="X173">
        <v>138.4</v>
      </c>
      <c r="Y173">
        <v>134.19999999999999</v>
      </c>
      <c r="Z173">
        <v>121</v>
      </c>
      <c r="AA173">
        <v>133</v>
      </c>
      <c r="AB173">
        <v>140.1</v>
      </c>
      <c r="AC173">
        <v>127.4</v>
      </c>
      <c r="AD173">
        <v>130.69999999999999</v>
      </c>
      <c r="AE173">
        <v>138.30000000000001</v>
      </c>
    </row>
    <row r="174" spans="1:31" x14ac:dyDescent="0.3">
      <c r="A174" t="s">
        <v>85</v>
      </c>
      <c r="B174" s="2">
        <v>2017</v>
      </c>
      <c r="C174" t="s">
        <v>238</v>
      </c>
      <c r="D174" t="str">
        <f t="shared" si="2"/>
        <v>2017OctoberUrban</v>
      </c>
      <c r="E174">
        <v>133.9</v>
      </c>
      <c r="F174">
        <v>142.80000000000001</v>
      </c>
      <c r="G174">
        <v>131.4</v>
      </c>
      <c r="H174">
        <v>139.1</v>
      </c>
      <c r="I174">
        <v>114.9</v>
      </c>
      <c r="J174">
        <v>135.6</v>
      </c>
      <c r="K174">
        <v>173.2</v>
      </c>
      <c r="L174">
        <v>124.1</v>
      </c>
      <c r="M174">
        <v>122.6</v>
      </c>
      <c r="N174">
        <v>137.80000000000001</v>
      </c>
      <c r="O174">
        <v>125.1</v>
      </c>
      <c r="P174">
        <v>145.5</v>
      </c>
      <c r="Q174">
        <v>139.69999999999999</v>
      </c>
      <c r="R174">
        <v>154.6</v>
      </c>
      <c r="S174">
        <v>134</v>
      </c>
      <c r="T174">
        <v>124.9</v>
      </c>
      <c r="U174">
        <v>132.6</v>
      </c>
      <c r="V174">
        <v>137.30000000000001</v>
      </c>
      <c r="W174">
        <v>122.6</v>
      </c>
      <c r="X174">
        <v>128.30000000000001</v>
      </c>
      <c r="Y174">
        <v>126.6</v>
      </c>
      <c r="Z174">
        <v>115</v>
      </c>
      <c r="AA174">
        <v>124.8</v>
      </c>
      <c r="AB174">
        <v>136.30000000000001</v>
      </c>
      <c r="AC174">
        <v>124.6</v>
      </c>
      <c r="AD174">
        <v>124.5</v>
      </c>
      <c r="AE174">
        <v>133.5</v>
      </c>
    </row>
    <row r="175" spans="1:31" x14ac:dyDescent="0.3">
      <c r="A175" t="s">
        <v>104</v>
      </c>
      <c r="B175" s="2">
        <v>2017</v>
      </c>
      <c r="C175" t="s">
        <v>238</v>
      </c>
      <c r="D175" t="str">
        <f t="shared" si="2"/>
        <v>2017OctoberRural+Urban</v>
      </c>
      <c r="E175">
        <v>135.30000000000001</v>
      </c>
      <c r="F175">
        <v>142.19999999999999</v>
      </c>
      <c r="G175">
        <v>131.19999999999999</v>
      </c>
      <c r="H175">
        <v>140.6</v>
      </c>
      <c r="I175">
        <v>119</v>
      </c>
      <c r="J175">
        <v>141.5</v>
      </c>
      <c r="K175">
        <v>162.6</v>
      </c>
      <c r="L175">
        <v>132.30000000000001</v>
      </c>
      <c r="M175">
        <v>121.8</v>
      </c>
      <c r="N175">
        <v>136.30000000000001</v>
      </c>
      <c r="O175">
        <v>128.69999999999999</v>
      </c>
      <c r="P175">
        <v>148.1</v>
      </c>
      <c r="Q175">
        <v>140.1</v>
      </c>
      <c r="R175">
        <v>151.6</v>
      </c>
      <c r="S175">
        <v>142</v>
      </c>
      <c r="T175">
        <v>134.1</v>
      </c>
      <c r="U175">
        <v>140.80000000000001</v>
      </c>
      <c r="V175">
        <v>137.30000000000001</v>
      </c>
      <c r="W175">
        <v>132.19999999999999</v>
      </c>
      <c r="X175">
        <v>133.6</v>
      </c>
      <c r="Y175">
        <v>131.30000000000001</v>
      </c>
      <c r="Z175">
        <v>117.8</v>
      </c>
      <c r="AA175">
        <v>128.4</v>
      </c>
      <c r="AB175">
        <v>137.9</v>
      </c>
      <c r="AC175">
        <v>126.2</v>
      </c>
      <c r="AD175">
        <v>127.7</v>
      </c>
      <c r="AE175">
        <v>136.1</v>
      </c>
    </row>
    <row r="176" spans="1:31" x14ac:dyDescent="0.3">
      <c r="A176" t="s">
        <v>60</v>
      </c>
      <c r="B176" s="2">
        <v>2017</v>
      </c>
      <c r="C176" t="s">
        <v>264</v>
      </c>
      <c r="D176" t="str">
        <f t="shared" si="2"/>
        <v>2017NovemberRural</v>
      </c>
      <c r="E176">
        <v>136.30000000000001</v>
      </c>
      <c r="F176">
        <v>142.5</v>
      </c>
      <c r="G176">
        <v>140.5</v>
      </c>
      <c r="H176">
        <v>141.5</v>
      </c>
      <c r="I176">
        <v>121.6</v>
      </c>
      <c r="J176">
        <v>147.30000000000001</v>
      </c>
      <c r="K176">
        <v>168</v>
      </c>
      <c r="L176">
        <v>135.80000000000001</v>
      </c>
      <c r="M176">
        <v>122.5</v>
      </c>
      <c r="N176">
        <v>136</v>
      </c>
      <c r="O176">
        <v>131.9</v>
      </c>
      <c r="P176">
        <v>151.4</v>
      </c>
      <c r="Q176">
        <v>142.4</v>
      </c>
      <c r="R176">
        <v>152.1</v>
      </c>
      <c r="S176">
        <v>148.19999999999999</v>
      </c>
      <c r="T176">
        <v>141.5</v>
      </c>
      <c r="U176">
        <v>147.30000000000001</v>
      </c>
      <c r="V176" s="3" t="s">
        <v>79</v>
      </c>
      <c r="W176">
        <v>141.1</v>
      </c>
      <c r="X176">
        <v>139.4</v>
      </c>
      <c r="Y176">
        <v>135.80000000000001</v>
      </c>
      <c r="Z176">
        <v>121.6</v>
      </c>
      <c r="AA176">
        <v>133.69999999999999</v>
      </c>
      <c r="AB176">
        <v>141.5</v>
      </c>
      <c r="AC176">
        <v>128.1</v>
      </c>
      <c r="AD176">
        <v>131.69999999999999</v>
      </c>
      <c r="AE176">
        <v>140</v>
      </c>
    </row>
    <row r="177" spans="1:31" x14ac:dyDescent="0.3">
      <c r="A177" t="s">
        <v>85</v>
      </c>
      <c r="B177" s="2">
        <v>2017</v>
      </c>
      <c r="C177" t="s">
        <v>264</v>
      </c>
      <c r="D177" t="str">
        <f t="shared" si="2"/>
        <v>2017NovemberUrban</v>
      </c>
      <c r="E177">
        <v>134.30000000000001</v>
      </c>
      <c r="F177">
        <v>142.1</v>
      </c>
      <c r="G177">
        <v>146.69999999999999</v>
      </c>
      <c r="H177">
        <v>139.5</v>
      </c>
      <c r="I177">
        <v>115.2</v>
      </c>
      <c r="J177">
        <v>136.4</v>
      </c>
      <c r="K177">
        <v>185.2</v>
      </c>
      <c r="L177">
        <v>122.2</v>
      </c>
      <c r="M177">
        <v>123.9</v>
      </c>
      <c r="N177">
        <v>138.30000000000001</v>
      </c>
      <c r="O177">
        <v>125.4</v>
      </c>
      <c r="P177">
        <v>146</v>
      </c>
      <c r="Q177">
        <v>141.5</v>
      </c>
      <c r="R177">
        <v>156.19999999999999</v>
      </c>
      <c r="S177">
        <v>135</v>
      </c>
      <c r="T177">
        <v>125.4</v>
      </c>
      <c r="U177">
        <v>133.5</v>
      </c>
      <c r="V177">
        <v>138.6</v>
      </c>
      <c r="W177">
        <v>125.7</v>
      </c>
      <c r="X177">
        <v>128.80000000000001</v>
      </c>
      <c r="Y177">
        <v>127.4</v>
      </c>
      <c r="Z177">
        <v>115.3</v>
      </c>
      <c r="AA177">
        <v>125.1</v>
      </c>
      <c r="AB177">
        <v>136.6</v>
      </c>
      <c r="AC177">
        <v>124.9</v>
      </c>
      <c r="AD177">
        <v>124.9</v>
      </c>
      <c r="AE177">
        <v>134.80000000000001</v>
      </c>
    </row>
    <row r="178" spans="1:31" x14ac:dyDescent="0.3">
      <c r="A178" t="s">
        <v>104</v>
      </c>
      <c r="B178" s="2">
        <v>2017</v>
      </c>
      <c r="C178" t="s">
        <v>264</v>
      </c>
      <c r="D178" t="str">
        <f t="shared" si="2"/>
        <v>2017NovemberRural+Urban</v>
      </c>
      <c r="E178">
        <v>135.69999999999999</v>
      </c>
      <c r="F178">
        <v>142.4</v>
      </c>
      <c r="G178">
        <v>142.9</v>
      </c>
      <c r="H178">
        <v>140.80000000000001</v>
      </c>
      <c r="I178">
        <v>119.2</v>
      </c>
      <c r="J178">
        <v>142.19999999999999</v>
      </c>
      <c r="K178">
        <v>173.8</v>
      </c>
      <c r="L178">
        <v>131.19999999999999</v>
      </c>
      <c r="M178">
        <v>123</v>
      </c>
      <c r="N178">
        <v>136.80000000000001</v>
      </c>
      <c r="O178">
        <v>129.19999999999999</v>
      </c>
      <c r="P178">
        <v>148.9</v>
      </c>
      <c r="Q178">
        <v>142.1</v>
      </c>
      <c r="R178">
        <v>153.19999999999999</v>
      </c>
      <c r="S178">
        <v>143</v>
      </c>
      <c r="T178">
        <v>134.80000000000001</v>
      </c>
      <c r="U178">
        <v>141.80000000000001</v>
      </c>
      <c r="V178">
        <v>138.6</v>
      </c>
      <c r="W178">
        <v>135.30000000000001</v>
      </c>
      <c r="X178">
        <v>134.4</v>
      </c>
      <c r="Y178">
        <v>132.6</v>
      </c>
      <c r="Z178">
        <v>118.3</v>
      </c>
      <c r="AA178">
        <v>128.9</v>
      </c>
      <c r="AB178">
        <v>138.6</v>
      </c>
      <c r="AC178">
        <v>126.8</v>
      </c>
      <c r="AD178">
        <v>128.4</v>
      </c>
      <c r="AE178">
        <v>137.6</v>
      </c>
    </row>
    <row r="179" spans="1:31" x14ac:dyDescent="0.3">
      <c r="A179" t="s">
        <v>60</v>
      </c>
      <c r="B179" s="2">
        <v>2017</v>
      </c>
      <c r="C179" t="s">
        <v>273</v>
      </c>
      <c r="D179" t="str">
        <f t="shared" si="2"/>
        <v>2017DecemberRural</v>
      </c>
      <c r="E179">
        <v>136.4</v>
      </c>
      <c r="F179">
        <v>143.69999999999999</v>
      </c>
      <c r="G179">
        <v>144.80000000000001</v>
      </c>
      <c r="H179">
        <v>141.9</v>
      </c>
      <c r="I179">
        <v>123.1</v>
      </c>
      <c r="J179">
        <v>147.19999999999999</v>
      </c>
      <c r="K179">
        <v>161</v>
      </c>
      <c r="L179">
        <v>133.80000000000001</v>
      </c>
      <c r="M179">
        <v>121.9</v>
      </c>
      <c r="N179">
        <v>135.80000000000001</v>
      </c>
      <c r="O179">
        <v>131.1</v>
      </c>
      <c r="P179">
        <v>151.4</v>
      </c>
      <c r="Q179">
        <v>141.5</v>
      </c>
      <c r="R179">
        <v>153.19999999999999</v>
      </c>
      <c r="S179">
        <v>148</v>
      </c>
      <c r="T179">
        <v>141.9</v>
      </c>
      <c r="U179">
        <v>147.19999999999999</v>
      </c>
      <c r="V179" s="3" t="s">
        <v>79</v>
      </c>
      <c r="W179">
        <v>142.6</v>
      </c>
      <c r="X179">
        <v>139.5</v>
      </c>
      <c r="Y179">
        <v>136.1</v>
      </c>
      <c r="Z179">
        <v>122</v>
      </c>
      <c r="AA179">
        <v>133.4</v>
      </c>
      <c r="AB179">
        <v>141.1</v>
      </c>
      <c r="AC179">
        <v>127.8</v>
      </c>
      <c r="AD179">
        <v>131.9</v>
      </c>
      <c r="AE179">
        <v>139.80000000000001</v>
      </c>
    </row>
    <row r="180" spans="1:31" x14ac:dyDescent="0.3">
      <c r="A180" t="s">
        <v>85</v>
      </c>
      <c r="B180" s="2">
        <v>2017</v>
      </c>
      <c r="C180" t="s">
        <v>273</v>
      </c>
      <c r="D180" t="str">
        <f t="shared" si="2"/>
        <v>2017DecemberUrban</v>
      </c>
      <c r="E180">
        <v>134.4</v>
      </c>
      <c r="F180">
        <v>142.6</v>
      </c>
      <c r="G180">
        <v>145.9</v>
      </c>
      <c r="H180">
        <v>139.5</v>
      </c>
      <c r="I180">
        <v>115.9</v>
      </c>
      <c r="J180">
        <v>135</v>
      </c>
      <c r="K180">
        <v>163.19999999999999</v>
      </c>
      <c r="L180">
        <v>119.8</v>
      </c>
      <c r="M180">
        <v>120.7</v>
      </c>
      <c r="N180">
        <v>139.69999999999999</v>
      </c>
      <c r="O180">
        <v>125.7</v>
      </c>
      <c r="P180">
        <v>146.30000000000001</v>
      </c>
      <c r="Q180">
        <v>138.80000000000001</v>
      </c>
      <c r="R180">
        <v>157</v>
      </c>
      <c r="S180">
        <v>135.6</v>
      </c>
      <c r="T180">
        <v>125.6</v>
      </c>
      <c r="U180">
        <v>134</v>
      </c>
      <c r="V180">
        <v>139.1</v>
      </c>
      <c r="W180">
        <v>126.8</v>
      </c>
      <c r="X180">
        <v>129.30000000000001</v>
      </c>
      <c r="Y180">
        <v>128.19999999999999</v>
      </c>
      <c r="Z180">
        <v>115.3</v>
      </c>
      <c r="AA180">
        <v>125.6</v>
      </c>
      <c r="AB180">
        <v>136.69999999999999</v>
      </c>
      <c r="AC180">
        <v>124.6</v>
      </c>
      <c r="AD180">
        <v>125.1</v>
      </c>
      <c r="AE180">
        <v>134.1</v>
      </c>
    </row>
    <row r="181" spans="1:31" x14ac:dyDescent="0.3">
      <c r="A181" t="s">
        <v>104</v>
      </c>
      <c r="B181" s="2">
        <v>2017</v>
      </c>
      <c r="C181" t="s">
        <v>273</v>
      </c>
      <c r="D181" t="str">
        <f t="shared" si="2"/>
        <v>2017DecemberRural+Urban</v>
      </c>
      <c r="E181">
        <v>135.80000000000001</v>
      </c>
      <c r="F181">
        <v>143.30000000000001</v>
      </c>
      <c r="G181">
        <v>145.19999999999999</v>
      </c>
      <c r="H181">
        <v>141</v>
      </c>
      <c r="I181">
        <v>120.5</v>
      </c>
      <c r="J181">
        <v>141.5</v>
      </c>
      <c r="K181">
        <v>161.69999999999999</v>
      </c>
      <c r="L181">
        <v>129.1</v>
      </c>
      <c r="M181">
        <v>121.5</v>
      </c>
      <c r="N181">
        <v>137.1</v>
      </c>
      <c r="O181">
        <v>128.80000000000001</v>
      </c>
      <c r="P181">
        <v>149</v>
      </c>
      <c r="Q181">
        <v>140.5</v>
      </c>
      <c r="R181">
        <v>154.19999999999999</v>
      </c>
      <c r="S181">
        <v>143.1</v>
      </c>
      <c r="T181">
        <v>135.1</v>
      </c>
      <c r="U181">
        <v>142</v>
      </c>
      <c r="V181">
        <v>139.1</v>
      </c>
      <c r="W181">
        <v>136.6</v>
      </c>
      <c r="X181">
        <v>134.69999999999999</v>
      </c>
      <c r="Y181">
        <v>133.1</v>
      </c>
      <c r="Z181">
        <v>118.5</v>
      </c>
      <c r="AA181">
        <v>129</v>
      </c>
      <c r="AB181">
        <v>138.5</v>
      </c>
      <c r="AC181">
        <v>126.5</v>
      </c>
      <c r="AD181">
        <v>128.6</v>
      </c>
      <c r="AE181">
        <v>137.19999999999999</v>
      </c>
    </row>
    <row r="182" spans="1:31" x14ac:dyDescent="0.3">
      <c r="A182" t="s">
        <v>60</v>
      </c>
      <c r="B182" s="2">
        <v>2018</v>
      </c>
      <c r="C182" t="s">
        <v>62</v>
      </c>
      <c r="D182" t="str">
        <f t="shared" si="2"/>
        <v>2018JanuaryRural</v>
      </c>
      <c r="E182">
        <v>136.6</v>
      </c>
      <c r="F182">
        <v>144.4</v>
      </c>
      <c r="G182">
        <v>143.80000000000001</v>
      </c>
      <c r="H182">
        <v>142</v>
      </c>
      <c r="I182">
        <v>123.2</v>
      </c>
      <c r="J182">
        <v>147.9</v>
      </c>
      <c r="K182">
        <v>152.1</v>
      </c>
      <c r="L182">
        <v>131.80000000000001</v>
      </c>
      <c r="M182">
        <v>119.5</v>
      </c>
      <c r="N182">
        <v>136</v>
      </c>
      <c r="O182">
        <v>131.19999999999999</v>
      </c>
      <c r="P182">
        <v>151.80000000000001</v>
      </c>
      <c r="Q182">
        <v>140.4</v>
      </c>
      <c r="R182">
        <v>153.6</v>
      </c>
      <c r="S182">
        <v>148.30000000000001</v>
      </c>
      <c r="T182">
        <v>142.30000000000001</v>
      </c>
      <c r="U182">
        <v>147.5</v>
      </c>
      <c r="V182" s="3" t="s">
        <v>79</v>
      </c>
      <c r="W182">
        <v>142.30000000000001</v>
      </c>
      <c r="X182">
        <v>139.80000000000001</v>
      </c>
      <c r="Y182">
        <v>136</v>
      </c>
      <c r="Z182">
        <v>122.7</v>
      </c>
      <c r="AA182">
        <v>134.30000000000001</v>
      </c>
      <c r="AB182">
        <v>141.6</v>
      </c>
      <c r="AC182">
        <v>128.6</v>
      </c>
      <c r="AD182">
        <v>132.30000000000001</v>
      </c>
      <c r="AE182">
        <v>139.30000000000001</v>
      </c>
    </row>
    <row r="183" spans="1:31" x14ac:dyDescent="0.3">
      <c r="A183" t="s">
        <v>85</v>
      </c>
      <c r="B183" s="2">
        <v>2018</v>
      </c>
      <c r="C183" t="s">
        <v>62</v>
      </c>
      <c r="D183" t="str">
        <f t="shared" si="2"/>
        <v>2018JanuaryUrban</v>
      </c>
      <c r="E183">
        <v>134.6</v>
      </c>
      <c r="F183">
        <v>143.69999999999999</v>
      </c>
      <c r="G183">
        <v>143.6</v>
      </c>
      <c r="H183">
        <v>139.6</v>
      </c>
      <c r="I183">
        <v>116.4</v>
      </c>
      <c r="J183">
        <v>133.80000000000001</v>
      </c>
      <c r="K183">
        <v>150.5</v>
      </c>
      <c r="L183">
        <v>118.4</v>
      </c>
      <c r="M183">
        <v>117.3</v>
      </c>
      <c r="N183">
        <v>140.5</v>
      </c>
      <c r="O183">
        <v>125.9</v>
      </c>
      <c r="P183">
        <v>146.80000000000001</v>
      </c>
      <c r="Q183">
        <v>137.19999999999999</v>
      </c>
      <c r="R183">
        <v>157.69999999999999</v>
      </c>
      <c r="S183">
        <v>136</v>
      </c>
      <c r="T183">
        <v>125.9</v>
      </c>
      <c r="U183">
        <v>134.4</v>
      </c>
      <c r="V183">
        <v>140.4</v>
      </c>
      <c r="W183">
        <v>127.3</v>
      </c>
      <c r="X183">
        <v>129.5</v>
      </c>
      <c r="Y183">
        <v>129</v>
      </c>
      <c r="Z183">
        <v>116.3</v>
      </c>
      <c r="AA183">
        <v>126.2</v>
      </c>
      <c r="AB183">
        <v>137.1</v>
      </c>
      <c r="AC183">
        <v>125.5</v>
      </c>
      <c r="AD183">
        <v>125.8</v>
      </c>
      <c r="AE183">
        <v>134.1</v>
      </c>
    </row>
    <row r="184" spans="1:31" x14ac:dyDescent="0.3">
      <c r="A184" t="s">
        <v>104</v>
      </c>
      <c r="B184" s="2">
        <v>2018</v>
      </c>
      <c r="C184" t="s">
        <v>62</v>
      </c>
      <c r="D184" t="str">
        <f t="shared" si="2"/>
        <v>2018JanuaryRural+Urban</v>
      </c>
      <c r="E184">
        <v>136</v>
      </c>
      <c r="F184">
        <v>144.19999999999999</v>
      </c>
      <c r="G184">
        <v>143.69999999999999</v>
      </c>
      <c r="H184">
        <v>141.1</v>
      </c>
      <c r="I184">
        <v>120.7</v>
      </c>
      <c r="J184">
        <v>141.30000000000001</v>
      </c>
      <c r="K184">
        <v>151.6</v>
      </c>
      <c r="L184">
        <v>127.3</v>
      </c>
      <c r="M184">
        <v>118.8</v>
      </c>
      <c r="N184">
        <v>137.5</v>
      </c>
      <c r="O184">
        <v>129</v>
      </c>
      <c r="P184">
        <v>149.5</v>
      </c>
      <c r="Q184">
        <v>139.19999999999999</v>
      </c>
      <c r="R184">
        <v>154.69999999999999</v>
      </c>
      <c r="S184">
        <v>143.5</v>
      </c>
      <c r="T184">
        <v>135.5</v>
      </c>
      <c r="U184">
        <v>142.30000000000001</v>
      </c>
      <c r="V184">
        <v>140.4</v>
      </c>
      <c r="W184">
        <v>136.6</v>
      </c>
      <c r="X184">
        <v>134.9</v>
      </c>
      <c r="Y184">
        <v>133.30000000000001</v>
      </c>
      <c r="Z184">
        <v>119.3</v>
      </c>
      <c r="AA184">
        <v>129.69999999999999</v>
      </c>
      <c r="AB184">
        <v>139</v>
      </c>
      <c r="AC184">
        <v>127.3</v>
      </c>
      <c r="AD184">
        <v>129.1</v>
      </c>
      <c r="AE184">
        <v>136.9</v>
      </c>
    </row>
    <row r="185" spans="1:31" x14ac:dyDescent="0.3">
      <c r="A185" t="s">
        <v>60</v>
      </c>
      <c r="B185" s="2">
        <v>2018</v>
      </c>
      <c r="C185" t="s">
        <v>116</v>
      </c>
      <c r="D185" t="str">
        <f t="shared" si="2"/>
        <v>2018FebruaryRural</v>
      </c>
      <c r="E185">
        <v>136.4</v>
      </c>
      <c r="F185">
        <v>143.69999999999999</v>
      </c>
      <c r="G185">
        <v>140.6</v>
      </c>
      <c r="H185">
        <v>141.5</v>
      </c>
      <c r="I185">
        <v>122.9</v>
      </c>
      <c r="J185">
        <v>149.4</v>
      </c>
      <c r="K185">
        <v>142.4</v>
      </c>
      <c r="L185">
        <v>130.19999999999999</v>
      </c>
      <c r="M185">
        <v>117.9</v>
      </c>
      <c r="N185">
        <v>135.6</v>
      </c>
      <c r="O185">
        <v>130.5</v>
      </c>
      <c r="P185">
        <v>151.69999999999999</v>
      </c>
      <c r="Q185">
        <v>138.69999999999999</v>
      </c>
      <c r="R185">
        <v>153.30000000000001</v>
      </c>
      <c r="S185">
        <v>148.69999999999999</v>
      </c>
      <c r="T185">
        <v>142.4</v>
      </c>
      <c r="U185">
        <v>147.80000000000001</v>
      </c>
      <c r="V185" s="3" t="s">
        <v>79</v>
      </c>
      <c r="W185">
        <v>142.4</v>
      </c>
      <c r="X185">
        <v>139.9</v>
      </c>
      <c r="Y185">
        <v>136.19999999999999</v>
      </c>
      <c r="Z185">
        <v>123.3</v>
      </c>
      <c r="AA185">
        <v>134.30000000000001</v>
      </c>
      <c r="AB185">
        <v>141.5</v>
      </c>
      <c r="AC185">
        <v>128.80000000000001</v>
      </c>
      <c r="AD185">
        <v>132.5</v>
      </c>
      <c r="AE185">
        <v>138.5</v>
      </c>
    </row>
    <row r="186" spans="1:31" x14ac:dyDescent="0.3">
      <c r="A186" t="s">
        <v>85</v>
      </c>
      <c r="B186" s="2">
        <v>2018</v>
      </c>
      <c r="C186" t="s">
        <v>116</v>
      </c>
      <c r="D186" t="str">
        <f t="shared" si="2"/>
        <v>2018FebruaryUrban</v>
      </c>
      <c r="E186">
        <v>134.80000000000001</v>
      </c>
      <c r="F186">
        <v>143</v>
      </c>
      <c r="G186">
        <v>139.9</v>
      </c>
      <c r="H186">
        <v>139.9</v>
      </c>
      <c r="I186">
        <v>116.2</v>
      </c>
      <c r="J186">
        <v>135.5</v>
      </c>
      <c r="K186">
        <v>136.9</v>
      </c>
      <c r="L186">
        <v>117</v>
      </c>
      <c r="M186">
        <v>115.4</v>
      </c>
      <c r="N186">
        <v>140.69999999999999</v>
      </c>
      <c r="O186">
        <v>125.9</v>
      </c>
      <c r="P186">
        <v>147.1</v>
      </c>
      <c r="Q186">
        <v>135.6</v>
      </c>
      <c r="R186">
        <v>159.30000000000001</v>
      </c>
      <c r="S186">
        <v>136.30000000000001</v>
      </c>
      <c r="T186">
        <v>126.1</v>
      </c>
      <c r="U186">
        <v>134.69999999999999</v>
      </c>
      <c r="V186">
        <v>141.30000000000001</v>
      </c>
      <c r="W186">
        <v>127.3</v>
      </c>
      <c r="X186">
        <v>129.9</v>
      </c>
      <c r="Y186">
        <v>129.80000000000001</v>
      </c>
      <c r="Z186">
        <v>117.4</v>
      </c>
      <c r="AA186">
        <v>126.5</v>
      </c>
      <c r="AB186">
        <v>137.19999999999999</v>
      </c>
      <c r="AC186">
        <v>126.2</v>
      </c>
      <c r="AD186">
        <v>126.5</v>
      </c>
      <c r="AE186">
        <v>134</v>
      </c>
    </row>
    <row r="187" spans="1:31" x14ac:dyDescent="0.3">
      <c r="A187" t="s">
        <v>104</v>
      </c>
      <c r="B187" s="2">
        <v>2018</v>
      </c>
      <c r="C187" t="s">
        <v>116</v>
      </c>
      <c r="D187" t="str">
        <f t="shared" si="2"/>
        <v>2018FebruaryRural+Urban</v>
      </c>
      <c r="E187">
        <v>135.9</v>
      </c>
      <c r="F187">
        <v>143.5</v>
      </c>
      <c r="G187">
        <v>140.30000000000001</v>
      </c>
      <c r="H187">
        <v>140.9</v>
      </c>
      <c r="I187">
        <v>120.4</v>
      </c>
      <c r="J187">
        <v>142.9</v>
      </c>
      <c r="K187">
        <v>140.5</v>
      </c>
      <c r="L187">
        <v>125.8</v>
      </c>
      <c r="M187">
        <v>117.1</v>
      </c>
      <c r="N187">
        <v>137.30000000000001</v>
      </c>
      <c r="O187">
        <v>128.6</v>
      </c>
      <c r="P187">
        <v>149.6</v>
      </c>
      <c r="Q187">
        <v>137.6</v>
      </c>
      <c r="R187">
        <v>154.9</v>
      </c>
      <c r="S187">
        <v>143.80000000000001</v>
      </c>
      <c r="T187">
        <v>135.6</v>
      </c>
      <c r="U187">
        <v>142.6</v>
      </c>
      <c r="V187">
        <v>141.30000000000001</v>
      </c>
      <c r="W187">
        <v>136.69999999999999</v>
      </c>
      <c r="X187">
        <v>135.19999999999999</v>
      </c>
      <c r="Y187">
        <v>133.80000000000001</v>
      </c>
      <c r="Z187">
        <v>120.2</v>
      </c>
      <c r="AA187">
        <v>129.9</v>
      </c>
      <c r="AB187">
        <v>139</v>
      </c>
      <c r="AC187">
        <v>127.7</v>
      </c>
      <c r="AD187">
        <v>129.6</v>
      </c>
      <c r="AE187">
        <v>136.4</v>
      </c>
    </row>
    <row r="188" spans="1:31" x14ac:dyDescent="0.3">
      <c r="A188" t="s">
        <v>60</v>
      </c>
      <c r="B188" s="2">
        <v>2018</v>
      </c>
      <c r="C188" t="s">
        <v>138</v>
      </c>
      <c r="D188" t="str">
        <f t="shared" si="2"/>
        <v>2018MarchRural</v>
      </c>
      <c r="E188">
        <v>136.80000000000001</v>
      </c>
      <c r="F188">
        <v>143.80000000000001</v>
      </c>
      <c r="G188">
        <v>140</v>
      </c>
      <c r="H188">
        <v>142</v>
      </c>
      <c r="I188">
        <v>123.2</v>
      </c>
      <c r="J188">
        <v>152.9</v>
      </c>
      <c r="K188">
        <v>138</v>
      </c>
      <c r="L188">
        <v>129.30000000000001</v>
      </c>
      <c r="M188">
        <v>117.1</v>
      </c>
      <c r="N188">
        <v>136.30000000000001</v>
      </c>
      <c r="O188">
        <v>131.19999999999999</v>
      </c>
      <c r="P188">
        <v>152.80000000000001</v>
      </c>
      <c r="Q188">
        <v>138.6</v>
      </c>
      <c r="R188">
        <v>155.1</v>
      </c>
      <c r="S188">
        <v>149.19999999999999</v>
      </c>
      <c r="T188">
        <v>143</v>
      </c>
      <c r="U188">
        <v>148.30000000000001</v>
      </c>
      <c r="V188" s="3" t="s">
        <v>79</v>
      </c>
      <c r="W188">
        <v>142.6</v>
      </c>
      <c r="X188">
        <v>139.9</v>
      </c>
      <c r="Y188">
        <v>136.69999999999999</v>
      </c>
      <c r="Z188">
        <v>124.6</v>
      </c>
      <c r="AA188">
        <v>135.1</v>
      </c>
      <c r="AB188">
        <v>142.69999999999999</v>
      </c>
      <c r="AC188">
        <v>129.30000000000001</v>
      </c>
      <c r="AD188">
        <v>133.30000000000001</v>
      </c>
      <c r="AE188">
        <v>138.69999999999999</v>
      </c>
    </row>
    <row r="189" spans="1:31" x14ac:dyDescent="0.3">
      <c r="A189" t="s">
        <v>85</v>
      </c>
      <c r="B189" s="2">
        <v>2018</v>
      </c>
      <c r="C189" t="s">
        <v>138</v>
      </c>
      <c r="D189" t="str">
        <f t="shared" si="2"/>
        <v>2018MarchUrban</v>
      </c>
      <c r="E189">
        <v>135</v>
      </c>
      <c r="F189">
        <v>143.1</v>
      </c>
      <c r="G189">
        <v>135.5</v>
      </c>
      <c r="H189">
        <v>139.9</v>
      </c>
      <c r="I189">
        <v>116.5</v>
      </c>
      <c r="J189">
        <v>138.5</v>
      </c>
      <c r="K189">
        <v>128</v>
      </c>
      <c r="L189">
        <v>115.5</v>
      </c>
      <c r="M189">
        <v>114.2</v>
      </c>
      <c r="N189">
        <v>140.69999999999999</v>
      </c>
      <c r="O189">
        <v>126.2</v>
      </c>
      <c r="P189">
        <v>147.6</v>
      </c>
      <c r="Q189">
        <v>134.80000000000001</v>
      </c>
      <c r="R189">
        <v>159.69999999999999</v>
      </c>
      <c r="S189">
        <v>136.69999999999999</v>
      </c>
      <c r="T189">
        <v>126.7</v>
      </c>
      <c r="U189">
        <v>135.19999999999999</v>
      </c>
      <c r="V189">
        <v>142</v>
      </c>
      <c r="W189">
        <v>126.4</v>
      </c>
      <c r="X189">
        <v>130.80000000000001</v>
      </c>
      <c r="Y189">
        <v>130.5</v>
      </c>
      <c r="Z189">
        <v>117.8</v>
      </c>
      <c r="AA189">
        <v>126.8</v>
      </c>
      <c r="AB189">
        <v>137.80000000000001</v>
      </c>
      <c r="AC189">
        <v>126.7</v>
      </c>
      <c r="AD189">
        <v>127.1</v>
      </c>
      <c r="AE189">
        <v>134</v>
      </c>
    </row>
    <row r="190" spans="1:31" x14ac:dyDescent="0.3">
      <c r="A190" t="s">
        <v>104</v>
      </c>
      <c r="B190" s="2">
        <v>2018</v>
      </c>
      <c r="C190" t="s">
        <v>138</v>
      </c>
      <c r="D190" t="str">
        <f t="shared" si="2"/>
        <v>2018MarchRural+Urban</v>
      </c>
      <c r="E190">
        <v>136.19999999999999</v>
      </c>
      <c r="F190">
        <v>143.6</v>
      </c>
      <c r="G190">
        <v>138.30000000000001</v>
      </c>
      <c r="H190">
        <v>141.19999999999999</v>
      </c>
      <c r="I190">
        <v>120.7</v>
      </c>
      <c r="J190">
        <v>146.19999999999999</v>
      </c>
      <c r="K190">
        <v>134.6</v>
      </c>
      <c r="L190">
        <v>124.6</v>
      </c>
      <c r="M190">
        <v>116.1</v>
      </c>
      <c r="N190">
        <v>137.80000000000001</v>
      </c>
      <c r="O190">
        <v>129.1</v>
      </c>
      <c r="P190">
        <v>150.4</v>
      </c>
      <c r="Q190">
        <v>137.19999999999999</v>
      </c>
      <c r="R190">
        <v>156.30000000000001</v>
      </c>
      <c r="S190">
        <v>144.30000000000001</v>
      </c>
      <c r="T190">
        <v>136.19999999999999</v>
      </c>
      <c r="U190">
        <v>143.1</v>
      </c>
      <c r="V190">
        <v>142</v>
      </c>
      <c r="W190">
        <v>136.5</v>
      </c>
      <c r="X190">
        <v>135.6</v>
      </c>
      <c r="Y190">
        <v>134.30000000000001</v>
      </c>
      <c r="Z190">
        <v>121</v>
      </c>
      <c r="AA190">
        <v>130.4</v>
      </c>
      <c r="AB190">
        <v>139.80000000000001</v>
      </c>
      <c r="AC190">
        <v>128.19999999999999</v>
      </c>
      <c r="AD190">
        <v>130.30000000000001</v>
      </c>
      <c r="AE190">
        <v>136.5</v>
      </c>
    </row>
    <row r="191" spans="1:31" x14ac:dyDescent="0.3">
      <c r="A191" t="s">
        <v>60</v>
      </c>
      <c r="B191" s="1">
        <v>2018</v>
      </c>
      <c r="C191" t="s">
        <v>154</v>
      </c>
      <c r="D191" t="str">
        <f t="shared" si="2"/>
        <v>2018AprilRural</v>
      </c>
      <c r="E191">
        <v>137.1</v>
      </c>
      <c r="F191">
        <v>144.5</v>
      </c>
      <c r="G191">
        <v>135.9</v>
      </c>
      <c r="H191">
        <v>142.4</v>
      </c>
      <c r="I191">
        <v>123.5</v>
      </c>
      <c r="J191">
        <v>156.4</v>
      </c>
      <c r="K191">
        <v>135.1</v>
      </c>
      <c r="L191">
        <v>128.4</v>
      </c>
      <c r="M191">
        <v>115.2</v>
      </c>
      <c r="N191">
        <v>137.19999999999999</v>
      </c>
      <c r="O191">
        <v>131.9</v>
      </c>
      <c r="P191">
        <v>153.80000000000001</v>
      </c>
      <c r="Q191">
        <v>138.6</v>
      </c>
      <c r="R191">
        <v>156.1</v>
      </c>
      <c r="S191">
        <v>150.1</v>
      </c>
      <c r="T191">
        <v>143.30000000000001</v>
      </c>
      <c r="U191">
        <v>149.1</v>
      </c>
      <c r="V191" s="3" t="s">
        <v>79</v>
      </c>
      <c r="W191">
        <v>143.80000000000001</v>
      </c>
      <c r="X191">
        <v>140.9</v>
      </c>
      <c r="Y191">
        <v>137.6</v>
      </c>
      <c r="Z191">
        <v>125.3</v>
      </c>
      <c r="AA191">
        <v>136</v>
      </c>
      <c r="AB191">
        <v>143.69999999999999</v>
      </c>
      <c r="AC191">
        <v>130.4</v>
      </c>
      <c r="AD191">
        <v>134.19999999999999</v>
      </c>
      <c r="AE191">
        <v>139.1</v>
      </c>
    </row>
    <row r="192" spans="1:31" x14ac:dyDescent="0.3">
      <c r="A192" t="s">
        <v>85</v>
      </c>
      <c r="B192" s="1">
        <v>2018</v>
      </c>
      <c r="C192" t="s">
        <v>154</v>
      </c>
      <c r="D192" t="str">
        <f t="shared" si="2"/>
        <v>2018AprilUrban</v>
      </c>
      <c r="E192">
        <v>135</v>
      </c>
      <c r="F192">
        <v>144.30000000000001</v>
      </c>
      <c r="G192">
        <v>130.80000000000001</v>
      </c>
      <c r="H192">
        <v>140.30000000000001</v>
      </c>
      <c r="I192">
        <v>116.6</v>
      </c>
      <c r="J192">
        <v>150.1</v>
      </c>
      <c r="K192">
        <v>127.6</v>
      </c>
      <c r="L192">
        <v>114</v>
      </c>
      <c r="M192">
        <v>110.6</v>
      </c>
      <c r="N192">
        <v>140.19999999999999</v>
      </c>
      <c r="O192">
        <v>126.5</v>
      </c>
      <c r="P192">
        <v>148.30000000000001</v>
      </c>
      <c r="Q192">
        <v>135.69999999999999</v>
      </c>
      <c r="R192">
        <v>159.19999999999999</v>
      </c>
      <c r="S192">
        <v>137.80000000000001</v>
      </c>
      <c r="T192">
        <v>127.4</v>
      </c>
      <c r="U192">
        <v>136.19999999999999</v>
      </c>
      <c r="V192">
        <v>142.9</v>
      </c>
      <c r="W192">
        <v>124.6</v>
      </c>
      <c r="X192">
        <v>131.80000000000001</v>
      </c>
      <c r="Y192">
        <v>131.30000000000001</v>
      </c>
      <c r="Z192">
        <v>118.9</v>
      </c>
      <c r="AA192">
        <v>127.6</v>
      </c>
      <c r="AB192">
        <v>139.69999999999999</v>
      </c>
      <c r="AC192">
        <v>127.6</v>
      </c>
      <c r="AD192">
        <v>128.19999999999999</v>
      </c>
      <c r="AE192">
        <v>134.80000000000001</v>
      </c>
    </row>
    <row r="193" spans="1:31" x14ac:dyDescent="0.3">
      <c r="A193" t="s">
        <v>104</v>
      </c>
      <c r="B193" s="1">
        <v>2018</v>
      </c>
      <c r="C193" t="s">
        <v>154</v>
      </c>
      <c r="D193" t="str">
        <f t="shared" si="2"/>
        <v>2018AprilRural+Urban</v>
      </c>
      <c r="E193">
        <v>136.4</v>
      </c>
      <c r="F193">
        <v>144.4</v>
      </c>
      <c r="G193">
        <v>133.9</v>
      </c>
      <c r="H193">
        <v>141.6</v>
      </c>
      <c r="I193">
        <v>121</v>
      </c>
      <c r="J193">
        <v>153.5</v>
      </c>
      <c r="K193">
        <v>132.6</v>
      </c>
      <c r="L193">
        <v>123.5</v>
      </c>
      <c r="M193">
        <v>113.7</v>
      </c>
      <c r="N193">
        <v>138.19999999999999</v>
      </c>
      <c r="O193">
        <v>129.6</v>
      </c>
      <c r="P193">
        <v>151.19999999999999</v>
      </c>
      <c r="Q193">
        <v>137.5</v>
      </c>
      <c r="R193">
        <v>156.9</v>
      </c>
      <c r="S193">
        <v>145.30000000000001</v>
      </c>
      <c r="T193">
        <v>136.69999999999999</v>
      </c>
      <c r="U193">
        <v>144</v>
      </c>
      <c r="V193">
        <v>142.9</v>
      </c>
      <c r="W193">
        <v>136.5</v>
      </c>
      <c r="X193">
        <v>136.6</v>
      </c>
      <c r="Y193">
        <v>135.19999999999999</v>
      </c>
      <c r="Z193">
        <v>121.9</v>
      </c>
      <c r="AA193">
        <v>131.30000000000001</v>
      </c>
      <c r="AB193">
        <v>141.4</v>
      </c>
      <c r="AC193">
        <v>129.19999999999999</v>
      </c>
      <c r="AD193">
        <v>131.30000000000001</v>
      </c>
      <c r="AE193">
        <v>137.1</v>
      </c>
    </row>
    <row r="194" spans="1:31" x14ac:dyDescent="0.3">
      <c r="A194" t="s">
        <v>60</v>
      </c>
      <c r="B194" s="1">
        <v>2018</v>
      </c>
      <c r="C194" t="s">
        <v>167</v>
      </c>
      <c r="D194" t="str">
        <f t="shared" si="2"/>
        <v>2018MayRural</v>
      </c>
      <c r="E194">
        <v>137.4</v>
      </c>
      <c r="F194">
        <v>145.69999999999999</v>
      </c>
      <c r="G194">
        <v>135.5</v>
      </c>
      <c r="H194">
        <v>142.9</v>
      </c>
      <c r="I194">
        <v>123.6</v>
      </c>
      <c r="J194">
        <v>157.5</v>
      </c>
      <c r="K194">
        <v>137.80000000000001</v>
      </c>
      <c r="L194">
        <v>127.2</v>
      </c>
      <c r="M194">
        <v>111.8</v>
      </c>
      <c r="N194">
        <v>137.4</v>
      </c>
      <c r="O194">
        <v>132.19999999999999</v>
      </c>
      <c r="P194">
        <v>154.30000000000001</v>
      </c>
      <c r="Q194">
        <v>139.1</v>
      </c>
      <c r="R194">
        <v>157</v>
      </c>
      <c r="S194">
        <v>150.80000000000001</v>
      </c>
      <c r="T194">
        <v>144.1</v>
      </c>
      <c r="U194">
        <v>149.80000000000001</v>
      </c>
      <c r="V194" s="3" t="s">
        <v>79</v>
      </c>
      <c r="W194">
        <v>144.30000000000001</v>
      </c>
      <c r="X194">
        <v>141.80000000000001</v>
      </c>
      <c r="Y194">
        <v>138.4</v>
      </c>
      <c r="Z194">
        <v>126.4</v>
      </c>
      <c r="AA194">
        <v>136.80000000000001</v>
      </c>
      <c r="AB194">
        <v>144.4</v>
      </c>
      <c r="AC194">
        <v>131.19999999999999</v>
      </c>
      <c r="AD194">
        <v>135.1</v>
      </c>
      <c r="AE194">
        <v>139.80000000000001</v>
      </c>
    </row>
    <row r="195" spans="1:31" x14ac:dyDescent="0.3">
      <c r="A195" t="s">
        <v>85</v>
      </c>
      <c r="B195" s="1">
        <v>2018</v>
      </c>
      <c r="C195" t="s">
        <v>167</v>
      </c>
      <c r="D195" t="str">
        <f t="shared" ref="D195:D258" si="3">B195&amp;C195&amp;A195</f>
        <v>2018MayUrban</v>
      </c>
      <c r="E195">
        <v>135</v>
      </c>
      <c r="F195">
        <v>148.19999999999999</v>
      </c>
      <c r="G195">
        <v>130.5</v>
      </c>
      <c r="H195">
        <v>140.69999999999999</v>
      </c>
      <c r="I195">
        <v>116.4</v>
      </c>
      <c r="J195">
        <v>151.30000000000001</v>
      </c>
      <c r="K195">
        <v>131.4</v>
      </c>
      <c r="L195">
        <v>112.8</v>
      </c>
      <c r="M195">
        <v>105.3</v>
      </c>
      <c r="N195">
        <v>139.6</v>
      </c>
      <c r="O195">
        <v>126.6</v>
      </c>
      <c r="P195">
        <v>148.69999999999999</v>
      </c>
      <c r="Q195">
        <v>136.4</v>
      </c>
      <c r="R195">
        <v>160.30000000000001</v>
      </c>
      <c r="S195">
        <v>138.6</v>
      </c>
      <c r="T195">
        <v>127.9</v>
      </c>
      <c r="U195">
        <v>137</v>
      </c>
      <c r="V195">
        <v>143.19999999999999</v>
      </c>
      <c r="W195">
        <v>124.7</v>
      </c>
      <c r="X195">
        <v>132.5</v>
      </c>
      <c r="Y195">
        <v>132</v>
      </c>
      <c r="Z195">
        <v>119.8</v>
      </c>
      <c r="AA195">
        <v>128</v>
      </c>
      <c r="AB195">
        <v>140.4</v>
      </c>
      <c r="AC195">
        <v>128.1</v>
      </c>
      <c r="AD195">
        <v>128.9</v>
      </c>
      <c r="AE195">
        <v>135.4</v>
      </c>
    </row>
    <row r="196" spans="1:31" x14ac:dyDescent="0.3">
      <c r="A196" t="s">
        <v>104</v>
      </c>
      <c r="B196" s="1">
        <v>2018</v>
      </c>
      <c r="C196" t="s">
        <v>167</v>
      </c>
      <c r="D196" t="str">
        <f t="shared" si="3"/>
        <v>2018MayRural+Urban</v>
      </c>
      <c r="E196">
        <v>136.6</v>
      </c>
      <c r="F196">
        <v>146.6</v>
      </c>
      <c r="G196">
        <v>133.6</v>
      </c>
      <c r="H196">
        <v>142.1</v>
      </c>
      <c r="I196">
        <v>121</v>
      </c>
      <c r="J196">
        <v>154.6</v>
      </c>
      <c r="K196">
        <v>135.6</v>
      </c>
      <c r="L196">
        <v>122.3</v>
      </c>
      <c r="M196">
        <v>109.6</v>
      </c>
      <c r="N196">
        <v>138.1</v>
      </c>
      <c r="O196">
        <v>129.9</v>
      </c>
      <c r="P196">
        <v>151.69999999999999</v>
      </c>
      <c r="Q196">
        <v>138.1</v>
      </c>
      <c r="R196">
        <v>157.9</v>
      </c>
      <c r="S196">
        <v>146</v>
      </c>
      <c r="T196">
        <v>137.4</v>
      </c>
      <c r="U196">
        <v>144.69999999999999</v>
      </c>
      <c r="V196">
        <v>143.19999999999999</v>
      </c>
      <c r="W196">
        <v>136.9</v>
      </c>
      <c r="X196">
        <v>137.4</v>
      </c>
      <c r="Y196">
        <v>136</v>
      </c>
      <c r="Z196">
        <v>122.9</v>
      </c>
      <c r="AA196">
        <v>131.80000000000001</v>
      </c>
      <c r="AB196">
        <v>142.1</v>
      </c>
      <c r="AC196">
        <v>129.9</v>
      </c>
      <c r="AD196">
        <v>132.1</v>
      </c>
      <c r="AE196">
        <v>137.80000000000001</v>
      </c>
    </row>
    <row r="197" spans="1:31" x14ac:dyDescent="0.3">
      <c r="A197" t="s">
        <v>60</v>
      </c>
      <c r="B197" s="1">
        <v>2018</v>
      </c>
      <c r="C197" t="s">
        <v>177</v>
      </c>
      <c r="D197" t="str">
        <f t="shared" si="3"/>
        <v>2018JuneRural</v>
      </c>
      <c r="E197">
        <v>137.6</v>
      </c>
      <c r="F197">
        <v>148.1</v>
      </c>
      <c r="G197">
        <v>136.69999999999999</v>
      </c>
      <c r="H197">
        <v>143.19999999999999</v>
      </c>
      <c r="I197">
        <v>124</v>
      </c>
      <c r="J197">
        <v>154.1</v>
      </c>
      <c r="K197">
        <v>143.5</v>
      </c>
      <c r="L197">
        <v>126</v>
      </c>
      <c r="M197">
        <v>112.4</v>
      </c>
      <c r="N197">
        <v>137.6</v>
      </c>
      <c r="O197">
        <v>132.80000000000001</v>
      </c>
      <c r="P197">
        <v>154.30000000000001</v>
      </c>
      <c r="Q197">
        <v>140</v>
      </c>
      <c r="R197">
        <v>157.30000000000001</v>
      </c>
      <c r="S197">
        <v>151.30000000000001</v>
      </c>
      <c r="T197">
        <v>144.69999999999999</v>
      </c>
      <c r="U197">
        <v>150.30000000000001</v>
      </c>
      <c r="V197" s="3" t="s">
        <v>79</v>
      </c>
      <c r="W197">
        <v>145.1</v>
      </c>
      <c r="X197">
        <v>142.19999999999999</v>
      </c>
      <c r="Y197">
        <v>138.4</v>
      </c>
      <c r="Z197">
        <v>127.4</v>
      </c>
      <c r="AA197">
        <v>137.80000000000001</v>
      </c>
      <c r="AB197">
        <v>145.1</v>
      </c>
      <c r="AC197">
        <v>131.4</v>
      </c>
      <c r="AD197">
        <v>135.6</v>
      </c>
      <c r="AE197">
        <v>140.5</v>
      </c>
    </row>
    <row r="198" spans="1:31" x14ac:dyDescent="0.3">
      <c r="A198" t="s">
        <v>85</v>
      </c>
      <c r="B198" s="1">
        <v>2018</v>
      </c>
      <c r="C198" t="s">
        <v>177</v>
      </c>
      <c r="D198" t="str">
        <f t="shared" si="3"/>
        <v>2018JuneUrban</v>
      </c>
      <c r="E198">
        <v>135.30000000000001</v>
      </c>
      <c r="F198">
        <v>149.69999999999999</v>
      </c>
      <c r="G198">
        <v>133.9</v>
      </c>
      <c r="H198">
        <v>140.80000000000001</v>
      </c>
      <c r="I198">
        <v>116.6</v>
      </c>
      <c r="J198">
        <v>152.19999999999999</v>
      </c>
      <c r="K198">
        <v>144</v>
      </c>
      <c r="L198">
        <v>112.3</v>
      </c>
      <c r="M198">
        <v>108.4</v>
      </c>
      <c r="N198">
        <v>140</v>
      </c>
      <c r="O198">
        <v>126.7</v>
      </c>
      <c r="P198">
        <v>149</v>
      </c>
      <c r="Q198">
        <v>138.4</v>
      </c>
      <c r="R198">
        <v>161</v>
      </c>
      <c r="S198">
        <v>138.9</v>
      </c>
      <c r="T198">
        <v>128.69999999999999</v>
      </c>
      <c r="U198">
        <v>137.4</v>
      </c>
      <c r="V198">
        <v>142.5</v>
      </c>
      <c r="W198">
        <v>126.5</v>
      </c>
      <c r="X198">
        <v>133.1</v>
      </c>
      <c r="Y198">
        <v>132.6</v>
      </c>
      <c r="Z198">
        <v>120.4</v>
      </c>
      <c r="AA198">
        <v>128.5</v>
      </c>
      <c r="AB198">
        <v>141.19999999999999</v>
      </c>
      <c r="AC198">
        <v>128.19999999999999</v>
      </c>
      <c r="AD198">
        <v>129.5</v>
      </c>
      <c r="AE198">
        <v>136.19999999999999</v>
      </c>
    </row>
    <row r="199" spans="1:31" x14ac:dyDescent="0.3">
      <c r="A199" t="s">
        <v>104</v>
      </c>
      <c r="B199" s="1">
        <v>2018</v>
      </c>
      <c r="C199" t="s">
        <v>177</v>
      </c>
      <c r="D199" t="str">
        <f t="shared" si="3"/>
        <v>2018JuneRural+Urban</v>
      </c>
      <c r="E199">
        <v>136.9</v>
      </c>
      <c r="F199">
        <v>148.69999999999999</v>
      </c>
      <c r="G199">
        <v>135.6</v>
      </c>
      <c r="H199">
        <v>142.30000000000001</v>
      </c>
      <c r="I199">
        <v>121.3</v>
      </c>
      <c r="J199">
        <v>153.19999999999999</v>
      </c>
      <c r="K199">
        <v>143.69999999999999</v>
      </c>
      <c r="L199">
        <v>121.4</v>
      </c>
      <c r="M199">
        <v>111.1</v>
      </c>
      <c r="N199">
        <v>138.4</v>
      </c>
      <c r="O199">
        <v>130.30000000000001</v>
      </c>
      <c r="P199">
        <v>151.80000000000001</v>
      </c>
      <c r="Q199">
        <v>139.4</v>
      </c>
      <c r="R199">
        <v>158.30000000000001</v>
      </c>
      <c r="S199">
        <v>146.4</v>
      </c>
      <c r="T199">
        <v>138.1</v>
      </c>
      <c r="U199">
        <v>145.19999999999999</v>
      </c>
      <c r="V199">
        <v>142.5</v>
      </c>
      <c r="W199">
        <v>138.1</v>
      </c>
      <c r="X199">
        <v>137.9</v>
      </c>
      <c r="Y199">
        <v>136.19999999999999</v>
      </c>
      <c r="Z199">
        <v>123.7</v>
      </c>
      <c r="AA199">
        <v>132.6</v>
      </c>
      <c r="AB199">
        <v>142.80000000000001</v>
      </c>
      <c r="AC199">
        <v>130.1</v>
      </c>
      <c r="AD199">
        <v>132.6</v>
      </c>
      <c r="AE199">
        <v>138.5</v>
      </c>
    </row>
    <row r="200" spans="1:31" x14ac:dyDescent="0.3">
      <c r="A200" t="s">
        <v>60</v>
      </c>
      <c r="B200" s="1">
        <v>2018</v>
      </c>
      <c r="C200" t="s">
        <v>194</v>
      </c>
      <c r="D200" t="str">
        <f t="shared" si="3"/>
        <v>2018JulyRural</v>
      </c>
      <c r="E200">
        <v>138.4</v>
      </c>
      <c r="F200">
        <v>149.30000000000001</v>
      </c>
      <c r="G200">
        <v>139.30000000000001</v>
      </c>
      <c r="H200">
        <v>143.4</v>
      </c>
      <c r="I200">
        <v>124.1</v>
      </c>
      <c r="J200">
        <v>153.30000000000001</v>
      </c>
      <c r="K200">
        <v>154.19999999999999</v>
      </c>
      <c r="L200">
        <v>126.4</v>
      </c>
      <c r="M200">
        <v>114.3</v>
      </c>
      <c r="N200">
        <v>138.19999999999999</v>
      </c>
      <c r="O200">
        <v>132.80000000000001</v>
      </c>
      <c r="P200">
        <v>154.80000000000001</v>
      </c>
      <c r="Q200">
        <v>142</v>
      </c>
      <c r="R200">
        <v>156.1</v>
      </c>
      <c r="S200">
        <v>151.5</v>
      </c>
      <c r="T200">
        <v>145.1</v>
      </c>
      <c r="U200">
        <v>150.6</v>
      </c>
      <c r="V200" s="3" t="s">
        <v>79</v>
      </c>
      <c r="W200">
        <v>146.80000000000001</v>
      </c>
      <c r="X200">
        <v>143.1</v>
      </c>
      <c r="Y200">
        <v>139</v>
      </c>
      <c r="Z200">
        <v>127.5</v>
      </c>
      <c r="AA200">
        <v>138.4</v>
      </c>
      <c r="AB200">
        <v>145.80000000000001</v>
      </c>
      <c r="AC200">
        <v>131.4</v>
      </c>
      <c r="AD200">
        <v>136</v>
      </c>
      <c r="AE200">
        <v>141.80000000000001</v>
      </c>
    </row>
    <row r="201" spans="1:31" x14ac:dyDescent="0.3">
      <c r="A201" t="s">
        <v>85</v>
      </c>
      <c r="B201" s="1">
        <v>2018</v>
      </c>
      <c r="C201" t="s">
        <v>194</v>
      </c>
      <c r="D201" t="str">
        <f t="shared" si="3"/>
        <v>2018JulyUrban</v>
      </c>
      <c r="E201">
        <v>135.6</v>
      </c>
      <c r="F201">
        <v>148.6</v>
      </c>
      <c r="G201">
        <v>139.1</v>
      </c>
      <c r="H201">
        <v>141</v>
      </c>
      <c r="I201">
        <v>116.7</v>
      </c>
      <c r="J201">
        <v>149.69999999999999</v>
      </c>
      <c r="K201">
        <v>159.19999999999999</v>
      </c>
      <c r="L201">
        <v>112.6</v>
      </c>
      <c r="M201">
        <v>111.8</v>
      </c>
      <c r="N201">
        <v>140.30000000000001</v>
      </c>
      <c r="O201">
        <v>126.8</v>
      </c>
      <c r="P201">
        <v>149.4</v>
      </c>
      <c r="Q201">
        <v>140.30000000000001</v>
      </c>
      <c r="R201">
        <v>161.4</v>
      </c>
      <c r="S201">
        <v>139.6</v>
      </c>
      <c r="T201">
        <v>128.9</v>
      </c>
      <c r="U201">
        <v>137.9</v>
      </c>
      <c r="V201">
        <v>143.6</v>
      </c>
      <c r="W201">
        <v>128.1</v>
      </c>
      <c r="X201">
        <v>133.6</v>
      </c>
      <c r="Y201">
        <v>133.6</v>
      </c>
      <c r="Z201">
        <v>120.1</v>
      </c>
      <c r="AA201">
        <v>129</v>
      </c>
      <c r="AB201">
        <v>144</v>
      </c>
      <c r="AC201">
        <v>128.19999999999999</v>
      </c>
      <c r="AD201">
        <v>130.19999999999999</v>
      </c>
      <c r="AE201">
        <v>137.5</v>
      </c>
    </row>
    <row r="202" spans="1:31" x14ac:dyDescent="0.3">
      <c r="A202" t="s">
        <v>104</v>
      </c>
      <c r="B202" s="1">
        <v>2018</v>
      </c>
      <c r="C202" t="s">
        <v>194</v>
      </c>
      <c r="D202" t="str">
        <f t="shared" si="3"/>
        <v>2018JulyRural+Urban</v>
      </c>
      <c r="E202">
        <v>137.5</v>
      </c>
      <c r="F202">
        <v>149.1</v>
      </c>
      <c r="G202">
        <v>139.19999999999999</v>
      </c>
      <c r="H202">
        <v>142.5</v>
      </c>
      <c r="I202">
        <v>121.4</v>
      </c>
      <c r="J202">
        <v>151.6</v>
      </c>
      <c r="K202">
        <v>155.9</v>
      </c>
      <c r="L202">
        <v>121.7</v>
      </c>
      <c r="M202">
        <v>113.5</v>
      </c>
      <c r="N202">
        <v>138.9</v>
      </c>
      <c r="O202">
        <v>130.30000000000001</v>
      </c>
      <c r="P202">
        <v>152.30000000000001</v>
      </c>
      <c r="Q202">
        <v>141.4</v>
      </c>
      <c r="R202">
        <v>157.5</v>
      </c>
      <c r="S202">
        <v>146.80000000000001</v>
      </c>
      <c r="T202">
        <v>138.4</v>
      </c>
      <c r="U202">
        <v>145.6</v>
      </c>
      <c r="V202">
        <v>143.6</v>
      </c>
      <c r="W202">
        <v>139.69999999999999</v>
      </c>
      <c r="X202">
        <v>138.6</v>
      </c>
      <c r="Y202">
        <v>137</v>
      </c>
      <c r="Z202">
        <v>123.6</v>
      </c>
      <c r="AA202">
        <v>133.1</v>
      </c>
      <c r="AB202">
        <v>144.69999999999999</v>
      </c>
      <c r="AC202">
        <v>130.1</v>
      </c>
      <c r="AD202">
        <v>133.19999999999999</v>
      </c>
      <c r="AE202">
        <v>139.80000000000001</v>
      </c>
    </row>
    <row r="203" spans="1:31" x14ac:dyDescent="0.3">
      <c r="A203" t="s">
        <v>60</v>
      </c>
      <c r="B203" s="1">
        <v>2018</v>
      </c>
      <c r="C203" t="s">
        <v>213</v>
      </c>
      <c r="D203" t="str">
        <f t="shared" si="3"/>
        <v>2018AugustRural</v>
      </c>
      <c r="E203">
        <v>139.19999999999999</v>
      </c>
      <c r="F203">
        <v>148.80000000000001</v>
      </c>
      <c r="G203">
        <v>139.1</v>
      </c>
      <c r="H203">
        <v>143.5</v>
      </c>
      <c r="I203">
        <v>125</v>
      </c>
      <c r="J203">
        <v>154.4</v>
      </c>
      <c r="K203">
        <v>156.30000000000001</v>
      </c>
      <c r="L203">
        <v>126.8</v>
      </c>
      <c r="M203">
        <v>115.4</v>
      </c>
      <c r="N203">
        <v>138.6</v>
      </c>
      <c r="O203">
        <v>133.80000000000001</v>
      </c>
      <c r="P203">
        <v>155.19999999999999</v>
      </c>
      <c r="Q203">
        <v>142.69999999999999</v>
      </c>
      <c r="R203">
        <v>156.4</v>
      </c>
      <c r="S203">
        <v>152.1</v>
      </c>
      <c r="T203">
        <v>145.80000000000001</v>
      </c>
      <c r="U203">
        <v>151.30000000000001</v>
      </c>
      <c r="V203" s="3" t="s">
        <v>79</v>
      </c>
      <c r="W203">
        <v>147.69999999999999</v>
      </c>
      <c r="X203">
        <v>143.80000000000001</v>
      </c>
      <c r="Y203">
        <v>139.4</v>
      </c>
      <c r="Z203">
        <v>128.30000000000001</v>
      </c>
      <c r="AA203">
        <v>138.6</v>
      </c>
      <c r="AB203">
        <v>146.9</v>
      </c>
      <c r="AC203">
        <v>131.30000000000001</v>
      </c>
      <c r="AD203">
        <v>136.6</v>
      </c>
      <c r="AE203">
        <v>142.5</v>
      </c>
    </row>
    <row r="204" spans="1:31" x14ac:dyDescent="0.3">
      <c r="A204" t="s">
        <v>85</v>
      </c>
      <c r="B204" s="1">
        <v>2018</v>
      </c>
      <c r="C204" t="s">
        <v>213</v>
      </c>
      <c r="D204" t="str">
        <f t="shared" si="3"/>
        <v>2018AugustUrban</v>
      </c>
      <c r="E204">
        <v>136.5</v>
      </c>
      <c r="F204">
        <v>146.4</v>
      </c>
      <c r="G204">
        <v>136.6</v>
      </c>
      <c r="H204">
        <v>141.19999999999999</v>
      </c>
      <c r="I204">
        <v>117.4</v>
      </c>
      <c r="J204">
        <v>146.30000000000001</v>
      </c>
      <c r="K204">
        <v>157.30000000000001</v>
      </c>
      <c r="L204">
        <v>113.6</v>
      </c>
      <c r="M204">
        <v>113.3</v>
      </c>
      <c r="N204">
        <v>141.1</v>
      </c>
      <c r="O204">
        <v>127.4</v>
      </c>
      <c r="P204">
        <v>150.4</v>
      </c>
      <c r="Q204">
        <v>140.1</v>
      </c>
      <c r="R204">
        <v>162.1</v>
      </c>
      <c r="S204">
        <v>140</v>
      </c>
      <c r="T204">
        <v>129</v>
      </c>
      <c r="U204">
        <v>138.30000000000001</v>
      </c>
      <c r="V204">
        <v>144.6</v>
      </c>
      <c r="W204">
        <v>129.80000000000001</v>
      </c>
      <c r="X204">
        <v>134.4</v>
      </c>
      <c r="Y204">
        <v>134.9</v>
      </c>
      <c r="Z204">
        <v>120.7</v>
      </c>
      <c r="AA204">
        <v>129.80000000000001</v>
      </c>
      <c r="AB204">
        <v>145.30000000000001</v>
      </c>
      <c r="AC204">
        <v>128.30000000000001</v>
      </c>
      <c r="AD204">
        <v>131</v>
      </c>
      <c r="AE204">
        <v>138</v>
      </c>
    </row>
    <row r="205" spans="1:31" x14ac:dyDescent="0.3">
      <c r="A205" t="s">
        <v>104</v>
      </c>
      <c r="B205" s="1">
        <v>2018</v>
      </c>
      <c r="C205" t="s">
        <v>213</v>
      </c>
      <c r="D205" t="str">
        <f t="shared" si="3"/>
        <v>2018AugustRural+Urban</v>
      </c>
      <c r="E205">
        <v>138.30000000000001</v>
      </c>
      <c r="F205">
        <v>148</v>
      </c>
      <c r="G205">
        <v>138.1</v>
      </c>
      <c r="H205">
        <v>142.6</v>
      </c>
      <c r="I205">
        <v>122.2</v>
      </c>
      <c r="J205">
        <v>150.6</v>
      </c>
      <c r="K205">
        <v>156.6</v>
      </c>
      <c r="L205">
        <v>122.4</v>
      </c>
      <c r="M205">
        <v>114.7</v>
      </c>
      <c r="N205">
        <v>139.4</v>
      </c>
      <c r="O205">
        <v>131.1</v>
      </c>
      <c r="P205">
        <v>153</v>
      </c>
      <c r="Q205">
        <v>141.69999999999999</v>
      </c>
      <c r="R205">
        <v>157.9</v>
      </c>
      <c r="S205">
        <v>147.30000000000001</v>
      </c>
      <c r="T205">
        <v>138.80000000000001</v>
      </c>
      <c r="U205">
        <v>146.1</v>
      </c>
      <c r="V205">
        <v>144.6</v>
      </c>
      <c r="W205">
        <v>140.9</v>
      </c>
      <c r="X205">
        <v>139.4</v>
      </c>
      <c r="Y205">
        <v>137.69999999999999</v>
      </c>
      <c r="Z205">
        <v>124.3</v>
      </c>
      <c r="AA205">
        <v>133.6</v>
      </c>
      <c r="AB205">
        <v>146</v>
      </c>
      <c r="AC205">
        <v>130.1</v>
      </c>
      <c r="AD205">
        <v>133.9</v>
      </c>
      <c r="AE205">
        <v>140.4</v>
      </c>
    </row>
    <row r="206" spans="1:31" x14ac:dyDescent="0.3">
      <c r="A206" t="s">
        <v>60</v>
      </c>
      <c r="B206" s="1">
        <v>2018</v>
      </c>
      <c r="C206" t="s">
        <v>228</v>
      </c>
      <c r="D206" t="str">
        <f t="shared" si="3"/>
        <v>2018SeptemberRural</v>
      </c>
      <c r="E206">
        <v>139.4</v>
      </c>
      <c r="F206">
        <v>147.19999999999999</v>
      </c>
      <c r="G206">
        <v>136.6</v>
      </c>
      <c r="H206">
        <v>143.69999999999999</v>
      </c>
      <c r="I206">
        <v>124.6</v>
      </c>
      <c r="J206">
        <v>150.1</v>
      </c>
      <c r="K206">
        <v>149.4</v>
      </c>
      <c r="L206">
        <v>125.4</v>
      </c>
      <c r="M206">
        <v>114.4</v>
      </c>
      <c r="N206">
        <v>138.69999999999999</v>
      </c>
      <c r="O206">
        <v>133.1</v>
      </c>
      <c r="P206">
        <v>155.9</v>
      </c>
      <c r="Q206">
        <v>141.30000000000001</v>
      </c>
      <c r="R206">
        <v>157.69999999999999</v>
      </c>
      <c r="S206">
        <v>152.1</v>
      </c>
      <c r="T206">
        <v>146.1</v>
      </c>
      <c r="U206">
        <v>151.30000000000001</v>
      </c>
      <c r="V206" s="3" t="s">
        <v>79</v>
      </c>
      <c r="W206">
        <v>149</v>
      </c>
      <c r="X206">
        <v>144</v>
      </c>
      <c r="Y206">
        <v>140</v>
      </c>
      <c r="Z206">
        <v>129.9</v>
      </c>
      <c r="AA206">
        <v>140</v>
      </c>
      <c r="AB206">
        <v>147.6</v>
      </c>
      <c r="AC206">
        <v>132</v>
      </c>
      <c r="AD206">
        <v>137.4</v>
      </c>
      <c r="AE206">
        <v>142.1</v>
      </c>
    </row>
    <row r="207" spans="1:31" x14ac:dyDescent="0.3">
      <c r="A207" t="s">
        <v>85</v>
      </c>
      <c r="B207" s="1">
        <v>2018</v>
      </c>
      <c r="C207" t="s">
        <v>228</v>
      </c>
      <c r="D207" t="str">
        <f t="shared" si="3"/>
        <v>2018SeptemberUrban</v>
      </c>
      <c r="E207">
        <v>137</v>
      </c>
      <c r="F207">
        <v>143.1</v>
      </c>
      <c r="G207">
        <v>132.80000000000001</v>
      </c>
      <c r="H207">
        <v>141.5</v>
      </c>
      <c r="I207">
        <v>117.8</v>
      </c>
      <c r="J207">
        <v>140</v>
      </c>
      <c r="K207">
        <v>151.30000000000001</v>
      </c>
      <c r="L207">
        <v>113.5</v>
      </c>
      <c r="M207">
        <v>112.3</v>
      </c>
      <c r="N207">
        <v>141.19999999999999</v>
      </c>
      <c r="O207">
        <v>127.7</v>
      </c>
      <c r="P207">
        <v>151.30000000000001</v>
      </c>
      <c r="Q207">
        <v>138.9</v>
      </c>
      <c r="R207">
        <v>163.30000000000001</v>
      </c>
      <c r="S207">
        <v>140.80000000000001</v>
      </c>
      <c r="T207">
        <v>129.30000000000001</v>
      </c>
      <c r="U207">
        <v>139.1</v>
      </c>
      <c r="V207">
        <v>145.30000000000001</v>
      </c>
      <c r="W207">
        <v>131.19999999999999</v>
      </c>
      <c r="X207">
        <v>134.9</v>
      </c>
      <c r="Y207">
        <v>135.69999999999999</v>
      </c>
      <c r="Z207">
        <v>122.5</v>
      </c>
      <c r="AA207">
        <v>130.19999999999999</v>
      </c>
      <c r="AB207">
        <v>145.19999999999999</v>
      </c>
      <c r="AC207">
        <v>129.30000000000001</v>
      </c>
      <c r="AD207">
        <v>131.9</v>
      </c>
      <c r="AE207">
        <v>138.1</v>
      </c>
    </row>
    <row r="208" spans="1:31" x14ac:dyDescent="0.3">
      <c r="A208" t="s">
        <v>104</v>
      </c>
      <c r="B208" s="1">
        <v>2018</v>
      </c>
      <c r="C208" t="s">
        <v>228</v>
      </c>
      <c r="D208" t="str">
        <f t="shared" si="3"/>
        <v>2018SeptemberRural+Urban</v>
      </c>
      <c r="E208">
        <v>138.6</v>
      </c>
      <c r="F208">
        <v>145.80000000000001</v>
      </c>
      <c r="G208">
        <v>135.1</v>
      </c>
      <c r="H208">
        <v>142.9</v>
      </c>
      <c r="I208">
        <v>122.1</v>
      </c>
      <c r="J208">
        <v>145.4</v>
      </c>
      <c r="K208">
        <v>150</v>
      </c>
      <c r="L208">
        <v>121.4</v>
      </c>
      <c r="M208">
        <v>113.7</v>
      </c>
      <c r="N208">
        <v>139.5</v>
      </c>
      <c r="O208">
        <v>130.80000000000001</v>
      </c>
      <c r="P208">
        <v>153.80000000000001</v>
      </c>
      <c r="Q208">
        <v>140.4</v>
      </c>
      <c r="R208">
        <v>159.19999999999999</v>
      </c>
      <c r="S208">
        <v>147.69999999999999</v>
      </c>
      <c r="T208">
        <v>139.1</v>
      </c>
      <c r="U208">
        <v>146.5</v>
      </c>
      <c r="V208">
        <v>145.30000000000001</v>
      </c>
      <c r="W208">
        <v>142.30000000000001</v>
      </c>
      <c r="X208">
        <v>139.69999999999999</v>
      </c>
      <c r="Y208">
        <v>138.4</v>
      </c>
      <c r="Z208">
        <v>126</v>
      </c>
      <c r="AA208">
        <v>134.5</v>
      </c>
      <c r="AB208">
        <v>146.19999999999999</v>
      </c>
      <c r="AC208">
        <v>130.9</v>
      </c>
      <c r="AD208">
        <v>134.69999999999999</v>
      </c>
      <c r="AE208">
        <v>140.19999999999999</v>
      </c>
    </row>
    <row r="209" spans="1:31" x14ac:dyDescent="0.3">
      <c r="A209" t="s">
        <v>60</v>
      </c>
      <c r="B209" s="1">
        <v>2018</v>
      </c>
      <c r="C209" t="s">
        <v>238</v>
      </c>
      <c r="D209" t="str">
        <f t="shared" si="3"/>
        <v>2018OctoberRural</v>
      </c>
      <c r="E209">
        <v>139.30000000000001</v>
      </c>
      <c r="F209">
        <v>147.6</v>
      </c>
      <c r="G209">
        <v>134.6</v>
      </c>
      <c r="H209">
        <v>141.9</v>
      </c>
      <c r="I209">
        <v>123.5</v>
      </c>
      <c r="J209">
        <v>144.5</v>
      </c>
      <c r="K209">
        <v>147.6</v>
      </c>
      <c r="L209">
        <v>121.4</v>
      </c>
      <c r="M209">
        <v>112.3</v>
      </c>
      <c r="N209">
        <v>139.5</v>
      </c>
      <c r="O209">
        <v>134.6</v>
      </c>
      <c r="P209">
        <v>155.19999999999999</v>
      </c>
      <c r="Q209">
        <v>140.19999999999999</v>
      </c>
      <c r="R209">
        <v>159.6</v>
      </c>
      <c r="S209">
        <v>150.69999999999999</v>
      </c>
      <c r="T209">
        <v>144.5</v>
      </c>
      <c r="U209">
        <v>149.80000000000001</v>
      </c>
      <c r="V209" s="3" t="s">
        <v>79</v>
      </c>
      <c r="W209">
        <v>149.69999999999999</v>
      </c>
      <c r="X209">
        <v>147.5</v>
      </c>
      <c r="Y209">
        <v>144.80000000000001</v>
      </c>
      <c r="Z209">
        <v>130.80000000000001</v>
      </c>
      <c r="AA209">
        <v>140.1</v>
      </c>
      <c r="AB209">
        <v>148</v>
      </c>
      <c r="AC209">
        <v>134.4</v>
      </c>
      <c r="AD209">
        <v>139.80000000000001</v>
      </c>
      <c r="AE209">
        <v>142.19999999999999</v>
      </c>
    </row>
    <row r="210" spans="1:31" x14ac:dyDescent="0.3">
      <c r="A210" t="s">
        <v>85</v>
      </c>
      <c r="B210" s="1">
        <v>2018</v>
      </c>
      <c r="C210" t="s">
        <v>238</v>
      </c>
      <c r="D210" t="str">
        <f t="shared" si="3"/>
        <v>2018OctoberUrban</v>
      </c>
      <c r="E210">
        <v>137.6</v>
      </c>
      <c r="F210">
        <v>144.9</v>
      </c>
      <c r="G210">
        <v>133.5</v>
      </c>
      <c r="H210">
        <v>141.5</v>
      </c>
      <c r="I210">
        <v>118</v>
      </c>
      <c r="J210">
        <v>139.5</v>
      </c>
      <c r="K210">
        <v>153</v>
      </c>
      <c r="L210">
        <v>113.2</v>
      </c>
      <c r="M210">
        <v>112.8</v>
      </c>
      <c r="N210">
        <v>141.1</v>
      </c>
      <c r="O210">
        <v>127.6</v>
      </c>
      <c r="P210">
        <v>152</v>
      </c>
      <c r="Q210">
        <v>139.4</v>
      </c>
      <c r="R210">
        <v>164</v>
      </c>
      <c r="S210">
        <v>141.5</v>
      </c>
      <c r="T210">
        <v>129.80000000000001</v>
      </c>
      <c r="U210">
        <v>139.69999999999999</v>
      </c>
      <c r="V210">
        <v>146.30000000000001</v>
      </c>
      <c r="W210">
        <v>133.4</v>
      </c>
      <c r="X210">
        <v>135.1</v>
      </c>
      <c r="Y210">
        <v>136.19999999999999</v>
      </c>
      <c r="Z210">
        <v>123.3</v>
      </c>
      <c r="AA210">
        <v>130.69999999999999</v>
      </c>
      <c r="AB210">
        <v>145.5</v>
      </c>
      <c r="AC210">
        <v>130.4</v>
      </c>
      <c r="AD210">
        <v>132.5</v>
      </c>
      <c r="AE210">
        <v>138.9</v>
      </c>
    </row>
    <row r="211" spans="1:31" x14ac:dyDescent="0.3">
      <c r="A211" t="s">
        <v>104</v>
      </c>
      <c r="B211" s="1">
        <v>2018</v>
      </c>
      <c r="C211" t="s">
        <v>238</v>
      </c>
      <c r="D211" t="str">
        <f t="shared" si="3"/>
        <v>2018OctoberRural+Urban</v>
      </c>
      <c r="E211">
        <v>137.4</v>
      </c>
      <c r="F211">
        <v>149.5</v>
      </c>
      <c r="G211">
        <v>137.30000000000001</v>
      </c>
      <c r="H211">
        <v>141.9</v>
      </c>
      <c r="I211">
        <v>121.1</v>
      </c>
      <c r="J211">
        <v>142.5</v>
      </c>
      <c r="K211">
        <v>146.69999999999999</v>
      </c>
      <c r="L211">
        <v>119.1</v>
      </c>
      <c r="M211">
        <v>111.9</v>
      </c>
      <c r="N211">
        <v>141</v>
      </c>
      <c r="O211">
        <v>133.6</v>
      </c>
      <c r="P211">
        <v>154.5</v>
      </c>
      <c r="Q211">
        <v>139.69999999999999</v>
      </c>
      <c r="R211">
        <v>162.6</v>
      </c>
      <c r="S211">
        <v>148</v>
      </c>
      <c r="T211">
        <v>139.19999999999999</v>
      </c>
      <c r="U211">
        <v>146.80000000000001</v>
      </c>
      <c r="V211">
        <v>146.9</v>
      </c>
      <c r="W211">
        <v>145.30000000000001</v>
      </c>
      <c r="X211">
        <v>142.19999999999999</v>
      </c>
      <c r="Y211">
        <v>142.1</v>
      </c>
      <c r="Z211">
        <v>125.5</v>
      </c>
      <c r="AA211">
        <v>136.5</v>
      </c>
      <c r="AB211">
        <v>147.80000000000001</v>
      </c>
      <c r="AC211">
        <v>132</v>
      </c>
      <c r="AD211">
        <v>136.30000000000001</v>
      </c>
      <c r="AE211">
        <v>140.80000000000001</v>
      </c>
    </row>
    <row r="212" spans="1:31" x14ac:dyDescent="0.3">
      <c r="A212" t="s">
        <v>60</v>
      </c>
      <c r="B212" s="1">
        <v>2018</v>
      </c>
      <c r="C212" t="s">
        <v>264</v>
      </c>
      <c r="D212" t="str">
        <f t="shared" si="3"/>
        <v>2018NovemberRural</v>
      </c>
      <c r="E212">
        <v>137.1</v>
      </c>
      <c r="F212">
        <v>150.80000000000001</v>
      </c>
      <c r="G212">
        <v>136.69999999999999</v>
      </c>
      <c r="H212">
        <v>141.9</v>
      </c>
      <c r="I212">
        <v>122.8</v>
      </c>
      <c r="J212">
        <v>143.9</v>
      </c>
      <c r="K212">
        <v>147.5</v>
      </c>
      <c r="L212">
        <v>121</v>
      </c>
      <c r="M212">
        <v>111.6</v>
      </c>
      <c r="N212">
        <v>140.6</v>
      </c>
      <c r="O212">
        <v>137.5</v>
      </c>
      <c r="P212">
        <v>156.1</v>
      </c>
      <c r="Q212">
        <v>140</v>
      </c>
      <c r="R212">
        <v>161.9</v>
      </c>
      <c r="S212">
        <v>151.69999999999999</v>
      </c>
      <c r="T212">
        <v>145.5</v>
      </c>
      <c r="U212">
        <v>150.80000000000001</v>
      </c>
      <c r="V212" s="3" t="s">
        <v>79</v>
      </c>
      <c r="W212">
        <v>150.30000000000001</v>
      </c>
      <c r="X212">
        <v>148</v>
      </c>
      <c r="Y212">
        <v>145.4</v>
      </c>
      <c r="Z212">
        <v>130.30000000000001</v>
      </c>
      <c r="AA212">
        <v>143.1</v>
      </c>
      <c r="AB212">
        <v>150.19999999999999</v>
      </c>
      <c r="AC212">
        <v>133.1</v>
      </c>
      <c r="AD212">
        <v>140.1</v>
      </c>
      <c r="AE212">
        <v>142.4</v>
      </c>
    </row>
    <row r="213" spans="1:31" x14ac:dyDescent="0.3">
      <c r="A213" t="s">
        <v>85</v>
      </c>
      <c r="B213" s="1">
        <v>2018</v>
      </c>
      <c r="C213" t="s">
        <v>264</v>
      </c>
      <c r="D213" t="str">
        <f t="shared" si="3"/>
        <v>2018NovemberUrban</v>
      </c>
      <c r="E213">
        <v>138.1</v>
      </c>
      <c r="F213">
        <v>146.30000000000001</v>
      </c>
      <c r="G213">
        <v>137.80000000000001</v>
      </c>
      <c r="H213">
        <v>141.6</v>
      </c>
      <c r="I213">
        <v>118.1</v>
      </c>
      <c r="J213">
        <v>141.5</v>
      </c>
      <c r="K213">
        <v>145.19999999999999</v>
      </c>
      <c r="L213">
        <v>115.3</v>
      </c>
      <c r="M213">
        <v>112.5</v>
      </c>
      <c r="N213">
        <v>141.4</v>
      </c>
      <c r="O213">
        <v>128</v>
      </c>
      <c r="P213">
        <v>152.6</v>
      </c>
      <c r="Q213">
        <v>139.1</v>
      </c>
      <c r="R213">
        <v>164.4</v>
      </c>
      <c r="S213">
        <v>142.4</v>
      </c>
      <c r="T213">
        <v>130.19999999999999</v>
      </c>
      <c r="U213">
        <v>140.5</v>
      </c>
      <c r="V213">
        <v>146.9</v>
      </c>
      <c r="W213">
        <v>136.69999999999999</v>
      </c>
      <c r="X213">
        <v>135.80000000000001</v>
      </c>
      <c r="Y213">
        <v>136.80000000000001</v>
      </c>
      <c r="Z213">
        <v>121.2</v>
      </c>
      <c r="AA213">
        <v>131.30000000000001</v>
      </c>
      <c r="AB213">
        <v>146.1</v>
      </c>
      <c r="AC213">
        <v>130.5</v>
      </c>
      <c r="AD213">
        <v>132.19999999999999</v>
      </c>
      <c r="AE213">
        <v>139</v>
      </c>
    </row>
    <row r="214" spans="1:31" x14ac:dyDescent="0.3">
      <c r="A214" t="s">
        <v>104</v>
      </c>
      <c r="B214" s="1">
        <v>2018</v>
      </c>
      <c r="C214" t="s">
        <v>264</v>
      </c>
      <c r="D214" t="str">
        <f t="shared" si="3"/>
        <v>2018NovemberRural+Urban</v>
      </c>
      <c r="E214">
        <v>137.4</v>
      </c>
      <c r="F214">
        <v>149.19999999999999</v>
      </c>
      <c r="G214">
        <v>137.1</v>
      </c>
      <c r="H214">
        <v>141.80000000000001</v>
      </c>
      <c r="I214">
        <v>121.1</v>
      </c>
      <c r="J214">
        <v>142.80000000000001</v>
      </c>
      <c r="K214">
        <v>146.69999999999999</v>
      </c>
      <c r="L214">
        <v>119.1</v>
      </c>
      <c r="M214">
        <v>111.9</v>
      </c>
      <c r="N214">
        <v>140.9</v>
      </c>
      <c r="O214">
        <v>133.5</v>
      </c>
      <c r="P214">
        <v>154.5</v>
      </c>
      <c r="Q214">
        <v>139.69999999999999</v>
      </c>
      <c r="R214">
        <v>162.6</v>
      </c>
      <c r="S214">
        <v>148</v>
      </c>
      <c r="T214">
        <v>139.1</v>
      </c>
      <c r="U214">
        <v>146.69999999999999</v>
      </c>
      <c r="V214">
        <v>146.9</v>
      </c>
      <c r="W214">
        <v>145.1</v>
      </c>
      <c r="X214">
        <v>142.19999999999999</v>
      </c>
      <c r="Y214">
        <v>142.1</v>
      </c>
      <c r="Z214">
        <v>125.5</v>
      </c>
      <c r="AA214">
        <v>136.5</v>
      </c>
      <c r="AB214">
        <v>147.80000000000001</v>
      </c>
      <c r="AC214">
        <v>132</v>
      </c>
      <c r="AD214">
        <v>136.30000000000001</v>
      </c>
      <c r="AE214">
        <v>140.80000000000001</v>
      </c>
    </row>
    <row r="215" spans="1:31" x14ac:dyDescent="0.3">
      <c r="A215" t="s">
        <v>60</v>
      </c>
      <c r="B215" s="1">
        <v>2018</v>
      </c>
      <c r="C215" t="s">
        <v>273</v>
      </c>
      <c r="D215" t="str">
        <f t="shared" si="3"/>
        <v>2018DecemberRural</v>
      </c>
      <c r="E215">
        <v>137.1</v>
      </c>
      <c r="F215">
        <v>151.9</v>
      </c>
      <c r="G215">
        <v>137.4</v>
      </c>
      <c r="H215">
        <v>142.4</v>
      </c>
      <c r="I215">
        <v>124.2</v>
      </c>
      <c r="J215">
        <v>140.19999999999999</v>
      </c>
      <c r="K215">
        <v>136.6</v>
      </c>
      <c r="L215">
        <v>120.9</v>
      </c>
      <c r="M215">
        <v>109.9</v>
      </c>
      <c r="N215">
        <v>140.19999999999999</v>
      </c>
      <c r="O215">
        <v>137.80000000000001</v>
      </c>
      <c r="P215">
        <v>156</v>
      </c>
      <c r="Q215">
        <v>138.5</v>
      </c>
      <c r="R215">
        <v>162.4</v>
      </c>
      <c r="S215">
        <v>151.6</v>
      </c>
      <c r="T215">
        <v>145.9</v>
      </c>
      <c r="U215">
        <v>150.80000000000001</v>
      </c>
      <c r="V215" s="3" t="s">
        <v>79</v>
      </c>
      <c r="W215">
        <v>149</v>
      </c>
      <c r="X215">
        <v>149.5</v>
      </c>
      <c r="Y215">
        <v>149.6</v>
      </c>
      <c r="Z215">
        <v>128.9</v>
      </c>
      <c r="AA215">
        <v>143.30000000000001</v>
      </c>
      <c r="AB215">
        <v>155.1</v>
      </c>
      <c r="AC215">
        <v>133.19999999999999</v>
      </c>
      <c r="AD215">
        <v>141.6</v>
      </c>
      <c r="AE215">
        <v>141.9</v>
      </c>
    </row>
    <row r="216" spans="1:31" x14ac:dyDescent="0.3">
      <c r="A216" t="s">
        <v>85</v>
      </c>
      <c r="B216" s="1">
        <v>2018</v>
      </c>
      <c r="C216" t="s">
        <v>273</v>
      </c>
      <c r="D216" t="str">
        <f t="shared" si="3"/>
        <v>2018DecemberUrban</v>
      </c>
      <c r="E216">
        <v>138.5</v>
      </c>
      <c r="F216">
        <v>147.80000000000001</v>
      </c>
      <c r="G216">
        <v>141.1</v>
      </c>
      <c r="H216">
        <v>141.6</v>
      </c>
      <c r="I216">
        <v>118.1</v>
      </c>
      <c r="J216">
        <v>138.5</v>
      </c>
      <c r="K216">
        <v>132.4</v>
      </c>
      <c r="L216">
        <v>117.5</v>
      </c>
      <c r="M216">
        <v>111</v>
      </c>
      <c r="N216">
        <v>141.5</v>
      </c>
      <c r="O216">
        <v>128.1</v>
      </c>
      <c r="P216">
        <v>152.9</v>
      </c>
      <c r="Q216">
        <v>137.6</v>
      </c>
      <c r="R216">
        <v>164.6</v>
      </c>
      <c r="S216">
        <v>142.69999999999999</v>
      </c>
      <c r="T216">
        <v>130.30000000000001</v>
      </c>
      <c r="U216">
        <v>140.80000000000001</v>
      </c>
      <c r="V216">
        <v>146.5</v>
      </c>
      <c r="W216">
        <v>132.4</v>
      </c>
      <c r="X216">
        <v>136.19999999999999</v>
      </c>
      <c r="Y216">
        <v>137.30000000000001</v>
      </c>
      <c r="Z216">
        <v>118.8</v>
      </c>
      <c r="AA216">
        <v>131.69999999999999</v>
      </c>
      <c r="AB216">
        <v>146.5</v>
      </c>
      <c r="AC216">
        <v>130.80000000000001</v>
      </c>
      <c r="AD216">
        <v>131.69999999999999</v>
      </c>
      <c r="AE216">
        <v>138</v>
      </c>
    </row>
    <row r="217" spans="1:31" x14ac:dyDescent="0.3">
      <c r="A217" t="s">
        <v>104</v>
      </c>
      <c r="B217" s="1">
        <v>2018</v>
      </c>
      <c r="C217" t="s">
        <v>273</v>
      </c>
      <c r="D217" t="str">
        <f t="shared" si="3"/>
        <v>2018DecemberRural+Urban</v>
      </c>
      <c r="E217">
        <v>137.5</v>
      </c>
      <c r="F217">
        <v>150.5</v>
      </c>
      <c r="G217">
        <v>138.80000000000001</v>
      </c>
      <c r="H217">
        <v>142.1</v>
      </c>
      <c r="I217">
        <v>122</v>
      </c>
      <c r="J217">
        <v>139.4</v>
      </c>
      <c r="K217">
        <v>135.19999999999999</v>
      </c>
      <c r="L217">
        <v>119.8</v>
      </c>
      <c r="M217">
        <v>110.3</v>
      </c>
      <c r="N217">
        <v>140.6</v>
      </c>
      <c r="O217">
        <v>133.80000000000001</v>
      </c>
      <c r="P217">
        <v>154.6</v>
      </c>
      <c r="Q217">
        <v>138.19999999999999</v>
      </c>
      <c r="R217">
        <v>163</v>
      </c>
      <c r="S217">
        <v>148.1</v>
      </c>
      <c r="T217">
        <v>139.4</v>
      </c>
      <c r="U217">
        <v>146.80000000000001</v>
      </c>
      <c r="V217">
        <v>146.5</v>
      </c>
      <c r="W217">
        <v>142.69999999999999</v>
      </c>
      <c r="X217">
        <v>143.19999999999999</v>
      </c>
      <c r="Y217">
        <v>144.9</v>
      </c>
      <c r="Z217">
        <v>123.6</v>
      </c>
      <c r="AA217">
        <v>136.80000000000001</v>
      </c>
      <c r="AB217">
        <v>150.1</v>
      </c>
      <c r="AC217">
        <v>132.19999999999999</v>
      </c>
      <c r="AD217">
        <v>136.80000000000001</v>
      </c>
      <c r="AE217">
        <v>140.1</v>
      </c>
    </row>
    <row r="218" spans="1:31" x14ac:dyDescent="0.3">
      <c r="A218" t="s">
        <v>60</v>
      </c>
      <c r="B218" s="1">
        <v>2019</v>
      </c>
      <c r="C218" t="s">
        <v>62</v>
      </c>
      <c r="D218" t="str">
        <f t="shared" si="3"/>
        <v>2019JanuaryRural</v>
      </c>
      <c r="E218">
        <v>136.6</v>
      </c>
      <c r="F218">
        <v>152.5</v>
      </c>
      <c r="G218">
        <v>138.19999999999999</v>
      </c>
      <c r="H218">
        <v>142.4</v>
      </c>
      <c r="I218">
        <v>123.9</v>
      </c>
      <c r="J218">
        <v>135.5</v>
      </c>
      <c r="K218">
        <v>131.69999999999999</v>
      </c>
      <c r="L218">
        <v>121.3</v>
      </c>
      <c r="M218">
        <v>108.4</v>
      </c>
      <c r="N218">
        <v>138.9</v>
      </c>
      <c r="O218">
        <v>137</v>
      </c>
      <c r="P218">
        <v>155.80000000000001</v>
      </c>
      <c r="Q218">
        <v>137.4</v>
      </c>
      <c r="R218">
        <v>162.69999999999999</v>
      </c>
      <c r="S218">
        <v>150.6</v>
      </c>
      <c r="T218">
        <v>145.1</v>
      </c>
      <c r="U218">
        <v>149.9</v>
      </c>
      <c r="V218" s="3" t="s">
        <v>79</v>
      </c>
      <c r="W218">
        <v>146.19999999999999</v>
      </c>
      <c r="X218">
        <v>150.1</v>
      </c>
      <c r="Y218">
        <v>149.6</v>
      </c>
      <c r="Z218">
        <v>128.6</v>
      </c>
      <c r="AA218">
        <v>142.9</v>
      </c>
      <c r="AB218">
        <v>155.19999999999999</v>
      </c>
      <c r="AC218">
        <v>133.5</v>
      </c>
      <c r="AD218">
        <v>141.69999999999999</v>
      </c>
      <c r="AE218">
        <v>141</v>
      </c>
    </row>
    <row r="219" spans="1:31" x14ac:dyDescent="0.3">
      <c r="A219" t="s">
        <v>85</v>
      </c>
      <c r="B219" s="1">
        <v>2019</v>
      </c>
      <c r="C219" t="s">
        <v>62</v>
      </c>
      <c r="D219" t="str">
        <f t="shared" si="3"/>
        <v>2019JanuaryUrban</v>
      </c>
      <c r="E219">
        <v>138.30000000000001</v>
      </c>
      <c r="F219">
        <v>149.4</v>
      </c>
      <c r="G219">
        <v>143.5</v>
      </c>
      <c r="H219">
        <v>141.69999999999999</v>
      </c>
      <c r="I219">
        <v>118.1</v>
      </c>
      <c r="J219">
        <v>135.19999999999999</v>
      </c>
      <c r="K219">
        <v>130.5</v>
      </c>
      <c r="L219">
        <v>118.2</v>
      </c>
      <c r="M219">
        <v>110.4</v>
      </c>
      <c r="N219">
        <v>140.4</v>
      </c>
      <c r="O219">
        <v>128.1</v>
      </c>
      <c r="P219">
        <v>153.19999999999999</v>
      </c>
      <c r="Q219">
        <v>137.30000000000001</v>
      </c>
      <c r="R219">
        <v>164.7</v>
      </c>
      <c r="S219">
        <v>143</v>
      </c>
      <c r="T219">
        <v>130.4</v>
      </c>
      <c r="U219">
        <v>141.1</v>
      </c>
      <c r="V219">
        <v>147.69999999999999</v>
      </c>
      <c r="W219">
        <v>128.6</v>
      </c>
      <c r="X219">
        <v>136.30000000000001</v>
      </c>
      <c r="Y219">
        <v>137.80000000000001</v>
      </c>
      <c r="Z219">
        <v>118.6</v>
      </c>
      <c r="AA219">
        <v>131.9</v>
      </c>
      <c r="AB219">
        <v>146.6</v>
      </c>
      <c r="AC219">
        <v>131.69999999999999</v>
      </c>
      <c r="AD219">
        <v>131.80000000000001</v>
      </c>
      <c r="AE219">
        <v>138</v>
      </c>
    </row>
    <row r="220" spans="1:31" x14ac:dyDescent="0.3">
      <c r="A220" t="s">
        <v>104</v>
      </c>
      <c r="B220" s="1">
        <v>2019</v>
      </c>
      <c r="C220" t="s">
        <v>62</v>
      </c>
      <c r="D220" t="str">
        <f t="shared" si="3"/>
        <v>2019JanuaryRural+Urban</v>
      </c>
      <c r="E220">
        <v>137.1</v>
      </c>
      <c r="F220">
        <v>151.4</v>
      </c>
      <c r="G220">
        <v>140.19999999999999</v>
      </c>
      <c r="H220">
        <v>142.1</v>
      </c>
      <c r="I220">
        <v>121.8</v>
      </c>
      <c r="J220">
        <v>135.4</v>
      </c>
      <c r="K220">
        <v>131.30000000000001</v>
      </c>
      <c r="L220">
        <v>120.3</v>
      </c>
      <c r="M220">
        <v>109.1</v>
      </c>
      <c r="N220">
        <v>139.4</v>
      </c>
      <c r="O220">
        <v>133.30000000000001</v>
      </c>
      <c r="P220">
        <v>154.6</v>
      </c>
      <c r="Q220">
        <v>137.4</v>
      </c>
      <c r="R220">
        <v>163.19999999999999</v>
      </c>
      <c r="S220">
        <v>147.6</v>
      </c>
      <c r="T220">
        <v>139</v>
      </c>
      <c r="U220">
        <v>146.4</v>
      </c>
      <c r="V220">
        <v>147.69999999999999</v>
      </c>
      <c r="W220">
        <v>139.5</v>
      </c>
      <c r="X220">
        <v>143.6</v>
      </c>
      <c r="Y220">
        <v>145.1</v>
      </c>
      <c r="Z220">
        <v>123.3</v>
      </c>
      <c r="AA220">
        <v>136.69999999999999</v>
      </c>
      <c r="AB220">
        <v>150.19999999999999</v>
      </c>
      <c r="AC220">
        <v>132.80000000000001</v>
      </c>
      <c r="AD220">
        <v>136.9</v>
      </c>
      <c r="AE220">
        <v>139.6</v>
      </c>
    </row>
    <row r="221" spans="1:31" x14ac:dyDescent="0.3">
      <c r="A221" t="s">
        <v>60</v>
      </c>
      <c r="B221" s="1">
        <v>2019</v>
      </c>
      <c r="C221" t="s">
        <v>116</v>
      </c>
      <c r="D221" t="str">
        <f t="shared" si="3"/>
        <v>2019FebruaryRural</v>
      </c>
      <c r="E221">
        <v>136.80000000000001</v>
      </c>
      <c r="F221">
        <v>153</v>
      </c>
      <c r="G221">
        <v>139.1</v>
      </c>
      <c r="H221">
        <v>142.5</v>
      </c>
      <c r="I221">
        <v>124.1</v>
      </c>
      <c r="J221">
        <v>135.80000000000001</v>
      </c>
      <c r="K221">
        <v>128.69999999999999</v>
      </c>
      <c r="L221">
        <v>121.5</v>
      </c>
      <c r="M221">
        <v>108.3</v>
      </c>
      <c r="N221">
        <v>139.19999999999999</v>
      </c>
      <c r="O221">
        <v>137.4</v>
      </c>
      <c r="P221">
        <v>156.19999999999999</v>
      </c>
      <c r="Q221">
        <v>137.19999999999999</v>
      </c>
      <c r="R221">
        <v>162.80000000000001</v>
      </c>
      <c r="S221">
        <v>150.5</v>
      </c>
      <c r="T221">
        <v>146.1</v>
      </c>
      <c r="U221">
        <v>149.9</v>
      </c>
      <c r="V221" s="3" t="s">
        <v>79</v>
      </c>
      <c r="W221">
        <v>145.30000000000001</v>
      </c>
      <c r="X221">
        <v>150.1</v>
      </c>
      <c r="Y221">
        <v>149.9</v>
      </c>
      <c r="Z221">
        <v>129.19999999999999</v>
      </c>
      <c r="AA221">
        <v>143.4</v>
      </c>
      <c r="AB221">
        <v>155.5</v>
      </c>
      <c r="AC221">
        <v>134.9</v>
      </c>
      <c r="AD221">
        <v>142.19999999999999</v>
      </c>
      <c r="AE221">
        <v>141</v>
      </c>
    </row>
    <row r="222" spans="1:31" x14ac:dyDescent="0.3">
      <c r="A222" t="s">
        <v>85</v>
      </c>
      <c r="B222" s="1">
        <v>2019</v>
      </c>
      <c r="C222" t="s">
        <v>116</v>
      </c>
      <c r="D222" t="str">
        <f t="shared" si="3"/>
        <v>2019FebruaryUrban</v>
      </c>
      <c r="E222">
        <v>139.4</v>
      </c>
      <c r="F222">
        <v>150.1</v>
      </c>
      <c r="G222">
        <v>145.30000000000001</v>
      </c>
      <c r="H222">
        <v>141.69999999999999</v>
      </c>
      <c r="I222">
        <v>118.4</v>
      </c>
      <c r="J222">
        <v>137</v>
      </c>
      <c r="K222">
        <v>131.6</v>
      </c>
      <c r="L222">
        <v>119.9</v>
      </c>
      <c r="M222">
        <v>110.4</v>
      </c>
      <c r="N222">
        <v>140.80000000000001</v>
      </c>
      <c r="O222">
        <v>128.30000000000001</v>
      </c>
      <c r="P222">
        <v>153.5</v>
      </c>
      <c r="Q222">
        <v>138</v>
      </c>
      <c r="R222">
        <v>164.9</v>
      </c>
      <c r="S222">
        <v>143.30000000000001</v>
      </c>
      <c r="T222">
        <v>130.80000000000001</v>
      </c>
      <c r="U222">
        <v>141.4</v>
      </c>
      <c r="V222">
        <v>148.5</v>
      </c>
      <c r="W222">
        <v>127.1</v>
      </c>
      <c r="X222">
        <v>136.6</v>
      </c>
      <c r="Y222">
        <v>138.5</v>
      </c>
      <c r="Z222">
        <v>119.2</v>
      </c>
      <c r="AA222">
        <v>132.19999999999999</v>
      </c>
      <c r="AB222">
        <v>146.6</v>
      </c>
      <c r="AC222">
        <v>133</v>
      </c>
      <c r="AD222">
        <v>132.4</v>
      </c>
      <c r="AE222">
        <v>138.6</v>
      </c>
    </row>
    <row r="223" spans="1:31" x14ac:dyDescent="0.3">
      <c r="A223" t="s">
        <v>104</v>
      </c>
      <c r="B223" s="1">
        <v>2019</v>
      </c>
      <c r="C223" t="s">
        <v>116</v>
      </c>
      <c r="D223" t="str">
        <f t="shared" si="3"/>
        <v>2019FebruaryRural+Urban</v>
      </c>
      <c r="E223">
        <v>137.6</v>
      </c>
      <c r="F223">
        <v>152</v>
      </c>
      <c r="G223">
        <v>141.5</v>
      </c>
      <c r="H223">
        <v>142.19999999999999</v>
      </c>
      <c r="I223">
        <v>122</v>
      </c>
      <c r="J223">
        <v>136.4</v>
      </c>
      <c r="K223">
        <v>129.69999999999999</v>
      </c>
      <c r="L223">
        <v>121</v>
      </c>
      <c r="M223">
        <v>109</v>
      </c>
      <c r="N223">
        <v>139.69999999999999</v>
      </c>
      <c r="O223">
        <v>133.6</v>
      </c>
      <c r="P223">
        <v>154.9</v>
      </c>
      <c r="Q223">
        <v>137.5</v>
      </c>
      <c r="R223">
        <v>163.4</v>
      </c>
      <c r="S223">
        <v>147.69999999999999</v>
      </c>
      <c r="T223">
        <v>139.69999999999999</v>
      </c>
      <c r="U223">
        <v>146.5</v>
      </c>
      <c r="V223">
        <v>148.5</v>
      </c>
      <c r="W223">
        <v>138.4</v>
      </c>
      <c r="X223">
        <v>143.69999999999999</v>
      </c>
      <c r="Y223">
        <v>145.6</v>
      </c>
      <c r="Z223">
        <v>123.9</v>
      </c>
      <c r="AA223">
        <v>137.1</v>
      </c>
      <c r="AB223">
        <v>150.30000000000001</v>
      </c>
      <c r="AC223">
        <v>134.1</v>
      </c>
      <c r="AD223">
        <v>137.4</v>
      </c>
      <c r="AE223">
        <v>139.9</v>
      </c>
    </row>
    <row r="224" spans="1:31" x14ac:dyDescent="0.3">
      <c r="A224" t="s">
        <v>60</v>
      </c>
      <c r="B224" s="1">
        <v>2019</v>
      </c>
      <c r="C224" t="s">
        <v>138</v>
      </c>
      <c r="D224" t="str">
        <f t="shared" si="3"/>
        <v>2019MarchRural</v>
      </c>
      <c r="E224">
        <v>136.9</v>
      </c>
      <c r="F224">
        <v>154.1</v>
      </c>
      <c r="G224">
        <v>138.69999999999999</v>
      </c>
      <c r="H224">
        <v>142.5</v>
      </c>
      <c r="I224">
        <v>124.1</v>
      </c>
      <c r="J224">
        <v>136.1</v>
      </c>
      <c r="K224">
        <v>128.19999999999999</v>
      </c>
      <c r="L224">
        <v>122.3</v>
      </c>
      <c r="M224">
        <v>108.3</v>
      </c>
      <c r="N224">
        <v>138.9</v>
      </c>
      <c r="O224">
        <v>137.4</v>
      </c>
      <c r="P224">
        <v>156.4</v>
      </c>
      <c r="Q224">
        <v>137.30000000000001</v>
      </c>
      <c r="R224">
        <v>162.9</v>
      </c>
      <c r="S224">
        <v>150.80000000000001</v>
      </c>
      <c r="T224">
        <v>146.1</v>
      </c>
      <c r="U224">
        <v>150.1</v>
      </c>
      <c r="V224" s="3" t="s">
        <v>79</v>
      </c>
      <c r="W224">
        <v>146.4</v>
      </c>
      <c r="X224">
        <v>150</v>
      </c>
      <c r="Y224">
        <v>150.4</v>
      </c>
      <c r="Z224">
        <v>129.9</v>
      </c>
      <c r="AA224">
        <v>143.80000000000001</v>
      </c>
      <c r="AB224">
        <v>155.5</v>
      </c>
      <c r="AC224">
        <v>134</v>
      </c>
      <c r="AD224">
        <v>142.4</v>
      </c>
      <c r="AE224">
        <v>141.19999999999999</v>
      </c>
    </row>
    <row r="225" spans="1:31" x14ac:dyDescent="0.3">
      <c r="A225" t="s">
        <v>85</v>
      </c>
      <c r="B225" s="1">
        <v>2019</v>
      </c>
      <c r="C225" t="s">
        <v>138</v>
      </c>
      <c r="D225" t="str">
        <f t="shared" si="3"/>
        <v>2019MarchUrban</v>
      </c>
      <c r="E225">
        <v>139.69999999999999</v>
      </c>
      <c r="F225">
        <v>151.1</v>
      </c>
      <c r="G225">
        <v>142.9</v>
      </c>
      <c r="H225">
        <v>141.9</v>
      </c>
      <c r="I225">
        <v>118.4</v>
      </c>
      <c r="J225">
        <v>139.4</v>
      </c>
      <c r="K225">
        <v>141.19999999999999</v>
      </c>
      <c r="L225">
        <v>120.7</v>
      </c>
      <c r="M225">
        <v>110.4</v>
      </c>
      <c r="N225">
        <v>140.69999999999999</v>
      </c>
      <c r="O225">
        <v>128.5</v>
      </c>
      <c r="P225">
        <v>153.9</v>
      </c>
      <c r="Q225">
        <v>139.6</v>
      </c>
      <c r="R225">
        <v>165.3</v>
      </c>
      <c r="S225">
        <v>143.5</v>
      </c>
      <c r="T225">
        <v>131.19999999999999</v>
      </c>
      <c r="U225">
        <v>141.6</v>
      </c>
      <c r="V225">
        <v>149</v>
      </c>
      <c r="W225">
        <v>128.80000000000001</v>
      </c>
      <c r="X225">
        <v>136.80000000000001</v>
      </c>
      <c r="Y225">
        <v>139.19999999999999</v>
      </c>
      <c r="Z225">
        <v>119.9</v>
      </c>
      <c r="AA225">
        <v>133</v>
      </c>
      <c r="AB225">
        <v>146.69999999999999</v>
      </c>
      <c r="AC225">
        <v>132.5</v>
      </c>
      <c r="AD225">
        <v>132.80000000000001</v>
      </c>
      <c r="AE225">
        <v>139.5</v>
      </c>
    </row>
    <row r="226" spans="1:31" x14ac:dyDescent="0.3">
      <c r="A226" t="s">
        <v>104</v>
      </c>
      <c r="B226" s="1">
        <v>2019</v>
      </c>
      <c r="C226" t="s">
        <v>138</v>
      </c>
      <c r="D226" t="str">
        <f t="shared" si="3"/>
        <v>2019MarchRural+Urban</v>
      </c>
      <c r="E226">
        <v>137.80000000000001</v>
      </c>
      <c r="F226">
        <v>153</v>
      </c>
      <c r="G226">
        <v>140.30000000000001</v>
      </c>
      <c r="H226">
        <v>142.30000000000001</v>
      </c>
      <c r="I226">
        <v>122</v>
      </c>
      <c r="J226">
        <v>137.6</v>
      </c>
      <c r="K226">
        <v>132.6</v>
      </c>
      <c r="L226">
        <v>121.8</v>
      </c>
      <c r="M226">
        <v>109</v>
      </c>
      <c r="N226">
        <v>139.5</v>
      </c>
      <c r="O226">
        <v>133.69999999999999</v>
      </c>
      <c r="P226">
        <v>155.19999999999999</v>
      </c>
      <c r="Q226">
        <v>138.1</v>
      </c>
      <c r="R226">
        <v>163.5</v>
      </c>
      <c r="S226">
        <v>147.9</v>
      </c>
      <c r="T226">
        <v>139.9</v>
      </c>
      <c r="U226">
        <v>146.69999999999999</v>
      </c>
      <c r="V226">
        <v>149</v>
      </c>
      <c r="W226">
        <v>139.69999999999999</v>
      </c>
      <c r="X226">
        <v>143.80000000000001</v>
      </c>
      <c r="Y226">
        <v>146.19999999999999</v>
      </c>
      <c r="Z226">
        <v>124.6</v>
      </c>
      <c r="AA226">
        <v>137.69999999999999</v>
      </c>
      <c r="AB226">
        <v>150.30000000000001</v>
      </c>
      <c r="AC226">
        <v>133.4</v>
      </c>
      <c r="AD226">
        <v>137.69999999999999</v>
      </c>
      <c r="AE226">
        <v>140.4</v>
      </c>
    </row>
    <row r="227" spans="1:31" x14ac:dyDescent="0.3">
      <c r="A227" s="61" t="s">
        <v>60</v>
      </c>
      <c r="B227" s="2">
        <v>2019</v>
      </c>
      <c r="C227" s="61" t="s">
        <v>154</v>
      </c>
      <c r="D227" t="str">
        <f t="shared" si="3"/>
        <v>2019AprilRural</v>
      </c>
      <c r="E227" s="71">
        <f t="shared" ref="E227:AE227" si="4">AVERAGE(E224,E230)</f>
        <v>137.15</v>
      </c>
      <c r="F227" s="72">
        <f t="shared" si="4"/>
        <v>156.80000000000001</v>
      </c>
      <c r="G227" s="72">
        <f t="shared" si="4"/>
        <v>136.6</v>
      </c>
      <c r="H227" s="72">
        <f t="shared" si="4"/>
        <v>142.55000000000001</v>
      </c>
      <c r="I227" s="72">
        <f t="shared" si="4"/>
        <v>124.05</v>
      </c>
      <c r="J227" s="72">
        <f t="shared" si="4"/>
        <v>139.89999999999998</v>
      </c>
      <c r="K227" s="72">
        <f t="shared" si="4"/>
        <v>130.80000000000001</v>
      </c>
      <c r="L227" s="72">
        <f t="shared" si="4"/>
        <v>123.69999999999999</v>
      </c>
      <c r="M227" s="72">
        <f t="shared" si="4"/>
        <v>108.8</v>
      </c>
      <c r="N227" s="72">
        <f t="shared" si="4"/>
        <v>139.10000000000002</v>
      </c>
      <c r="O227" s="72">
        <f t="shared" si="4"/>
        <v>137.55000000000001</v>
      </c>
      <c r="P227" s="72">
        <f t="shared" si="4"/>
        <v>156.4</v>
      </c>
      <c r="Q227" s="72">
        <f t="shared" ref="Q227" si="5">AVERAGE(Q224,Q230)</f>
        <v>138.25</v>
      </c>
      <c r="R227" s="72">
        <f t="shared" si="4"/>
        <v>163.10000000000002</v>
      </c>
      <c r="S227" s="72">
        <f t="shared" si="4"/>
        <v>151.05000000000001</v>
      </c>
      <c r="T227" s="72">
        <f t="shared" si="4"/>
        <v>146.35</v>
      </c>
      <c r="U227" s="72">
        <f t="shared" si="4"/>
        <v>150.39999999999998</v>
      </c>
      <c r="V227" s="72" t="s">
        <v>79</v>
      </c>
      <c r="W227" s="72">
        <f t="shared" si="4"/>
        <v>146.65</v>
      </c>
      <c r="X227" s="72">
        <f t="shared" si="4"/>
        <v>149.75</v>
      </c>
      <c r="Y227" s="72">
        <f t="shared" si="4"/>
        <v>150.85000000000002</v>
      </c>
      <c r="Z227" s="72">
        <f t="shared" si="4"/>
        <v>130.05000000000001</v>
      </c>
      <c r="AA227" s="72">
        <f t="shared" si="4"/>
        <v>144.85000000000002</v>
      </c>
      <c r="AB227" s="72">
        <f t="shared" si="4"/>
        <v>156.1</v>
      </c>
      <c r="AC227" s="72">
        <f t="shared" si="4"/>
        <v>133.94999999999999</v>
      </c>
      <c r="AD227" s="72">
        <f t="shared" si="4"/>
        <v>142.65</v>
      </c>
      <c r="AE227" s="73">
        <f t="shared" si="4"/>
        <v>141.80000000000001</v>
      </c>
    </row>
    <row r="228" spans="1:31" x14ac:dyDescent="0.3">
      <c r="A228" s="61" t="s">
        <v>85</v>
      </c>
      <c r="B228" s="2">
        <v>2019</v>
      </c>
      <c r="C228" s="61" t="s">
        <v>154</v>
      </c>
      <c r="D228" t="str">
        <f t="shared" si="3"/>
        <v>2019AprilUrban</v>
      </c>
      <c r="E228" s="74">
        <f t="shared" ref="E228:AE228" si="6">AVERAGE(E225,E231)</f>
        <v>140.05000000000001</v>
      </c>
      <c r="F228" s="75">
        <f t="shared" si="6"/>
        <v>153.89999999999998</v>
      </c>
      <c r="G228" s="75">
        <f t="shared" si="6"/>
        <v>140.60000000000002</v>
      </c>
      <c r="H228" s="75">
        <f t="shared" si="6"/>
        <v>142.15</v>
      </c>
      <c r="I228" s="75">
        <f t="shared" si="6"/>
        <v>118.5</v>
      </c>
      <c r="J228" s="75">
        <f t="shared" si="6"/>
        <v>144.55000000000001</v>
      </c>
      <c r="K228" s="75">
        <f t="shared" si="6"/>
        <v>151.39999999999998</v>
      </c>
      <c r="L228" s="75">
        <f t="shared" si="6"/>
        <v>122.55000000000001</v>
      </c>
      <c r="M228" s="75">
        <f t="shared" si="6"/>
        <v>110.80000000000001</v>
      </c>
      <c r="N228" s="75">
        <f t="shared" si="6"/>
        <v>140.85</v>
      </c>
      <c r="O228" s="75">
        <f t="shared" si="6"/>
        <v>128.69999999999999</v>
      </c>
      <c r="P228" s="75">
        <f t="shared" si="6"/>
        <v>154.19999999999999</v>
      </c>
      <c r="Q228" s="75">
        <f t="shared" ref="Q228" si="7">AVERAGE(Q225,Q231)</f>
        <v>141.69999999999999</v>
      </c>
      <c r="R228" s="75">
        <f t="shared" si="6"/>
        <v>165.75</v>
      </c>
      <c r="S228" s="75">
        <f t="shared" si="6"/>
        <v>143.75</v>
      </c>
      <c r="T228" s="75">
        <f t="shared" si="6"/>
        <v>131.44999999999999</v>
      </c>
      <c r="U228" s="75">
        <f t="shared" si="6"/>
        <v>141.89999999999998</v>
      </c>
      <c r="V228" s="75">
        <f t="shared" si="6"/>
        <v>149.55000000000001</v>
      </c>
      <c r="W228" s="75">
        <f t="shared" si="6"/>
        <v>129.10000000000002</v>
      </c>
      <c r="X228" s="75">
        <f t="shared" si="6"/>
        <v>137</v>
      </c>
      <c r="Y228" s="75">
        <f t="shared" si="6"/>
        <v>139.5</v>
      </c>
      <c r="Z228" s="75">
        <f t="shared" si="6"/>
        <v>120</v>
      </c>
      <c r="AA228" s="75">
        <f t="shared" si="6"/>
        <v>133.5</v>
      </c>
      <c r="AB228" s="75">
        <f t="shared" si="6"/>
        <v>147.35</v>
      </c>
      <c r="AC228" s="75">
        <f t="shared" si="6"/>
        <v>132.55000000000001</v>
      </c>
      <c r="AD228" s="75">
        <f t="shared" si="6"/>
        <v>133.05000000000001</v>
      </c>
      <c r="AE228" s="76">
        <f t="shared" si="6"/>
        <v>140.5</v>
      </c>
    </row>
    <row r="229" spans="1:31" x14ac:dyDescent="0.3">
      <c r="A229" s="61" t="s">
        <v>104</v>
      </c>
      <c r="B229" s="2">
        <v>2019</v>
      </c>
      <c r="C229" s="61" t="s">
        <v>154</v>
      </c>
      <c r="D229" t="str">
        <f t="shared" si="3"/>
        <v>2019AprilRural+Urban</v>
      </c>
      <c r="E229" s="77">
        <f t="shared" ref="E229:AE229" si="8">AVERAGE(E226,E232)</f>
        <v>138.05000000000001</v>
      </c>
      <c r="F229" s="78">
        <f t="shared" si="8"/>
        <v>155.75</v>
      </c>
      <c r="G229" s="78">
        <f t="shared" si="8"/>
        <v>138.15</v>
      </c>
      <c r="H229" s="78">
        <f t="shared" si="8"/>
        <v>142.4</v>
      </c>
      <c r="I229" s="78">
        <f t="shared" si="8"/>
        <v>122</v>
      </c>
      <c r="J229" s="78">
        <f t="shared" si="8"/>
        <v>142.05000000000001</v>
      </c>
      <c r="K229" s="78">
        <f t="shared" si="8"/>
        <v>137.80000000000001</v>
      </c>
      <c r="L229" s="78">
        <f t="shared" si="8"/>
        <v>123.35</v>
      </c>
      <c r="M229" s="78">
        <f t="shared" si="8"/>
        <v>109.45</v>
      </c>
      <c r="N229" s="78">
        <f t="shared" si="8"/>
        <v>139.69999999999999</v>
      </c>
      <c r="O229" s="78">
        <f t="shared" si="8"/>
        <v>133.85</v>
      </c>
      <c r="P229" s="78">
        <f t="shared" si="8"/>
        <v>155.35</v>
      </c>
      <c r="Q229" s="78">
        <f t="shared" ref="Q229" si="9">AVERAGE(Q226,Q232)</f>
        <v>139.5</v>
      </c>
      <c r="R229" s="78">
        <f t="shared" si="8"/>
        <v>163.80000000000001</v>
      </c>
      <c r="S229" s="78">
        <f t="shared" si="8"/>
        <v>148.15</v>
      </c>
      <c r="T229" s="78">
        <f t="shared" si="8"/>
        <v>140.15</v>
      </c>
      <c r="U229" s="78">
        <f t="shared" si="8"/>
        <v>147</v>
      </c>
      <c r="V229" s="78">
        <f t="shared" si="8"/>
        <v>149.55000000000001</v>
      </c>
      <c r="W229" s="78">
        <f t="shared" si="8"/>
        <v>140</v>
      </c>
      <c r="X229" s="78">
        <f t="shared" si="8"/>
        <v>143.75</v>
      </c>
      <c r="Y229" s="78">
        <f t="shared" si="8"/>
        <v>146.55000000000001</v>
      </c>
      <c r="Z229" s="78">
        <f t="shared" si="8"/>
        <v>124.75</v>
      </c>
      <c r="AA229" s="78">
        <f t="shared" si="8"/>
        <v>138.44999999999999</v>
      </c>
      <c r="AB229" s="78">
        <f t="shared" si="8"/>
        <v>150.94999999999999</v>
      </c>
      <c r="AC229" s="78">
        <f t="shared" si="8"/>
        <v>133.4</v>
      </c>
      <c r="AD229" s="78">
        <f t="shared" si="8"/>
        <v>137.94999999999999</v>
      </c>
      <c r="AE229" s="79">
        <f t="shared" si="8"/>
        <v>141.19999999999999</v>
      </c>
    </row>
    <row r="230" spans="1:31" x14ac:dyDescent="0.3">
      <c r="A230" t="s">
        <v>60</v>
      </c>
      <c r="B230" s="2">
        <v>2019</v>
      </c>
      <c r="C230" t="s">
        <v>167</v>
      </c>
      <c r="D230" t="str">
        <f t="shared" si="3"/>
        <v>2019MayRural</v>
      </c>
      <c r="E230">
        <v>137.4</v>
      </c>
      <c r="F230">
        <v>159.5</v>
      </c>
      <c r="G230">
        <v>134.5</v>
      </c>
      <c r="H230">
        <v>142.6</v>
      </c>
      <c r="I230">
        <v>124</v>
      </c>
      <c r="J230">
        <v>143.69999999999999</v>
      </c>
      <c r="K230">
        <v>133.4</v>
      </c>
      <c r="L230">
        <v>125.1</v>
      </c>
      <c r="M230">
        <v>109.3</v>
      </c>
      <c r="N230">
        <v>139.30000000000001</v>
      </c>
      <c r="O230">
        <v>137.69999999999999</v>
      </c>
      <c r="P230">
        <v>156.4</v>
      </c>
      <c r="Q230">
        <v>139.19999999999999</v>
      </c>
      <c r="R230">
        <v>163.30000000000001</v>
      </c>
      <c r="S230">
        <v>151.30000000000001</v>
      </c>
      <c r="T230">
        <v>146.6</v>
      </c>
      <c r="U230">
        <v>150.69999999999999</v>
      </c>
      <c r="V230" s="3" t="s">
        <v>79</v>
      </c>
      <c r="W230">
        <v>146.9</v>
      </c>
      <c r="X230">
        <v>149.5</v>
      </c>
      <c r="Y230">
        <v>151.30000000000001</v>
      </c>
      <c r="Z230">
        <v>130.19999999999999</v>
      </c>
      <c r="AA230">
        <v>145.9</v>
      </c>
      <c r="AB230">
        <v>156.69999999999999</v>
      </c>
      <c r="AC230">
        <v>133.9</v>
      </c>
      <c r="AD230">
        <v>142.9</v>
      </c>
      <c r="AE230">
        <v>142.4</v>
      </c>
    </row>
    <row r="231" spans="1:31" x14ac:dyDescent="0.3">
      <c r="A231" t="s">
        <v>85</v>
      </c>
      <c r="B231" s="2">
        <v>2019</v>
      </c>
      <c r="C231" t="s">
        <v>167</v>
      </c>
      <c r="D231" t="str">
        <f t="shared" si="3"/>
        <v>2019MayUrban</v>
      </c>
      <c r="E231">
        <v>140.4</v>
      </c>
      <c r="F231">
        <v>156.69999999999999</v>
      </c>
      <c r="G231">
        <v>138.30000000000001</v>
      </c>
      <c r="H231">
        <v>142.4</v>
      </c>
      <c r="I231">
        <v>118.6</v>
      </c>
      <c r="J231">
        <v>149.69999999999999</v>
      </c>
      <c r="K231">
        <v>161.6</v>
      </c>
      <c r="L231">
        <v>124.4</v>
      </c>
      <c r="M231">
        <v>111.2</v>
      </c>
      <c r="N231">
        <v>141</v>
      </c>
      <c r="O231">
        <v>128.9</v>
      </c>
      <c r="P231">
        <v>154.5</v>
      </c>
      <c r="Q231">
        <v>143.80000000000001</v>
      </c>
      <c r="R231">
        <v>166.2</v>
      </c>
      <c r="S231">
        <v>144</v>
      </c>
      <c r="T231">
        <v>131.69999999999999</v>
      </c>
      <c r="U231">
        <v>142.19999999999999</v>
      </c>
      <c r="V231">
        <v>150.1</v>
      </c>
      <c r="W231">
        <v>129.4</v>
      </c>
      <c r="X231">
        <v>137.19999999999999</v>
      </c>
      <c r="Y231">
        <v>139.80000000000001</v>
      </c>
      <c r="Z231">
        <v>120.1</v>
      </c>
      <c r="AA231">
        <v>134</v>
      </c>
      <c r="AB231">
        <v>148</v>
      </c>
      <c r="AC231">
        <v>132.6</v>
      </c>
      <c r="AD231">
        <v>133.30000000000001</v>
      </c>
      <c r="AE231">
        <v>141.5</v>
      </c>
    </row>
    <row r="232" spans="1:31" x14ac:dyDescent="0.3">
      <c r="A232" t="s">
        <v>104</v>
      </c>
      <c r="B232" s="2">
        <v>2019</v>
      </c>
      <c r="C232" t="s">
        <v>167</v>
      </c>
      <c r="D232" t="str">
        <f t="shared" si="3"/>
        <v>2019MayRural+Urban</v>
      </c>
      <c r="E232">
        <v>138.30000000000001</v>
      </c>
      <c r="F232">
        <v>158.5</v>
      </c>
      <c r="G232">
        <v>136</v>
      </c>
      <c r="H232">
        <v>142.5</v>
      </c>
      <c r="I232">
        <v>122</v>
      </c>
      <c r="J232">
        <v>146.5</v>
      </c>
      <c r="K232">
        <v>143</v>
      </c>
      <c r="L232">
        <v>124.9</v>
      </c>
      <c r="M232">
        <v>109.9</v>
      </c>
      <c r="N232">
        <v>139.9</v>
      </c>
      <c r="O232">
        <v>134</v>
      </c>
      <c r="P232">
        <v>155.5</v>
      </c>
      <c r="Q232">
        <v>140.9</v>
      </c>
      <c r="R232">
        <v>164.1</v>
      </c>
      <c r="S232">
        <v>148.4</v>
      </c>
      <c r="T232">
        <v>140.4</v>
      </c>
      <c r="U232">
        <v>147.30000000000001</v>
      </c>
      <c r="V232">
        <v>150.1</v>
      </c>
      <c r="W232">
        <v>140.30000000000001</v>
      </c>
      <c r="X232">
        <v>143.69999999999999</v>
      </c>
      <c r="Y232">
        <v>146.9</v>
      </c>
      <c r="Z232">
        <v>124.9</v>
      </c>
      <c r="AA232">
        <v>139.19999999999999</v>
      </c>
      <c r="AB232">
        <v>151.6</v>
      </c>
      <c r="AC232">
        <v>133.4</v>
      </c>
      <c r="AD232">
        <v>138.19999999999999</v>
      </c>
      <c r="AE232">
        <v>142</v>
      </c>
    </row>
    <row r="233" spans="1:31" x14ac:dyDescent="0.3">
      <c r="A233" t="s">
        <v>60</v>
      </c>
      <c r="B233" s="2">
        <v>2019</v>
      </c>
      <c r="C233" t="s">
        <v>177</v>
      </c>
      <c r="D233" t="str">
        <f t="shared" si="3"/>
        <v>2019JuneRural</v>
      </c>
      <c r="E233">
        <v>137.80000000000001</v>
      </c>
      <c r="F233">
        <v>163.5</v>
      </c>
      <c r="G233">
        <v>136.19999999999999</v>
      </c>
      <c r="H233">
        <v>143.19999999999999</v>
      </c>
      <c r="I233">
        <v>124.3</v>
      </c>
      <c r="J233">
        <v>143.30000000000001</v>
      </c>
      <c r="K233">
        <v>140.6</v>
      </c>
      <c r="L233">
        <v>128.69999999999999</v>
      </c>
      <c r="M233">
        <v>110.6</v>
      </c>
      <c r="N233">
        <v>140.4</v>
      </c>
      <c r="O233">
        <v>138</v>
      </c>
      <c r="P233">
        <v>156.6</v>
      </c>
      <c r="Q233">
        <v>141</v>
      </c>
      <c r="R233">
        <v>164.2</v>
      </c>
      <c r="S233">
        <v>151.4</v>
      </c>
      <c r="T233">
        <v>146.5</v>
      </c>
      <c r="U233">
        <v>150.69999999999999</v>
      </c>
      <c r="V233" s="3" t="s">
        <v>79</v>
      </c>
      <c r="W233">
        <v>147.80000000000001</v>
      </c>
      <c r="X233">
        <v>149.6</v>
      </c>
      <c r="Y233">
        <v>151.69999999999999</v>
      </c>
      <c r="Z233">
        <v>130.19999999999999</v>
      </c>
      <c r="AA233">
        <v>146.4</v>
      </c>
      <c r="AB233">
        <v>157.69999999999999</v>
      </c>
      <c r="AC233">
        <v>134.80000000000001</v>
      </c>
      <c r="AD233">
        <v>143.30000000000001</v>
      </c>
      <c r="AE233">
        <v>143.6</v>
      </c>
    </row>
    <row r="234" spans="1:31" x14ac:dyDescent="0.3">
      <c r="A234" t="s">
        <v>85</v>
      </c>
      <c r="B234" s="2">
        <v>2019</v>
      </c>
      <c r="C234" t="s">
        <v>177</v>
      </c>
      <c r="D234" t="str">
        <f t="shared" si="3"/>
        <v>2019JuneUrban</v>
      </c>
      <c r="E234">
        <v>140.69999999999999</v>
      </c>
      <c r="F234">
        <v>159.6</v>
      </c>
      <c r="G234">
        <v>140.4</v>
      </c>
      <c r="H234">
        <v>143.4</v>
      </c>
      <c r="I234">
        <v>118.6</v>
      </c>
      <c r="J234">
        <v>150.9</v>
      </c>
      <c r="K234">
        <v>169.8</v>
      </c>
      <c r="L234">
        <v>127.4</v>
      </c>
      <c r="M234">
        <v>111.8</v>
      </c>
      <c r="N234">
        <v>141</v>
      </c>
      <c r="O234">
        <v>129</v>
      </c>
      <c r="P234">
        <v>155.1</v>
      </c>
      <c r="Q234">
        <v>145.6</v>
      </c>
      <c r="R234">
        <v>166.7</v>
      </c>
      <c r="S234">
        <v>144.30000000000001</v>
      </c>
      <c r="T234">
        <v>131.69999999999999</v>
      </c>
      <c r="U234">
        <v>142.4</v>
      </c>
      <c r="V234">
        <v>149.4</v>
      </c>
      <c r="W234">
        <v>130.5</v>
      </c>
      <c r="X234">
        <v>137.4</v>
      </c>
      <c r="Y234">
        <v>140.30000000000001</v>
      </c>
      <c r="Z234">
        <v>119.6</v>
      </c>
      <c r="AA234">
        <v>134.30000000000001</v>
      </c>
      <c r="AB234">
        <v>148.9</v>
      </c>
      <c r="AC234">
        <v>133.69999999999999</v>
      </c>
      <c r="AD234">
        <v>133.6</v>
      </c>
      <c r="AE234">
        <v>142.1</v>
      </c>
    </row>
    <row r="235" spans="1:31" x14ac:dyDescent="0.3">
      <c r="A235" t="s">
        <v>104</v>
      </c>
      <c r="B235" s="2">
        <v>2019</v>
      </c>
      <c r="C235" t="s">
        <v>177</v>
      </c>
      <c r="D235" t="str">
        <f t="shared" si="3"/>
        <v>2019JuneRural+Urban</v>
      </c>
      <c r="E235">
        <v>138.69999999999999</v>
      </c>
      <c r="F235">
        <v>162.1</v>
      </c>
      <c r="G235">
        <v>137.80000000000001</v>
      </c>
      <c r="H235">
        <v>143.30000000000001</v>
      </c>
      <c r="I235">
        <v>122.2</v>
      </c>
      <c r="J235">
        <v>146.80000000000001</v>
      </c>
      <c r="K235">
        <v>150.5</v>
      </c>
      <c r="L235">
        <v>128.30000000000001</v>
      </c>
      <c r="M235">
        <v>111</v>
      </c>
      <c r="N235">
        <v>140.6</v>
      </c>
      <c r="O235">
        <v>134.19999999999999</v>
      </c>
      <c r="P235">
        <v>155.9</v>
      </c>
      <c r="Q235">
        <v>142.69999999999999</v>
      </c>
      <c r="R235">
        <v>164.9</v>
      </c>
      <c r="S235">
        <v>148.6</v>
      </c>
      <c r="T235">
        <v>140.4</v>
      </c>
      <c r="U235">
        <v>147.4</v>
      </c>
      <c r="V235">
        <v>149.4</v>
      </c>
      <c r="W235">
        <v>141.19999999999999</v>
      </c>
      <c r="X235">
        <v>143.80000000000001</v>
      </c>
      <c r="Y235">
        <v>147.4</v>
      </c>
      <c r="Z235">
        <v>124.6</v>
      </c>
      <c r="AA235">
        <v>139.6</v>
      </c>
      <c r="AB235">
        <v>152.5</v>
      </c>
      <c r="AC235">
        <v>134.30000000000001</v>
      </c>
      <c r="AD235">
        <v>138.6</v>
      </c>
      <c r="AE235">
        <v>142.9</v>
      </c>
    </row>
    <row r="236" spans="1:31" x14ac:dyDescent="0.3">
      <c r="A236" t="s">
        <v>60</v>
      </c>
      <c r="B236" s="2">
        <v>2019</v>
      </c>
      <c r="C236" t="s">
        <v>194</v>
      </c>
      <c r="D236" t="str">
        <f t="shared" si="3"/>
        <v>2019JulyRural</v>
      </c>
      <c r="E236">
        <v>138.4</v>
      </c>
      <c r="F236">
        <v>164</v>
      </c>
      <c r="G236">
        <v>138.4</v>
      </c>
      <c r="H236">
        <v>143.9</v>
      </c>
      <c r="I236">
        <v>124.4</v>
      </c>
      <c r="J236">
        <v>146.4</v>
      </c>
      <c r="K236">
        <v>150.1</v>
      </c>
      <c r="L236">
        <v>130.6</v>
      </c>
      <c r="M236">
        <v>110.8</v>
      </c>
      <c r="N236">
        <v>141.69999999999999</v>
      </c>
      <c r="O236">
        <v>138.5</v>
      </c>
      <c r="P236">
        <v>156.69999999999999</v>
      </c>
      <c r="Q236">
        <v>143</v>
      </c>
      <c r="R236">
        <v>164.5</v>
      </c>
      <c r="S236">
        <v>151.6</v>
      </c>
      <c r="T236">
        <v>146.6</v>
      </c>
      <c r="U236">
        <v>150.9</v>
      </c>
      <c r="V236" s="3" t="s">
        <v>79</v>
      </c>
      <c r="W236">
        <v>146.80000000000001</v>
      </c>
      <c r="X236">
        <v>150</v>
      </c>
      <c r="Y236">
        <v>152.19999999999999</v>
      </c>
      <c r="Z236">
        <v>131.19999999999999</v>
      </c>
      <c r="AA236">
        <v>147.5</v>
      </c>
      <c r="AB236">
        <v>159.1</v>
      </c>
      <c r="AC236">
        <v>136.1</v>
      </c>
      <c r="AD236">
        <v>144.19999999999999</v>
      </c>
      <c r="AE236">
        <v>144.9</v>
      </c>
    </row>
    <row r="237" spans="1:31" x14ac:dyDescent="0.3">
      <c r="A237" t="s">
        <v>85</v>
      </c>
      <c r="B237" s="2">
        <v>2019</v>
      </c>
      <c r="C237" t="s">
        <v>194</v>
      </c>
      <c r="D237" t="str">
        <f t="shared" si="3"/>
        <v>2019JulyUrban</v>
      </c>
      <c r="E237">
        <v>141.4</v>
      </c>
      <c r="F237">
        <v>160.19999999999999</v>
      </c>
      <c r="G237">
        <v>142.5</v>
      </c>
      <c r="H237">
        <v>144.1</v>
      </c>
      <c r="I237">
        <v>119.3</v>
      </c>
      <c r="J237">
        <v>154.69999999999999</v>
      </c>
      <c r="K237">
        <v>180.1</v>
      </c>
      <c r="L237">
        <v>128.9</v>
      </c>
      <c r="M237">
        <v>111.8</v>
      </c>
      <c r="N237">
        <v>141.6</v>
      </c>
      <c r="O237">
        <v>129.5</v>
      </c>
      <c r="P237">
        <v>155.6</v>
      </c>
      <c r="Q237">
        <v>147.69999999999999</v>
      </c>
      <c r="R237">
        <v>167.2</v>
      </c>
      <c r="S237">
        <v>144.69999999999999</v>
      </c>
      <c r="T237">
        <v>131.9</v>
      </c>
      <c r="U237">
        <v>142.69999999999999</v>
      </c>
      <c r="V237">
        <v>150.6</v>
      </c>
      <c r="W237">
        <v>127</v>
      </c>
      <c r="X237">
        <v>137.69999999999999</v>
      </c>
      <c r="Y237">
        <v>140.80000000000001</v>
      </c>
      <c r="Z237">
        <v>120.6</v>
      </c>
      <c r="AA237">
        <v>135</v>
      </c>
      <c r="AB237">
        <v>150.4</v>
      </c>
      <c r="AC237">
        <v>135.1</v>
      </c>
      <c r="AD237">
        <v>134.5</v>
      </c>
      <c r="AE237">
        <v>143.30000000000001</v>
      </c>
    </row>
    <row r="238" spans="1:31" x14ac:dyDescent="0.3">
      <c r="A238" t="s">
        <v>104</v>
      </c>
      <c r="B238" s="2">
        <v>2019</v>
      </c>
      <c r="C238" t="s">
        <v>194</v>
      </c>
      <c r="D238" t="str">
        <f t="shared" si="3"/>
        <v>2019JulyRural+Urban</v>
      </c>
      <c r="E238">
        <v>139.30000000000001</v>
      </c>
      <c r="F238">
        <v>162.69999999999999</v>
      </c>
      <c r="G238">
        <v>140</v>
      </c>
      <c r="H238">
        <v>144</v>
      </c>
      <c r="I238">
        <v>122.5</v>
      </c>
      <c r="J238">
        <v>150.30000000000001</v>
      </c>
      <c r="K238">
        <v>160.30000000000001</v>
      </c>
      <c r="L238">
        <v>130</v>
      </c>
      <c r="M238">
        <v>111.1</v>
      </c>
      <c r="N238">
        <v>141.69999999999999</v>
      </c>
      <c r="O238">
        <v>134.69999999999999</v>
      </c>
      <c r="P238">
        <v>156.19999999999999</v>
      </c>
      <c r="Q238">
        <v>144.69999999999999</v>
      </c>
      <c r="R238">
        <v>165.2</v>
      </c>
      <c r="S238">
        <v>148.9</v>
      </c>
      <c r="T238">
        <v>140.5</v>
      </c>
      <c r="U238">
        <v>147.6</v>
      </c>
      <c r="V238">
        <v>150.6</v>
      </c>
      <c r="W238">
        <v>139.30000000000001</v>
      </c>
      <c r="X238">
        <v>144.19999999999999</v>
      </c>
      <c r="Y238">
        <v>147.9</v>
      </c>
      <c r="Z238">
        <v>125.6</v>
      </c>
      <c r="AA238">
        <v>140.5</v>
      </c>
      <c r="AB238">
        <v>154</v>
      </c>
      <c r="AC238">
        <v>135.69999999999999</v>
      </c>
      <c r="AD238">
        <v>139.5</v>
      </c>
      <c r="AE238">
        <v>144.19999999999999</v>
      </c>
    </row>
    <row r="239" spans="1:31" x14ac:dyDescent="0.3">
      <c r="A239" t="s">
        <v>60</v>
      </c>
      <c r="B239" s="2">
        <v>2019</v>
      </c>
      <c r="C239" t="s">
        <v>213</v>
      </c>
      <c r="D239" t="str">
        <f t="shared" si="3"/>
        <v>2019AugustRural</v>
      </c>
      <c r="E239">
        <v>139.19999999999999</v>
      </c>
      <c r="F239">
        <v>161.9</v>
      </c>
      <c r="G239">
        <v>137.1</v>
      </c>
      <c r="H239">
        <v>144.6</v>
      </c>
      <c r="I239">
        <v>124.7</v>
      </c>
      <c r="J239">
        <v>145.5</v>
      </c>
      <c r="K239">
        <v>156.19999999999999</v>
      </c>
      <c r="L239">
        <v>131.5</v>
      </c>
      <c r="M239">
        <v>111.7</v>
      </c>
      <c r="N239">
        <v>142.69999999999999</v>
      </c>
      <c r="O239">
        <v>138.5</v>
      </c>
      <c r="P239">
        <v>156.9</v>
      </c>
      <c r="Q239">
        <v>144</v>
      </c>
      <c r="R239">
        <v>165.1</v>
      </c>
      <c r="S239">
        <v>151.80000000000001</v>
      </c>
      <c r="T239">
        <v>146.6</v>
      </c>
      <c r="U239">
        <v>151.1</v>
      </c>
      <c r="V239" s="3" t="s">
        <v>79</v>
      </c>
      <c r="W239">
        <v>146.4</v>
      </c>
      <c r="X239">
        <v>150.19999999999999</v>
      </c>
      <c r="Y239">
        <v>152.69999999999999</v>
      </c>
      <c r="Z239">
        <v>131.4</v>
      </c>
      <c r="AA239">
        <v>148</v>
      </c>
      <c r="AB239">
        <v>159.69999999999999</v>
      </c>
      <c r="AC239">
        <v>138.80000000000001</v>
      </c>
      <c r="AD239">
        <v>144.9</v>
      </c>
      <c r="AE239">
        <v>145.69999999999999</v>
      </c>
    </row>
    <row r="240" spans="1:31" x14ac:dyDescent="0.3">
      <c r="A240" t="s">
        <v>85</v>
      </c>
      <c r="B240" s="2">
        <v>2019</v>
      </c>
      <c r="C240" t="s">
        <v>213</v>
      </c>
      <c r="D240" t="str">
        <f t="shared" si="3"/>
        <v>2019AugustUrban</v>
      </c>
      <c r="E240">
        <v>142.1</v>
      </c>
      <c r="F240">
        <v>158.30000000000001</v>
      </c>
      <c r="G240">
        <v>140.80000000000001</v>
      </c>
      <c r="H240">
        <v>144.9</v>
      </c>
      <c r="I240">
        <v>119.9</v>
      </c>
      <c r="J240">
        <v>153.9</v>
      </c>
      <c r="K240">
        <v>189.1</v>
      </c>
      <c r="L240">
        <v>129.80000000000001</v>
      </c>
      <c r="M240">
        <v>112.7</v>
      </c>
      <c r="N240">
        <v>142.5</v>
      </c>
      <c r="O240">
        <v>129.80000000000001</v>
      </c>
      <c r="P240">
        <v>156.19999999999999</v>
      </c>
      <c r="Q240">
        <v>149.1</v>
      </c>
      <c r="R240">
        <v>167.9</v>
      </c>
      <c r="S240">
        <v>145</v>
      </c>
      <c r="T240">
        <v>132.19999999999999</v>
      </c>
      <c r="U240">
        <v>143</v>
      </c>
      <c r="V240">
        <v>151.6</v>
      </c>
      <c r="W240">
        <v>125.5</v>
      </c>
      <c r="X240">
        <v>138.1</v>
      </c>
      <c r="Y240">
        <v>141.5</v>
      </c>
      <c r="Z240">
        <v>120.8</v>
      </c>
      <c r="AA240">
        <v>135.4</v>
      </c>
      <c r="AB240">
        <v>151.5</v>
      </c>
      <c r="AC240">
        <v>137.80000000000001</v>
      </c>
      <c r="AD240">
        <v>135.30000000000001</v>
      </c>
      <c r="AE240">
        <v>144.19999999999999</v>
      </c>
    </row>
    <row r="241" spans="1:31" x14ac:dyDescent="0.3">
      <c r="A241" t="s">
        <v>104</v>
      </c>
      <c r="B241" s="2">
        <v>2019</v>
      </c>
      <c r="C241" t="s">
        <v>213</v>
      </c>
      <c r="D241" t="str">
        <f t="shared" si="3"/>
        <v>2019AugustRural+Urban</v>
      </c>
      <c r="E241">
        <v>140.1</v>
      </c>
      <c r="F241">
        <v>160.6</v>
      </c>
      <c r="G241">
        <v>138.5</v>
      </c>
      <c r="H241">
        <v>144.69999999999999</v>
      </c>
      <c r="I241">
        <v>122.9</v>
      </c>
      <c r="J241">
        <v>149.4</v>
      </c>
      <c r="K241">
        <v>167.4</v>
      </c>
      <c r="L241">
        <v>130.9</v>
      </c>
      <c r="M241">
        <v>112</v>
      </c>
      <c r="N241">
        <v>142.6</v>
      </c>
      <c r="O241">
        <v>134.9</v>
      </c>
      <c r="P241">
        <v>156.6</v>
      </c>
      <c r="Q241">
        <v>145.9</v>
      </c>
      <c r="R241">
        <v>165.8</v>
      </c>
      <c r="S241">
        <v>149.1</v>
      </c>
      <c r="T241">
        <v>140.6</v>
      </c>
      <c r="U241">
        <v>147.9</v>
      </c>
      <c r="V241">
        <v>151.6</v>
      </c>
      <c r="W241">
        <v>138.5</v>
      </c>
      <c r="X241">
        <v>144.5</v>
      </c>
      <c r="Y241">
        <v>148.5</v>
      </c>
      <c r="Z241">
        <v>125.8</v>
      </c>
      <c r="AA241">
        <v>140.9</v>
      </c>
      <c r="AB241">
        <v>154.9</v>
      </c>
      <c r="AC241">
        <v>138.4</v>
      </c>
      <c r="AD241">
        <v>140.19999999999999</v>
      </c>
      <c r="AE241">
        <v>145</v>
      </c>
    </row>
    <row r="242" spans="1:31" x14ac:dyDescent="0.3">
      <c r="A242" t="s">
        <v>60</v>
      </c>
      <c r="B242" s="2">
        <v>2019</v>
      </c>
      <c r="C242" t="s">
        <v>228</v>
      </c>
      <c r="D242" t="str">
        <f t="shared" si="3"/>
        <v>2019SeptemberRural</v>
      </c>
      <c r="E242">
        <v>140.1</v>
      </c>
      <c r="F242">
        <v>161.9</v>
      </c>
      <c r="G242">
        <v>138.30000000000001</v>
      </c>
      <c r="H242">
        <v>145.69999999999999</v>
      </c>
      <c r="I242">
        <v>125.1</v>
      </c>
      <c r="J242">
        <v>143.80000000000001</v>
      </c>
      <c r="K242">
        <v>163.4</v>
      </c>
      <c r="L242">
        <v>132.19999999999999</v>
      </c>
      <c r="M242">
        <v>112.8</v>
      </c>
      <c r="N242">
        <v>144.19999999999999</v>
      </c>
      <c r="O242">
        <v>138.5</v>
      </c>
      <c r="P242">
        <v>157.19999999999999</v>
      </c>
      <c r="Q242">
        <v>145.5</v>
      </c>
      <c r="R242">
        <v>165.7</v>
      </c>
      <c r="S242">
        <v>151.69999999999999</v>
      </c>
      <c r="T242">
        <v>146.6</v>
      </c>
      <c r="U242">
        <v>151</v>
      </c>
      <c r="V242" s="3" t="s">
        <v>79</v>
      </c>
      <c r="W242">
        <v>146.9</v>
      </c>
      <c r="X242">
        <v>150.30000000000001</v>
      </c>
      <c r="Y242">
        <v>153.4</v>
      </c>
      <c r="Z242">
        <v>131.6</v>
      </c>
      <c r="AA242">
        <v>148.30000000000001</v>
      </c>
      <c r="AB242">
        <v>160.19999999999999</v>
      </c>
      <c r="AC242">
        <v>140.19999999999999</v>
      </c>
      <c r="AD242">
        <v>145.4</v>
      </c>
      <c r="AE242">
        <v>146.69999999999999</v>
      </c>
    </row>
    <row r="243" spans="1:31" x14ac:dyDescent="0.3">
      <c r="A243" t="s">
        <v>85</v>
      </c>
      <c r="B243" s="2">
        <v>2019</v>
      </c>
      <c r="C243" t="s">
        <v>228</v>
      </c>
      <c r="D243" t="str">
        <f t="shared" si="3"/>
        <v>2019SeptemberUrban</v>
      </c>
      <c r="E243">
        <v>142.69999999999999</v>
      </c>
      <c r="F243">
        <v>158.69999999999999</v>
      </c>
      <c r="G243">
        <v>141.6</v>
      </c>
      <c r="H243">
        <v>144.9</v>
      </c>
      <c r="I243">
        <v>120.8</v>
      </c>
      <c r="J243">
        <v>149.80000000000001</v>
      </c>
      <c r="K243">
        <v>192.4</v>
      </c>
      <c r="L243">
        <v>130.30000000000001</v>
      </c>
      <c r="M243">
        <v>114</v>
      </c>
      <c r="N243">
        <v>143.80000000000001</v>
      </c>
      <c r="O243">
        <v>130</v>
      </c>
      <c r="P243">
        <v>156.4</v>
      </c>
      <c r="Q243">
        <v>149.5</v>
      </c>
      <c r="R243">
        <v>168.6</v>
      </c>
      <c r="S243">
        <v>145.30000000000001</v>
      </c>
      <c r="T243">
        <v>132.19999999999999</v>
      </c>
      <c r="U243">
        <v>143.30000000000001</v>
      </c>
      <c r="V243">
        <v>152.19999999999999</v>
      </c>
      <c r="W243">
        <v>126.6</v>
      </c>
      <c r="X243">
        <v>138.30000000000001</v>
      </c>
      <c r="Y243">
        <v>141.9</v>
      </c>
      <c r="Z243">
        <v>121.2</v>
      </c>
      <c r="AA243">
        <v>135.9</v>
      </c>
      <c r="AB243">
        <v>151.6</v>
      </c>
      <c r="AC243">
        <v>139</v>
      </c>
      <c r="AD243">
        <v>135.69999999999999</v>
      </c>
      <c r="AE243">
        <v>144.69999999999999</v>
      </c>
    </row>
    <row r="244" spans="1:31" x14ac:dyDescent="0.3">
      <c r="A244" t="s">
        <v>104</v>
      </c>
      <c r="B244" s="2">
        <v>2019</v>
      </c>
      <c r="C244" t="s">
        <v>228</v>
      </c>
      <c r="D244" t="str">
        <f t="shared" si="3"/>
        <v>2019SeptemberRural+Urban</v>
      </c>
      <c r="E244">
        <v>140.9</v>
      </c>
      <c r="F244">
        <v>160.80000000000001</v>
      </c>
      <c r="G244">
        <v>139.6</v>
      </c>
      <c r="H244">
        <v>145.4</v>
      </c>
      <c r="I244">
        <v>123.5</v>
      </c>
      <c r="J244">
        <v>146.6</v>
      </c>
      <c r="K244">
        <v>173.2</v>
      </c>
      <c r="L244">
        <v>131.6</v>
      </c>
      <c r="M244">
        <v>113.2</v>
      </c>
      <c r="N244">
        <v>144.1</v>
      </c>
      <c r="O244">
        <v>135</v>
      </c>
      <c r="P244">
        <v>156.80000000000001</v>
      </c>
      <c r="Q244">
        <v>147</v>
      </c>
      <c r="R244">
        <v>166.5</v>
      </c>
      <c r="S244">
        <v>149.19999999999999</v>
      </c>
      <c r="T244">
        <v>140.6</v>
      </c>
      <c r="U244">
        <v>147.9</v>
      </c>
      <c r="V244">
        <v>152.19999999999999</v>
      </c>
      <c r="W244">
        <v>139.19999999999999</v>
      </c>
      <c r="X244">
        <v>144.6</v>
      </c>
      <c r="Y244">
        <v>149</v>
      </c>
      <c r="Z244">
        <v>126.1</v>
      </c>
      <c r="AA244">
        <v>141.30000000000001</v>
      </c>
      <c r="AB244">
        <v>155.19999999999999</v>
      </c>
      <c r="AC244">
        <v>139.69999999999999</v>
      </c>
      <c r="AD244">
        <v>140.69999999999999</v>
      </c>
      <c r="AE244">
        <v>145.80000000000001</v>
      </c>
    </row>
    <row r="245" spans="1:31" x14ac:dyDescent="0.3">
      <c r="A245" t="s">
        <v>60</v>
      </c>
      <c r="B245" s="2">
        <v>2019</v>
      </c>
      <c r="C245" t="s">
        <v>238</v>
      </c>
      <c r="D245" t="str">
        <f t="shared" si="3"/>
        <v>2019OctoberRural</v>
      </c>
      <c r="E245">
        <v>141</v>
      </c>
      <c r="F245">
        <v>161.6</v>
      </c>
      <c r="G245">
        <v>141.19999999999999</v>
      </c>
      <c r="H245">
        <v>146.5</v>
      </c>
      <c r="I245">
        <v>125.6</v>
      </c>
      <c r="J245">
        <v>145.69999999999999</v>
      </c>
      <c r="K245">
        <v>178.8</v>
      </c>
      <c r="L245">
        <v>133.1</v>
      </c>
      <c r="M245">
        <v>113.6</v>
      </c>
      <c r="N245">
        <v>145.5</v>
      </c>
      <c r="O245">
        <v>138.6</v>
      </c>
      <c r="P245">
        <v>157.4</v>
      </c>
      <c r="Q245">
        <v>148.30000000000001</v>
      </c>
      <c r="R245">
        <v>166.3</v>
      </c>
      <c r="S245">
        <v>151.69999999999999</v>
      </c>
      <c r="T245">
        <v>146.69999999999999</v>
      </c>
      <c r="U245">
        <v>151</v>
      </c>
      <c r="V245" s="3" t="s">
        <v>79</v>
      </c>
      <c r="W245">
        <v>147.69999999999999</v>
      </c>
      <c r="X245">
        <v>150.6</v>
      </c>
      <c r="Y245">
        <v>153.69999999999999</v>
      </c>
      <c r="Z245">
        <v>131.69999999999999</v>
      </c>
      <c r="AA245">
        <v>148.69999999999999</v>
      </c>
      <c r="AB245">
        <v>160.69999999999999</v>
      </c>
      <c r="AC245">
        <v>140.30000000000001</v>
      </c>
      <c r="AD245">
        <v>145.69999999999999</v>
      </c>
      <c r="AE245">
        <v>148.30000000000001</v>
      </c>
    </row>
    <row r="246" spans="1:31" x14ac:dyDescent="0.3">
      <c r="A246" t="s">
        <v>85</v>
      </c>
      <c r="B246" s="2">
        <v>2019</v>
      </c>
      <c r="C246" t="s">
        <v>238</v>
      </c>
      <c r="D246" t="str">
        <f t="shared" si="3"/>
        <v>2019OctoberUrban</v>
      </c>
      <c r="E246">
        <v>143.5</v>
      </c>
      <c r="F246">
        <v>159.80000000000001</v>
      </c>
      <c r="G246">
        <v>144.69999999999999</v>
      </c>
      <c r="H246">
        <v>145.6</v>
      </c>
      <c r="I246">
        <v>121.1</v>
      </c>
      <c r="J246">
        <v>150.6</v>
      </c>
      <c r="K246">
        <v>207.2</v>
      </c>
      <c r="L246">
        <v>131.19999999999999</v>
      </c>
      <c r="M246">
        <v>114.8</v>
      </c>
      <c r="N246">
        <v>145.19999999999999</v>
      </c>
      <c r="O246">
        <v>130.19999999999999</v>
      </c>
      <c r="P246">
        <v>156.80000000000001</v>
      </c>
      <c r="Q246">
        <v>151.9</v>
      </c>
      <c r="R246">
        <v>169.3</v>
      </c>
      <c r="S246">
        <v>145.9</v>
      </c>
      <c r="T246">
        <v>132.4</v>
      </c>
      <c r="U246">
        <v>143.9</v>
      </c>
      <c r="V246">
        <v>153</v>
      </c>
      <c r="W246">
        <v>128.9</v>
      </c>
      <c r="X246">
        <v>138.69999999999999</v>
      </c>
      <c r="Y246">
        <v>142.4</v>
      </c>
      <c r="Z246">
        <v>121.5</v>
      </c>
      <c r="AA246">
        <v>136.19999999999999</v>
      </c>
      <c r="AB246">
        <v>151.69999999999999</v>
      </c>
      <c r="AC246">
        <v>139.5</v>
      </c>
      <c r="AD246">
        <v>136</v>
      </c>
      <c r="AE246">
        <v>146</v>
      </c>
    </row>
    <row r="247" spans="1:31" x14ac:dyDescent="0.3">
      <c r="A247" t="s">
        <v>104</v>
      </c>
      <c r="B247" s="2">
        <v>2019</v>
      </c>
      <c r="C247" t="s">
        <v>238</v>
      </c>
      <c r="D247" t="str">
        <f t="shared" si="3"/>
        <v>2019OctoberRural+Urban</v>
      </c>
      <c r="E247">
        <v>141.80000000000001</v>
      </c>
      <c r="F247">
        <v>161</v>
      </c>
      <c r="G247">
        <v>142.6</v>
      </c>
      <c r="H247">
        <v>146.19999999999999</v>
      </c>
      <c r="I247">
        <v>123.9</v>
      </c>
      <c r="J247">
        <v>148</v>
      </c>
      <c r="K247">
        <v>188.4</v>
      </c>
      <c r="L247">
        <v>132.5</v>
      </c>
      <c r="M247">
        <v>114</v>
      </c>
      <c r="N247">
        <v>145.4</v>
      </c>
      <c r="O247">
        <v>135.1</v>
      </c>
      <c r="P247">
        <v>157.1</v>
      </c>
      <c r="Q247">
        <v>149.6</v>
      </c>
      <c r="R247">
        <v>167.1</v>
      </c>
      <c r="S247">
        <v>149.4</v>
      </c>
      <c r="T247">
        <v>140.80000000000001</v>
      </c>
      <c r="U247">
        <v>148.19999999999999</v>
      </c>
      <c r="V247">
        <v>153</v>
      </c>
      <c r="W247">
        <v>140.6</v>
      </c>
      <c r="X247">
        <v>145</v>
      </c>
      <c r="Y247">
        <v>149.4</v>
      </c>
      <c r="Z247">
        <v>126.3</v>
      </c>
      <c r="AA247">
        <v>141.69999999999999</v>
      </c>
      <c r="AB247">
        <v>155.4</v>
      </c>
      <c r="AC247">
        <v>140</v>
      </c>
      <c r="AD247">
        <v>141</v>
      </c>
      <c r="AE247">
        <v>147.19999999999999</v>
      </c>
    </row>
    <row r="248" spans="1:31" x14ac:dyDescent="0.3">
      <c r="A248" t="s">
        <v>60</v>
      </c>
      <c r="B248" s="2">
        <v>2019</v>
      </c>
      <c r="C248" t="s">
        <v>264</v>
      </c>
      <c r="D248" t="str">
        <f t="shared" si="3"/>
        <v>2019NovemberRural</v>
      </c>
      <c r="E248">
        <v>141.80000000000001</v>
      </c>
      <c r="F248">
        <v>163.69999999999999</v>
      </c>
      <c r="G248">
        <v>143.80000000000001</v>
      </c>
      <c r="H248">
        <v>147.1</v>
      </c>
      <c r="I248">
        <v>126</v>
      </c>
      <c r="J248">
        <v>146.19999999999999</v>
      </c>
      <c r="K248">
        <v>191.4</v>
      </c>
      <c r="L248">
        <v>136.19999999999999</v>
      </c>
      <c r="M248">
        <v>113.8</v>
      </c>
      <c r="N248">
        <v>147.30000000000001</v>
      </c>
      <c r="O248">
        <v>138.69999999999999</v>
      </c>
      <c r="P248">
        <v>157.69999999999999</v>
      </c>
      <c r="Q248">
        <v>150.9</v>
      </c>
      <c r="R248">
        <v>167.2</v>
      </c>
      <c r="S248">
        <v>152.30000000000001</v>
      </c>
      <c r="T248">
        <v>147</v>
      </c>
      <c r="U248">
        <v>151.5</v>
      </c>
      <c r="V248" s="3" t="s">
        <v>79</v>
      </c>
      <c r="W248">
        <v>148.4</v>
      </c>
      <c r="X248">
        <v>150.9</v>
      </c>
      <c r="Y248">
        <v>154.30000000000001</v>
      </c>
      <c r="Z248">
        <v>132.1</v>
      </c>
      <c r="AA248">
        <v>149.1</v>
      </c>
      <c r="AB248">
        <v>160.80000000000001</v>
      </c>
      <c r="AC248">
        <v>140.6</v>
      </c>
      <c r="AD248">
        <v>146.1</v>
      </c>
      <c r="AE248">
        <v>149.9</v>
      </c>
    </row>
    <row r="249" spans="1:31" x14ac:dyDescent="0.3">
      <c r="A249" t="s">
        <v>85</v>
      </c>
      <c r="B249" s="2">
        <v>2019</v>
      </c>
      <c r="C249" t="s">
        <v>264</v>
      </c>
      <c r="D249" t="str">
        <f t="shared" si="3"/>
        <v>2019NovemberUrban</v>
      </c>
      <c r="E249">
        <v>144.1</v>
      </c>
      <c r="F249">
        <v>162.4</v>
      </c>
      <c r="G249">
        <v>148.4</v>
      </c>
      <c r="H249">
        <v>145.9</v>
      </c>
      <c r="I249">
        <v>121.5</v>
      </c>
      <c r="J249">
        <v>148.80000000000001</v>
      </c>
      <c r="K249">
        <v>215.7</v>
      </c>
      <c r="L249">
        <v>134.6</v>
      </c>
      <c r="M249">
        <v>115</v>
      </c>
      <c r="N249">
        <v>146.30000000000001</v>
      </c>
      <c r="O249">
        <v>130.5</v>
      </c>
      <c r="P249">
        <v>157.19999999999999</v>
      </c>
      <c r="Q249">
        <v>153.6</v>
      </c>
      <c r="R249">
        <v>169.9</v>
      </c>
      <c r="S249">
        <v>146.30000000000001</v>
      </c>
      <c r="T249">
        <v>132.6</v>
      </c>
      <c r="U249">
        <v>144.19999999999999</v>
      </c>
      <c r="V249">
        <v>153.5</v>
      </c>
      <c r="W249">
        <v>132.19999999999999</v>
      </c>
      <c r="X249">
        <v>139.1</v>
      </c>
      <c r="Y249">
        <v>142.80000000000001</v>
      </c>
      <c r="Z249">
        <v>121.7</v>
      </c>
      <c r="AA249">
        <v>136.69999999999999</v>
      </c>
      <c r="AB249">
        <v>151.80000000000001</v>
      </c>
      <c r="AC249">
        <v>139.80000000000001</v>
      </c>
      <c r="AD249">
        <v>136.30000000000001</v>
      </c>
      <c r="AE249">
        <v>147</v>
      </c>
    </row>
    <row r="250" spans="1:31" x14ac:dyDescent="0.3">
      <c r="A250" t="s">
        <v>104</v>
      </c>
      <c r="B250" s="2">
        <v>2019</v>
      </c>
      <c r="C250" t="s">
        <v>264</v>
      </c>
      <c r="D250" t="str">
        <f t="shared" si="3"/>
        <v>2019NovemberRural+Urban</v>
      </c>
      <c r="E250">
        <v>142.5</v>
      </c>
      <c r="F250">
        <v>163.19999999999999</v>
      </c>
      <c r="G250">
        <v>145.6</v>
      </c>
      <c r="H250">
        <v>146.69999999999999</v>
      </c>
      <c r="I250">
        <v>124.3</v>
      </c>
      <c r="J250">
        <v>147.4</v>
      </c>
      <c r="K250">
        <v>199.6</v>
      </c>
      <c r="L250">
        <v>135.69999999999999</v>
      </c>
      <c r="M250">
        <v>114.2</v>
      </c>
      <c r="N250">
        <v>147</v>
      </c>
      <c r="O250">
        <v>135.30000000000001</v>
      </c>
      <c r="P250">
        <v>157.5</v>
      </c>
      <c r="Q250">
        <v>151.9</v>
      </c>
      <c r="R250">
        <v>167.9</v>
      </c>
      <c r="S250">
        <v>149.9</v>
      </c>
      <c r="T250">
        <v>141</v>
      </c>
      <c r="U250">
        <v>148.6</v>
      </c>
      <c r="V250">
        <v>153.5</v>
      </c>
      <c r="W250">
        <v>142.30000000000001</v>
      </c>
      <c r="X250">
        <v>145.30000000000001</v>
      </c>
      <c r="Y250">
        <v>149.9</v>
      </c>
      <c r="Z250">
        <v>126.6</v>
      </c>
      <c r="AA250">
        <v>142.1</v>
      </c>
      <c r="AB250">
        <v>155.5</v>
      </c>
      <c r="AC250">
        <v>140.30000000000001</v>
      </c>
      <c r="AD250">
        <v>141.30000000000001</v>
      </c>
      <c r="AE250">
        <v>148.6</v>
      </c>
    </row>
    <row r="251" spans="1:31" x14ac:dyDescent="0.3">
      <c r="A251" t="s">
        <v>60</v>
      </c>
      <c r="B251" s="2">
        <v>2019</v>
      </c>
      <c r="C251" t="s">
        <v>273</v>
      </c>
      <c r="D251" t="str">
        <f t="shared" si="3"/>
        <v>2019DecemberRural</v>
      </c>
      <c r="E251">
        <v>142.80000000000001</v>
      </c>
      <c r="F251">
        <v>165.3</v>
      </c>
      <c r="G251">
        <v>149.5</v>
      </c>
      <c r="H251">
        <v>148.69999999999999</v>
      </c>
      <c r="I251">
        <v>127.5</v>
      </c>
      <c r="J251">
        <v>144.30000000000001</v>
      </c>
      <c r="K251">
        <v>209.5</v>
      </c>
      <c r="L251">
        <v>138.80000000000001</v>
      </c>
      <c r="M251">
        <v>113.6</v>
      </c>
      <c r="N251">
        <v>149.1</v>
      </c>
      <c r="O251">
        <v>139.30000000000001</v>
      </c>
      <c r="P251">
        <v>158.30000000000001</v>
      </c>
      <c r="Q251">
        <v>154.30000000000001</v>
      </c>
      <c r="R251">
        <v>167.8</v>
      </c>
      <c r="S251">
        <v>152.6</v>
      </c>
      <c r="T251">
        <v>147.30000000000001</v>
      </c>
      <c r="U251">
        <v>151.9</v>
      </c>
      <c r="V251" s="3" t="s">
        <v>79</v>
      </c>
      <c r="W251">
        <v>149.9</v>
      </c>
      <c r="X251">
        <v>151.19999999999999</v>
      </c>
      <c r="Y251">
        <v>154.80000000000001</v>
      </c>
      <c r="Z251">
        <v>135</v>
      </c>
      <c r="AA251">
        <v>149.5</v>
      </c>
      <c r="AB251">
        <v>161.1</v>
      </c>
      <c r="AC251">
        <v>140.6</v>
      </c>
      <c r="AD251">
        <v>147.1</v>
      </c>
      <c r="AE251">
        <v>152.30000000000001</v>
      </c>
    </row>
    <row r="252" spans="1:31" x14ac:dyDescent="0.3">
      <c r="A252" t="s">
        <v>85</v>
      </c>
      <c r="B252" s="2">
        <v>2019</v>
      </c>
      <c r="C252" t="s">
        <v>273</v>
      </c>
      <c r="D252" t="str">
        <f t="shared" si="3"/>
        <v>2019DecemberUrban</v>
      </c>
      <c r="E252">
        <v>144.9</v>
      </c>
      <c r="F252">
        <v>164.5</v>
      </c>
      <c r="G252">
        <v>153.69999999999999</v>
      </c>
      <c r="H252">
        <v>147.5</v>
      </c>
      <c r="I252">
        <v>122.7</v>
      </c>
      <c r="J252">
        <v>147.19999999999999</v>
      </c>
      <c r="K252">
        <v>231.5</v>
      </c>
      <c r="L252">
        <v>137.19999999999999</v>
      </c>
      <c r="M252">
        <v>114.7</v>
      </c>
      <c r="N252">
        <v>148</v>
      </c>
      <c r="O252">
        <v>130.80000000000001</v>
      </c>
      <c r="P252">
        <v>157.69999999999999</v>
      </c>
      <c r="Q252">
        <v>156.30000000000001</v>
      </c>
      <c r="R252">
        <v>170.4</v>
      </c>
      <c r="S252">
        <v>146.80000000000001</v>
      </c>
      <c r="T252">
        <v>132.80000000000001</v>
      </c>
      <c r="U252">
        <v>144.6</v>
      </c>
      <c r="V252">
        <v>152.80000000000001</v>
      </c>
      <c r="W252">
        <v>133.6</v>
      </c>
      <c r="X252">
        <v>139.80000000000001</v>
      </c>
      <c r="Y252">
        <v>143.19999999999999</v>
      </c>
      <c r="Z252">
        <v>125.2</v>
      </c>
      <c r="AA252">
        <v>136.80000000000001</v>
      </c>
      <c r="AB252">
        <v>151.9</v>
      </c>
      <c r="AC252">
        <v>140.19999999999999</v>
      </c>
      <c r="AD252">
        <v>137.69999999999999</v>
      </c>
      <c r="AE252">
        <v>148.30000000000001</v>
      </c>
    </row>
    <row r="253" spans="1:31" x14ac:dyDescent="0.3">
      <c r="A253" t="s">
        <v>104</v>
      </c>
      <c r="B253" s="2">
        <v>2019</v>
      </c>
      <c r="C253" t="s">
        <v>273</v>
      </c>
      <c r="D253" t="str">
        <f t="shared" si="3"/>
        <v>2019DecemberRural+Urban</v>
      </c>
      <c r="E253">
        <v>143.5</v>
      </c>
      <c r="F253">
        <v>165</v>
      </c>
      <c r="G253">
        <v>151.1</v>
      </c>
      <c r="H253">
        <v>148.30000000000001</v>
      </c>
      <c r="I253">
        <v>125.7</v>
      </c>
      <c r="J253">
        <v>145.69999999999999</v>
      </c>
      <c r="K253">
        <v>217</v>
      </c>
      <c r="L253">
        <v>138.30000000000001</v>
      </c>
      <c r="M253">
        <v>114</v>
      </c>
      <c r="N253">
        <v>148.69999999999999</v>
      </c>
      <c r="O253">
        <v>135.80000000000001</v>
      </c>
      <c r="P253">
        <v>158</v>
      </c>
      <c r="Q253">
        <v>155</v>
      </c>
      <c r="R253">
        <v>168.5</v>
      </c>
      <c r="S253">
        <v>150.30000000000001</v>
      </c>
      <c r="T253">
        <v>141.30000000000001</v>
      </c>
      <c r="U253">
        <v>149</v>
      </c>
      <c r="V253">
        <v>152.80000000000001</v>
      </c>
      <c r="W253">
        <v>143.69999999999999</v>
      </c>
      <c r="X253">
        <v>145.80000000000001</v>
      </c>
      <c r="Y253">
        <v>150.4</v>
      </c>
      <c r="Z253">
        <v>129.80000000000001</v>
      </c>
      <c r="AA253">
        <v>142.30000000000001</v>
      </c>
      <c r="AB253">
        <v>155.69999999999999</v>
      </c>
      <c r="AC253">
        <v>140.4</v>
      </c>
      <c r="AD253">
        <v>142.5</v>
      </c>
      <c r="AE253">
        <v>150.4</v>
      </c>
    </row>
    <row r="254" spans="1:31" x14ac:dyDescent="0.3">
      <c r="A254" t="s">
        <v>60</v>
      </c>
      <c r="B254" s="2">
        <v>2020</v>
      </c>
      <c r="C254" t="s">
        <v>62</v>
      </c>
      <c r="D254" t="str">
        <f t="shared" si="3"/>
        <v>2020JanuaryRural</v>
      </c>
      <c r="E254">
        <v>143.69999999999999</v>
      </c>
      <c r="F254">
        <v>167.3</v>
      </c>
      <c r="G254">
        <v>153.5</v>
      </c>
      <c r="H254">
        <v>150.5</v>
      </c>
      <c r="I254">
        <v>132</v>
      </c>
      <c r="J254">
        <v>142.19999999999999</v>
      </c>
      <c r="K254">
        <v>191.5</v>
      </c>
      <c r="L254">
        <v>141.1</v>
      </c>
      <c r="M254">
        <v>113.8</v>
      </c>
      <c r="N254">
        <v>151.6</v>
      </c>
      <c r="O254">
        <v>139.69999999999999</v>
      </c>
      <c r="P254">
        <v>158.69999999999999</v>
      </c>
      <c r="Q254">
        <v>153</v>
      </c>
      <c r="R254">
        <v>168.6</v>
      </c>
      <c r="S254">
        <v>152.80000000000001</v>
      </c>
      <c r="T254">
        <v>147.4</v>
      </c>
      <c r="U254">
        <v>152.1</v>
      </c>
      <c r="V254" s="3" t="s">
        <v>79</v>
      </c>
      <c r="W254">
        <v>150.4</v>
      </c>
      <c r="X254">
        <v>151.69999999999999</v>
      </c>
      <c r="Y254">
        <v>155.69999999999999</v>
      </c>
      <c r="Z254">
        <v>136.30000000000001</v>
      </c>
      <c r="AA254">
        <v>150.1</v>
      </c>
      <c r="AB254">
        <v>161.69999999999999</v>
      </c>
      <c r="AC254">
        <v>142.5</v>
      </c>
      <c r="AD254">
        <v>148.1</v>
      </c>
      <c r="AE254">
        <v>151.9</v>
      </c>
    </row>
    <row r="255" spans="1:31" x14ac:dyDescent="0.3">
      <c r="A255" t="s">
        <v>85</v>
      </c>
      <c r="B255" s="2">
        <v>2020</v>
      </c>
      <c r="C255" t="s">
        <v>62</v>
      </c>
      <c r="D255" t="str">
        <f t="shared" si="3"/>
        <v>2020JanuaryUrban</v>
      </c>
      <c r="E255">
        <v>145.6</v>
      </c>
      <c r="F255">
        <v>167.6</v>
      </c>
      <c r="G255">
        <v>157</v>
      </c>
      <c r="H255">
        <v>149.30000000000001</v>
      </c>
      <c r="I255">
        <v>126.3</v>
      </c>
      <c r="J255">
        <v>144.4</v>
      </c>
      <c r="K255">
        <v>207.8</v>
      </c>
      <c r="L255">
        <v>139.1</v>
      </c>
      <c r="M255">
        <v>114.8</v>
      </c>
      <c r="N255">
        <v>149.5</v>
      </c>
      <c r="O255">
        <v>131.1</v>
      </c>
      <c r="P255">
        <v>158.5</v>
      </c>
      <c r="Q255">
        <v>154.4</v>
      </c>
      <c r="R255">
        <v>170.8</v>
      </c>
      <c r="S255">
        <v>147</v>
      </c>
      <c r="T255">
        <v>133.19999999999999</v>
      </c>
      <c r="U255">
        <v>144.9</v>
      </c>
      <c r="V255">
        <v>153.9</v>
      </c>
      <c r="W255">
        <v>135.1</v>
      </c>
      <c r="X255">
        <v>140.1</v>
      </c>
      <c r="Y255">
        <v>143.80000000000001</v>
      </c>
      <c r="Z255">
        <v>126.1</v>
      </c>
      <c r="AA255">
        <v>137.19999999999999</v>
      </c>
      <c r="AB255">
        <v>152.1</v>
      </c>
      <c r="AC255">
        <v>142.1</v>
      </c>
      <c r="AD255">
        <v>138.4</v>
      </c>
      <c r="AE255">
        <v>148.19999999999999</v>
      </c>
    </row>
    <row r="256" spans="1:31" x14ac:dyDescent="0.3">
      <c r="A256" t="s">
        <v>104</v>
      </c>
      <c r="B256" s="2">
        <v>2020</v>
      </c>
      <c r="C256" t="s">
        <v>62</v>
      </c>
      <c r="D256" t="str">
        <f t="shared" si="3"/>
        <v>2020JanuaryRural+Urban</v>
      </c>
      <c r="E256">
        <v>144.30000000000001</v>
      </c>
      <c r="F256">
        <v>167.4</v>
      </c>
      <c r="G256">
        <v>154.9</v>
      </c>
      <c r="H256">
        <v>150.1</v>
      </c>
      <c r="I256">
        <v>129.9</v>
      </c>
      <c r="J256">
        <v>143.19999999999999</v>
      </c>
      <c r="K256">
        <v>197</v>
      </c>
      <c r="L256">
        <v>140.4</v>
      </c>
      <c r="M256">
        <v>114.1</v>
      </c>
      <c r="N256">
        <v>150.9</v>
      </c>
      <c r="O256">
        <v>136.1</v>
      </c>
      <c r="P256">
        <v>158.6</v>
      </c>
      <c r="Q256">
        <v>153.5</v>
      </c>
      <c r="R256">
        <v>169.2</v>
      </c>
      <c r="S256">
        <v>150.5</v>
      </c>
      <c r="T256">
        <v>141.5</v>
      </c>
      <c r="U256">
        <v>149.19999999999999</v>
      </c>
      <c r="V256">
        <v>153.9</v>
      </c>
      <c r="W256">
        <v>144.6</v>
      </c>
      <c r="X256">
        <v>146.19999999999999</v>
      </c>
      <c r="Y256">
        <v>151.19999999999999</v>
      </c>
      <c r="Z256">
        <v>130.9</v>
      </c>
      <c r="AA256">
        <v>142.80000000000001</v>
      </c>
      <c r="AB256">
        <v>156.1</v>
      </c>
      <c r="AC256">
        <v>142.30000000000001</v>
      </c>
      <c r="AD256">
        <v>143.4</v>
      </c>
      <c r="AE256">
        <v>150.19999999999999</v>
      </c>
    </row>
    <row r="257" spans="1:31" x14ac:dyDescent="0.3">
      <c r="A257" t="s">
        <v>60</v>
      </c>
      <c r="B257" s="2">
        <v>2020</v>
      </c>
      <c r="C257" t="s">
        <v>116</v>
      </c>
      <c r="D257" t="str">
        <f t="shared" si="3"/>
        <v>2020FebruaryRural</v>
      </c>
      <c r="E257">
        <v>144.19999999999999</v>
      </c>
      <c r="F257">
        <v>167.5</v>
      </c>
      <c r="G257">
        <v>150.9</v>
      </c>
      <c r="H257">
        <v>150.9</v>
      </c>
      <c r="I257">
        <v>133.69999999999999</v>
      </c>
      <c r="J257">
        <v>140.69999999999999</v>
      </c>
      <c r="K257">
        <v>165.1</v>
      </c>
      <c r="L257">
        <v>141.80000000000001</v>
      </c>
      <c r="M257">
        <v>113.1</v>
      </c>
      <c r="N257">
        <v>152.80000000000001</v>
      </c>
      <c r="O257">
        <v>140.1</v>
      </c>
      <c r="P257">
        <v>159.19999999999999</v>
      </c>
      <c r="Q257">
        <v>149.80000000000001</v>
      </c>
      <c r="R257">
        <v>169.4</v>
      </c>
      <c r="S257">
        <v>153</v>
      </c>
      <c r="T257">
        <v>147.5</v>
      </c>
      <c r="U257">
        <v>152.30000000000001</v>
      </c>
      <c r="V257" s="3" t="s">
        <v>79</v>
      </c>
      <c r="W257">
        <v>152.30000000000001</v>
      </c>
      <c r="X257">
        <v>151.80000000000001</v>
      </c>
      <c r="Y257">
        <v>156.19999999999999</v>
      </c>
      <c r="Z257">
        <v>136</v>
      </c>
      <c r="AA257">
        <v>150.4</v>
      </c>
      <c r="AB257">
        <v>161.9</v>
      </c>
      <c r="AC257">
        <v>143.4</v>
      </c>
      <c r="AD257">
        <v>148.4</v>
      </c>
      <c r="AE257">
        <v>150.4</v>
      </c>
    </row>
    <row r="258" spans="1:31" x14ac:dyDescent="0.3">
      <c r="A258" t="s">
        <v>85</v>
      </c>
      <c r="B258" s="2">
        <v>2020</v>
      </c>
      <c r="C258" t="s">
        <v>116</v>
      </c>
      <c r="D258" t="str">
        <f t="shared" si="3"/>
        <v>2020FebruaryUrban</v>
      </c>
      <c r="E258">
        <v>146.19999999999999</v>
      </c>
      <c r="F258">
        <v>167.6</v>
      </c>
      <c r="G258">
        <v>153.1</v>
      </c>
      <c r="H258">
        <v>150.69999999999999</v>
      </c>
      <c r="I258">
        <v>127.4</v>
      </c>
      <c r="J258">
        <v>143.1</v>
      </c>
      <c r="K258">
        <v>181.7</v>
      </c>
      <c r="L258">
        <v>139.6</v>
      </c>
      <c r="M258">
        <v>114.6</v>
      </c>
      <c r="N258">
        <v>150.4</v>
      </c>
      <c r="O258">
        <v>131.5</v>
      </c>
      <c r="P258">
        <v>159</v>
      </c>
      <c r="Q258">
        <v>151.69999999999999</v>
      </c>
      <c r="R258">
        <v>172</v>
      </c>
      <c r="S258">
        <v>147.30000000000001</v>
      </c>
      <c r="T258">
        <v>133.5</v>
      </c>
      <c r="U258">
        <v>145.19999999999999</v>
      </c>
      <c r="V258">
        <v>154.80000000000001</v>
      </c>
      <c r="W258">
        <v>138.9</v>
      </c>
      <c r="X258">
        <v>140.4</v>
      </c>
      <c r="Y258">
        <v>144.4</v>
      </c>
      <c r="Z258">
        <v>125.2</v>
      </c>
      <c r="AA258">
        <v>137.69999999999999</v>
      </c>
      <c r="AB258">
        <v>152.19999999999999</v>
      </c>
      <c r="AC258">
        <v>143.5</v>
      </c>
      <c r="AD258">
        <v>138.4</v>
      </c>
      <c r="AE258">
        <v>147.69999999999999</v>
      </c>
    </row>
    <row r="259" spans="1:31" x14ac:dyDescent="0.3">
      <c r="A259" t="s">
        <v>104</v>
      </c>
      <c r="B259" s="2">
        <v>2020</v>
      </c>
      <c r="C259" t="s">
        <v>116</v>
      </c>
      <c r="D259" t="str">
        <f t="shared" ref="D259:D322" si="10">B259&amp;C259&amp;A259</f>
        <v>2020FebruaryRural+Urban</v>
      </c>
      <c r="E259">
        <v>144.80000000000001</v>
      </c>
      <c r="F259">
        <v>167.5</v>
      </c>
      <c r="G259">
        <v>151.80000000000001</v>
      </c>
      <c r="H259">
        <v>150.80000000000001</v>
      </c>
      <c r="I259">
        <v>131.4</v>
      </c>
      <c r="J259">
        <v>141.80000000000001</v>
      </c>
      <c r="K259">
        <v>170.7</v>
      </c>
      <c r="L259">
        <v>141.1</v>
      </c>
      <c r="M259">
        <v>113.6</v>
      </c>
      <c r="N259">
        <v>152</v>
      </c>
      <c r="O259">
        <v>136.5</v>
      </c>
      <c r="P259">
        <v>159.1</v>
      </c>
      <c r="Q259">
        <v>150.5</v>
      </c>
      <c r="R259">
        <v>170.1</v>
      </c>
      <c r="S259">
        <v>150.80000000000001</v>
      </c>
      <c r="T259">
        <v>141.69999999999999</v>
      </c>
      <c r="U259">
        <v>149.5</v>
      </c>
      <c r="V259">
        <v>154.80000000000001</v>
      </c>
      <c r="W259">
        <v>147.19999999999999</v>
      </c>
      <c r="X259">
        <v>146.4</v>
      </c>
      <c r="Y259">
        <v>151.69999999999999</v>
      </c>
      <c r="Z259">
        <v>130.30000000000001</v>
      </c>
      <c r="AA259">
        <v>143.19999999999999</v>
      </c>
      <c r="AB259">
        <v>156.19999999999999</v>
      </c>
      <c r="AC259">
        <v>143.4</v>
      </c>
      <c r="AD259">
        <v>143.6</v>
      </c>
      <c r="AE259">
        <v>149.1</v>
      </c>
    </row>
    <row r="260" spans="1:31" x14ac:dyDescent="0.3">
      <c r="A260" t="s">
        <v>60</v>
      </c>
      <c r="B260" s="2">
        <v>2020</v>
      </c>
      <c r="C260" t="s">
        <v>138</v>
      </c>
      <c r="D260" t="str">
        <f t="shared" si="10"/>
        <v>2020MarchRural</v>
      </c>
      <c r="E260">
        <v>144.4</v>
      </c>
      <c r="F260">
        <v>166.8</v>
      </c>
      <c r="G260">
        <v>147.6</v>
      </c>
      <c r="H260">
        <v>151.69999999999999</v>
      </c>
      <c r="I260">
        <v>133.30000000000001</v>
      </c>
      <c r="J260">
        <v>141.80000000000001</v>
      </c>
      <c r="K260">
        <v>152.30000000000001</v>
      </c>
      <c r="L260">
        <v>141.80000000000001</v>
      </c>
      <c r="M260">
        <v>112.6</v>
      </c>
      <c r="N260">
        <v>154</v>
      </c>
      <c r="O260">
        <v>140.1</v>
      </c>
      <c r="P260">
        <v>160</v>
      </c>
      <c r="Q260">
        <v>148.19999999999999</v>
      </c>
      <c r="R260">
        <v>170.5</v>
      </c>
      <c r="S260">
        <v>153.4</v>
      </c>
      <c r="T260">
        <v>147.6</v>
      </c>
      <c r="U260">
        <v>152.5</v>
      </c>
      <c r="V260" s="3" t="s">
        <v>79</v>
      </c>
      <c r="W260">
        <v>153.4</v>
      </c>
      <c r="X260">
        <v>151.5</v>
      </c>
      <c r="Y260">
        <v>156.69999999999999</v>
      </c>
      <c r="Z260">
        <v>135.80000000000001</v>
      </c>
      <c r="AA260">
        <v>151.19999999999999</v>
      </c>
      <c r="AB260">
        <v>161.19999999999999</v>
      </c>
      <c r="AC260">
        <v>145.1</v>
      </c>
      <c r="AD260">
        <v>148.6</v>
      </c>
      <c r="AE260">
        <v>149.80000000000001</v>
      </c>
    </row>
    <row r="261" spans="1:31" x14ac:dyDescent="0.3">
      <c r="A261" t="s">
        <v>85</v>
      </c>
      <c r="B261" s="2">
        <v>2020</v>
      </c>
      <c r="C261" t="s">
        <v>138</v>
      </c>
      <c r="D261" t="str">
        <f t="shared" si="10"/>
        <v>2020MarchUrban</v>
      </c>
      <c r="E261">
        <v>146.5</v>
      </c>
      <c r="F261">
        <v>167.5</v>
      </c>
      <c r="G261">
        <v>148.9</v>
      </c>
      <c r="H261">
        <v>151.1</v>
      </c>
      <c r="I261">
        <v>127.5</v>
      </c>
      <c r="J261">
        <v>143.30000000000001</v>
      </c>
      <c r="K261">
        <v>167</v>
      </c>
      <c r="L261">
        <v>139.69999999999999</v>
      </c>
      <c r="M261">
        <v>114.4</v>
      </c>
      <c r="N261">
        <v>151.5</v>
      </c>
      <c r="O261">
        <v>131.9</v>
      </c>
      <c r="P261">
        <v>159.1</v>
      </c>
      <c r="Q261">
        <v>150.1</v>
      </c>
      <c r="R261">
        <v>173.3</v>
      </c>
      <c r="S261">
        <v>147.69999999999999</v>
      </c>
      <c r="T261">
        <v>133.80000000000001</v>
      </c>
      <c r="U261">
        <v>145.6</v>
      </c>
      <c r="V261">
        <v>154.5</v>
      </c>
      <c r="W261">
        <v>141.4</v>
      </c>
      <c r="X261">
        <v>140.80000000000001</v>
      </c>
      <c r="Y261">
        <v>145</v>
      </c>
      <c r="Z261">
        <v>124.6</v>
      </c>
      <c r="AA261">
        <v>137.9</v>
      </c>
      <c r="AB261">
        <v>152.5</v>
      </c>
      <c r="AC261">
        <v>145.30000000000001</v>
      </c>
      <c r="AD261">
        <v>138.69999999999999</v>
      </c>
      <c r="AE261">
        <v>147.30000000000001</v>
      </c>
    </row>
    <row r="262" spans="1:31" x14ac:dyDescent="0.3">
      <c r="A262" t="s">
        <v>104</v>
      </c>
      <c r="B262" s="2">
        <v>2020</v>
      </c>
      <c r="C262" t="s">
        <v>138</v>
      </c>
      <c r="D262" t="str">
        <f t="shared" si="10"/>
        <v>2020MarchRural+Urban</v>
      </c>
      <c r="E262">
        <v>145.1</v>
      </c>
      <c r="F262">
        <v>167</v>
      </c>
      <c r="G262">
        <v>148.1</v>
      </c>
      <c r="H262">
        <v>151.5</v>
      </c>
      <c r="I262">
        <v>131.19999999999999</v>
      </c>
      <c r="J262">
        <v>142.5</v>
      </c>
      <c r="K262">
        <v>157.30000000000001</v>
      </c>
      <c r="L262">
        <v>141.1</v>
      </c>
      <c r="M262">
        <v>113.2</v>
      </c>
      <c r="N262">
        <v>153.19999999999999</v>
      </c>
      <c r="O262">
        <v>136.69999999999999</v>
      </c>
      <c r="P262">
        <v>159.6</v>
      </c>
      <c r="Q262">
        <v>148.9</v>
      </c>
      <c r="R262">
        <v>171.2</v>
      </c>
      <c r="S262">
        <v>151.19999999999999</v>
      </c>
      <c r="T262">
        <v>141.9</v>
      </c>
      <c r="U262">
        <v>149.80000000000001</v>
      </c>
      <c r="V262">
        <v>154.5</v>
      </c>
      <c r="W262">
        <v>148.9</v>
      </c>
      <c r="X262">
        <v>146.4</v>
      </c>
      <c r="Y262">
        <v>152.30000000000001</v>
      </c>
      <c r="Z262">
        <v>129.9</v>
      </c>
      <c r="AA262">
        <v>143.69999999999999</v>
      </c>
      <c r="AB262">
        <v>156.1</v>
      </c>
      <c r="AC262">
        <v>145.19999999999999</v>
      </c>
      <c r="AD262">
        <v>143.80000000000001</v>
      </c>
      <c r="AE262">
        <v>148.6</v>
      </c>
    </row>
    <row r="263" spans="1:31" x14ac:dyDescent="0.3">
      <c r="A263" t="s">
        <v>60</v>
      </c>
      <c r="B263" s="1">
        <v>2020</v>
      </c>
      <c r="C263" t="s">
        <v>154</v>
      </c>
      <c r="D263" t="str">
        <f t="shared" si="10"/>
        <v>2020AprilRural</v>
      </c>
      <c r="E263">
        <v>147.19999999999999</v>
      </c>
      <c r="F263" s="3" t="s">
        <v>79</v>
      </c>
      <c r="G263">
        <v>146.9</v>
      </c>
      <c r="H263">
        <v>155.6</v>
      </c>
      <c r="I263">
        <v>137.1</v>
      </c>
      <c r="J263">
        <v>147.30000000000001</v>
      </c>
      <c r="K263">
        <v>162.69999999999999</v>
      </c>
      <c r="L263">
        <v>150.19999999999999</v>
      </c>
      <c r="M263">
        <v>119.8</v>
      </c>
      <c r="N263">
        <v>158.69999999999999</v>
      </c>
      <c r="O263">
        <v>139.19999999999999</v>
      </c>
      <c r="P263" s="3" t="s">
        <v>79</v>
      </c>
      <c r="Q263">
        <v>150.1</v>
      </c>
      <c r="R263" s="3" t="s">
        <v>79</v>
      </c>
      <c r="S263" s="3" t="s">
        <v>79</v>
      </c>
      <c r="T263" s="3" t="s">
        <v>79</v>
      </c>
      <c r="U263" s="3" t="s">
        <v>79</v>
      </c>
      <c r="V263" s="3" t="s">
        <v>79</v>
      </c>
      <c r="W263">
        <v>148.4</v>
      </c>
      <c r="X263" s="3" t="s">
        <v>79</v>
      </c>
      <c r="Y263">
        <v>154.30000000000001</v>
      </c>
      <c r="Z263" s="3" t="s">
        <v>79</v>
      </c>
      <c r="AA263" s="3" t="s">
        <v>79</v>
      </c>
      <c r="AB263" s="3" t="s">
        <v>79</v>
      </c>
      <c r="AC263" s="3" t="s">
        <v>79</v>
      </c>
      <c r="AD263" s="3" t="s">
        <v>79</v>
      </c>
      <c r="AE263" s="3" t="s">
        <v>79</v>
      </c>
    </row>
    <row r="264" spans="1:31" x14ac:dyDescent="0.3">
      <c r="A264" t="s">
        <v>85</v>
      </c>
      <c r="B264" s="1">
        <v>2020</v>
      </c>
      <c r="C264" t="s">
        <v>154</v>
      </c>
      <c r="D264" t="str">
        <f t="shared" si="10"/>
        <v>2020AprilUrban</v>
      </c>
      <c r="E264">
        <v>151.80000000000001</v>
      </c>
      <c r="F264" s="3" t="s">
        <v>79</v>
      </c>
      <c r="G264">
        <v>151.9</v>
      </c>
      <c r="H264">
        <v>155.5</v>
      </c>
      <c r="I264">
        <v>131.6</v>
      </c>
      <c r="J264">
        <v>152.9</v>
      </c>
      <c r="K264">
        <v>180</v>
      </c>
      <c r="L264">
        <v>150.80000000000001</v>
      </c>
      <c r="M264">
        <v>121.2</v>
      </c>
      <c r="N264">
        <v>154</v>
      </c>
      <c r="O264">
        <v>133.5</v>
      </c>
      <c r="P264" s="3" t="s">
        <v>79</v>
      </c>
      <c r="Q264">
        <v>153.5</v>
      </c>
      <c r="R264" s="3" t="s">
        <v>79</v>
      </c>
      <c r="S264" s="3" t="s">
        <v>79</v>
      </c>
      <c r="T264" s="3" t="s">
        <v>79</v>
      </c>
      <c r="U264" s="3" t="s">
        <v>79</v>
      </c>
      <c r="V264">
        <v>155.6</v>
      </c>
      <c r="W264">
        <v>137.1</v>
      </c>
      <c r="X264" s="3" t="s">
        <v>79</v>
      </c>
      <c r="Y264">
        <v>144.80000000000001</v>
      </c>
      <c r="Z264" s="3" t="s">
        <v>79</v>
      </c>
      <c r="AA264" s="3" t="s">
        <v>79</v>
      </c>
      <c r="AB264" s="3" t="s">
        <v>79</v>
      </c>
      <c r="AC264" s="3" t="s">
        <v>79</v>
      </c>
      <c r="AD264" s="3" t="s">
        <v>79</v>
      </c>
      <c r="AE264" s="3" t="s">
        <v>79</v>
      </c>
    </row>
    <row r="265" spans="1:31" x14ac:dyDescent="0.3">
      <c r="A265" t="s">
        <v>104</v>
      </c>
      <c r="B265" s="1">
        <v>2020</v>
      </c>
      <c r="C265" t="s">
        <v>154</v>
      </c>
      <c r="D265" t="str">
        <f t="shared" si="10"/>
        <v>2020AprilRural+Urban</v>
      </c>
      <c r="E265">
        <v>148.69999999999999</v>
      </c>
      <c r="F265" s="3" t="s">
        <v>79</v>
      </c>
      <c r="G265">
        <v>148.80000000000001</v>
      </c>
      <c r="H265">
        <v>155.6</v>
      </c>
      <c r="I265">
        <v>135.1</v>
      </c>
      <c r="J265">
        <v>149.9</v>
      </c>
      <c r="K265">
        <v>168.6</v>
      </c>
      <c r="L265">
        <v>150.4</v>
      </c>
      <c r="M265">
        <v>120.3</v>
      </c>
      <c r="N265">
        <v>157.1</v>
      </c>
      <c r="O265">
        <v>136.80000000000001</v>
      </c>
      <c r="P265" s="3" t="s">
        <v>79</v>
      </c>
      <c r="Q265">
        <v>151.4</v>
      </c>
      <c r="R265" s="3" t="s">
        <v>79</v>
      </c>
      <c r="S265" s="3" t="s">
        <v>79</v>
      </c>
      <c r="T265" s="3" t="s">
        <v>79</v>
      </c>
      <c r="U265" s="3" t="s">
        <v>79</v>
      </c>
      <c r="V265">
        <v>155.6</v>
      </c>
      <c r="W265">
        <v>144.1</v>
      </c>
      <c r="X265" s="3" t="s">
        <v>79</v>
      </c>
      <c r="Y265">
        <v>150.69999999999999</v>
      </c>
      <c r="Z265" s="3" t="s">
        <v>79</v>
      </c>
      <c r="AA265" s="3" t="s">
        <v>79</v>
      </c>
      <c r="AB265" s="3" t="s">
        <v>79</v>
      </c>
      <c r="AC265" s="3" t="s">
        <v>79</v>
      </c>
      <c r="AD265" s="3" t="s">
        <v>79</v>
      </c>
      <c r="AE265" s="3" t="s">
        <v>79</v>
      </c>
    </row>
    <row r="266" spans="1:31" x14ac:dyDescent="0.3">
      <c r="A266" t="s">
        <v>60</v>
      </c>
      <c r="B266" s="1">
        <v>2020</v>
      </c>
      <c r="C266" t="s">
        <v>167</v>
      </c>
      <c r="D266" t="str">
        <f t="shared" si="10"/>
        <v>2020MayRural</v>
      </c>
      <c r="E266" s="3" t="s">
        <v>79</v>
      </c>
      <c r="F266" s="3" t="s">
        <v>79</v>
      </c>
      <c r="G266" s="3" t="s">
        <v>79</v>
      </c>
      <c r="H266" s="3" t="s">
        <v>79</v>
      </c>
      <c r="I266" s="3" t="s">
        <v>79</v>
      </c>
      <c r="J266" s="3" t="s">
        <v>79</v>
      </c>
      <c r="K266" s="3" t="s">
        <v>79</v>
      </c>
      <c r="L266" s="3" t="s">
        <v>79</v>
      </c>
      <c r="M266" s="3" t="s">
        <v>79</v>
      </c>
      <c r="N266" s="3" t="s">
        <v>79</v>
      </c>
      <c r="O266" s="3" t="s">
        <v>79</v>
      </c>
      <c r="P266" s="3" t="s">
        <v>79</v>
      </c>
      <c r="Q266" s="3" t="s">
        <v>79</v>
      </c>
      <c r="R266" s="3" t="s">
        <v>79</v>
      </c>
      <c r="S266" s="3" t="s">
        <v>79</v>
      </c>
      <c r="T266" s="3" t="s">
        <v>79</v>
      </c>
      <c r="U266" s="3" t="s">
        <v>79</v>
      </c>
      <c r="V266" s="3" t="s">
        <v>79</v>
      </c>
      <c r="W266" s="3" t="s">
        <v>79</v>
      </c>
      <c r="X266" s="3" t="s">
        <v>79</v>
      </c>
      <c r="Y266" s="3" t="s">
        <v>79</v>
      </c>
      <c r="Z266" s="3" t="s">
        <v>79</v>
      </c>
      <c r="AA266" s="3" t="s">
        <v>79</v>
      </c>
      <c r="AB266" s="3" t="s">
        <v>79</v>
      </c>
      <c r="AC266" s="3" t="s">
        <v>79</v>
      </c>
      <c r="AD266" s="3" t="s">
        <v>79</v>
      </c>
      <c r="AE266" s="3" t="s">
        <v>79</v>
      </c>
    </row>
    <row r="267" spans="1:31" x14ac:dyDescent="0.3">
      <c r="A267" t="s">
        <v>85</v>
      </c>
      <c r="B267" s="1">
        <v>2020</v>
      </c>
      <c r="C267" t="s">
        <v>167</v>
      </c>
      <c r="D267" t="str">
        <f t="shared" si="10"/>
        <v>2020MayUrban</v>
      </c>
      <c r="E267" s="3" t="s">
        <v>79</v>
      </c>
      <c r="F267" s="3" t="s">
        <v>79</v>
      </c>
      <c r="G267" s="3" t="s">
        <v>79</v>
      </c>
      <c r="H267" s="3" t="s">
        <v>79</v>
      </c>
      <c r="I267" s="3" t="s">
        <v>79</v>
      </c>
      <c r="J267" s="3" t="s">
        <v>79</v>
      </c>
      <c r="K267" s="3" t="s">
        <v>79</v>
      </c>
      <c r="L267" s="3" t="s">
        <v>79</v>
      </c>
      <c r="M267" s="3" t="s">
        <v>79</v>
      </c>
      <c r="N267" s="3" t="s">
        <v>79</v>
      </c>
      <c r="O267" s="3" t="s">
        <v>79</v>
      </c>
      <c r="P267" s="3" t="s">
        <v>79</v>
      </c>
      <c r="Q267" s="3" t="s">
        <v>79</v>
      </c>
      <c r="R267" s="3" t="s">
        <v>79</v>
      </c>
      <c r="S267" s="3" t="s">
        <v>79</v>
      </c>
      <c r="T267" s="3" t="s">
        <v>79</v>
      </c>
      <c r="U267" s="3" t="s">
        <v>79</v>
      </c>
      <c r="V267" s="3" t="s">
        <v>79</v>
      </c>
      <c r="W267" s="3" t="s">
        <v>79</v>
      </c>
      <c r="X267" s="3" t="s">
        <v>79</v>
      </c>
      <c r="Y267" s="3" t="s">
        <v>79</v>
      </c>
      <c r="Z267" s="3" t="s">
        <v>79</v>
      </c>
      <c r="AA267" s="3" t="s">
        <v>79</v>
      </c>
      <c r="AB267" s="3" t="s">
        <v>79</v>
      </c>
      <c r="AC267" s="3" t="s">
        <v>79</v>
      </c>
      <c r="AD267" s="3" t="s">
        <v>79</v>
      </c>
      <c r="AE267" s="3" t="s">
        <v>79</v>
      </c>
    </row>
    <row r="268" spans="1:31" x14ac:dyDescent="0.3">
      <c r="A268" t="s">
        <v>104</v>
      </c>
      <c r="B268" s="1">
        <v>2020</v>
      </c>
      <c r="C268" t="s">
        <v>167</v>
      </c>
      <c r="D268" t="str">
        <f t="shared" si="10"/>
        <v>2020MayRural+Urban</v>
      </c>
      <c r="E268" s="3" t="s">
        <v>79</v>
      </c>
      <c r="F268" s="3" t="s">
        <v>79</v>
      </c>
      <c r="G268" s="3" t="s">
        <v>79</v>
      </c>
      <c r="H268" s="3" t="s">
        <v>79</v>
      </c>
      <c r="I268" s="3" t="s">
        <v>79</v>
      </c>
      <c r="J268" s="3" t="s">
        <v>79</v>
      </c>
      <c r="K268" s="3" t="s">
        <v>79</v>
      </c>
      <c r="L268" s="3" t="s">
        <v>79</v>
      </c>
      <c r="M268" s="3" t="s">
        <v>79</v>
      </c>
      <c r="N268" s="3" t="s">
        <v>79</v>
      </c>
      <c r="O268" s="3" t="s">
        <v>79</v>
      </c>
      <c r="P268" s="3" t="s">
        <v>79</v>
      </c>
      <c r="Q268" s="3" t="s">
        <v>79</v>
      </c>
      <c r="R268" s="3" t="s">
        <v>79</v>
      </c>
      <c r="S268" s="3" t="s">
        <v>79</v>
      </c>
      <c r="T268" s="3" t="s">
        <v>79</v>
      </c>
      <c r="U268" s="3" t="s">
        <v>79</v>
      </c>
      <c r="V268" s="3" t="s">
        <v>79</v>
      </c>
      <c r="W268" s="3" t="s">
        <v>79</v>
      </c>
      <c r="X268" s="3" t="s">
        <v>79</v>
      </c>
      <c r="Y268" s="3" t="s">
        <v>79</v>
      </c>
      <c r="Z268" s="3" t="s">
        <v>79</v>
      </c>
      <c r="AA268" s="3" t="s">
        <v>79</v>
      </c>
      <c r="AB268" s="3" t="s">
        <v>79</v>
      </c>
      <c r="AC268" s="3" t="s">
        <v>79</v>
      </c>
      <c r="AD268" s="3" t="s">
        <v>79</v>
      </c>
      <c r="AE268" s="3" t="s">
        <v>79</v>
      </c>
    </row>
    <row r="269" spans="1:31" x14ac:dyDescent="0.3">
      <c r="A269" t="s">
        <v>60</v>
      </c>
      <c r="B269" s="1">
        <v>2020</v>
      </c>
      <c r="C269" t="s">
        <v>177</v>
      </c>
      <c r="D269" t="str">
        <f t="shared" si="10"/>
        <v>2020JuneRural</v>
      </c>
      <c r="E269">
        <v>148.19999999999999</v>
      </c>
      <c r="F269">
        <v>190.3</v>
      </c>
      <c r="G269">
        <v>149.4</v>
      </c>
      <c r="H269">
        <v>153.30000000000001</v>
      </c>
      <c r="I269">
        <v>138.19999999999999</v>
      </c>
      <c r="J269">
        <v>143.19999999999999</v>
      </c>
      <c r="K269">
        <v>148.9</v>
      </c>
      <c r="L269">
        <v>150.30000000000001</v>
      </c>
      <c r="M269">
        <v>113.2</v>
      </c>
      <c r="N269">
        <v>159.80000000000001</v>
      </c>
      <c r="O269">
        <v>142.1</v>
      </c>
      <c r="P269">
        <v>161.80000000000001</v>
      </c>
      <c r="Q269">
        <v>152.30000000000001</v>
      </c>
      <c r="R269">
        <v>182.4</v>
      </c>
      <c r="S269">
        <v>154.69999999999999</v>
      </c>
      <c r="T269">
        <v>150</v>
      </c>
      <c r="U269">
        <v>154.1</v>
      </c>
      <c r="V269" s="3" t="s">
        <v>79</v>
      </c>
      <c r="W269">
        <v>144.9</v>
      </c>
      <c r="X269">
        <v>151.69999999999999</v>
      </c>
      <c r="Y269">
        <v>158.19999999999999</v>
      </c>
      <c r="Z269">
        <v>141.4</v>
      </c>
      <c r="AA269">
        <v>153.19999999999999</v>
      </c>
      <c r="AB269">
        <v>161.80000000000001</v>
      </c>
      <c r="AC269">
        <v>151.19999999999999</v>
      </c>
      <c r="AD269">
        <v>151.69999999999999</v>
      </c>
      <c r="AE269">
        <v>152.69999999999999</v>
      </c>
    </row>
    <row r="270" spans="1:31" x14ac:dyDescent="0.3">
      <c r="A270" t="s">
        <v>85</v>
      </c>
      <c r="B270" s="1">
        <v>2020</v>
      </c>
      <c r="C270" t="s">
        <v>177</v>
      </c>
      <c r="D270" t="str">
        <f t="shared" si="10"/>
        <v>2020JuneUrban</v>
      </c>
      <c r="E270">
        <v>152.69999999999999</v>
      </c>
      <c r="F270">
        <v>197</v>
      </c>
      <c r="G270">
        <v>154.6</v>
      </c>
      <c r="H270">
        <v>153.4</v>
      </c>
      <c r="I270">
        <v>132.9</v>
      </c>
      <c r="J270">
        <v>151.80000000000001</v>
      </c>
      <c r="K270">
        <v>171.2</v>
      </c>
      <c r="L270">
        <v>152</v>
      </c>
      <c r="M270">
        <v>116.3</v>
      </c>
      <c r="N270">
        <v>158.80000000000001</v>
      </c>
      <c r="O270">
        <v>135.6</v>
      </c>
      <c r="P270">
        <v>161.69999999999999</v>
      </c>
      <c r="Q270">
        <v>157</v>
      </c>
      <c r="R270">
        <v>186.7</v>
      </c>
      <c r="S270">
        <v>149.1</v>
      </c>
      <c r="T270">
        <v>136.6</v>
      </c>
      <c r="U270">
        <v>147.19999999999999</v>
      </c>
      <c r="V270">
        <v>154.69999999999999</v>
      </c>
      <c r="W270">
        <v>137.1</v>
      </c>
      <c r="X270">
        <v>140.4</v>
      </c>
      <c r="Y270">
        <v>148.1</v>
      </c>
      <c r="Z270">
        <v>129.30000000000001</v>
      </c>
      <c r="AA270">
        <v>144.5</v>
      </c>
      <c r="AB270">
        <v>152.5</v>
      </c>
      <c r="AC270">
        <v>152.19999999999999</v>
      </c>
      <c r="AD270">
        <v>142</v>
      </c>
      <c r="AE270">
        <v>150.80000000000001</v>
      </c>
    </row>
    <row r="271" spans="1:31" x14ac:dyDescent="0.3">
      <c r="A271" t="s">
        <v>104</v>
      </c>
      <c r="B271" s="1">
        <v>2020</v>
      </c>
      <c r="C271" t="s">
        <v>177</v>
      </c>
      <c r="D271" t="str">
        <f t="shared" si="10"/>
        <v>2020JuneRural+Urban</v>
      </c>
      <c r="E271">
        <v>149.6</v>
      </c>
      <c r="F271">
        <v>192.7</v>
      </c>
      <c r="G271">
        <v>151.4</v>
      </c>
      <c r="H271">
        <v>153.30000000000001</v>
      </c>
      <c r="I271">
        <v>136.30000000000001</v>
      </c>
      <c r="J271">
        <v>147.19999999999999</v>
      </c>
      <c r="K271">
        <v>156.5</v>
      </c>
      <c r="L271">
        <v>150.9</v>
      </c>
      <c r="M271">
        <v>114.2</v>
      </c>
      <c r="N271">
        <v>159.5</v>
      </c>
      <c r="O271">
        <v>139.4</v>
      </c>
      <c r="P271">
        <v>161.80000000000001</v>
      </c>
      <c r="Q271">
        <v>154</v>
      </c>
      <c r="R271">
        <v>183.5</v>
      </c>
      <c r="S271">
        <v>152.5</v>
      </c>
      <c r="T271">
        <v>144.4</v>
      </c>
      <c r="U271">
        <v>151.4</v>
      </c>
      <c r="V271">
        <v>154.69999999999999</v>
      </c>
      <c r="W271">
        <v>141.9</v>
      </c>
      <c r="X271">
        <v>146.4</v>
      </c>
      <c r="Y271">
        <v>154.4</v>
      </c>
      <c r="Z271">
        <v>135</v>
      </c>
      <c r="AA271">
        <v>148.30000000000001</v>
      </c>
      <c r="AB271">
        <v>156.4</v>
      </c>
      <c r="AC271">
        <v>151.6</v>
      </c>
      <c r="AD271">
        <v>147</v>
      </c>
      <c r="AE271">
        <v>151.80000000000001</v>
      </c>
    </row>
    <row r="272" spans="1:31" x14ac:dyDescent="0.3">
      <c r="A272" t="s">
        <v>60</v>
      </c>
      <c r="B272" s="1">
        <v>2020</v>
      </c>
      <c r="C272" t="s">
        <v>194</v>
      </c>
      <c r="D272" t="str">
        <f t="shared" si="10"/>
        <v>2020JulyRural</v>
      </c>
      <c r="E272">
        <v>148.19999999999999</v>
      </c>
      <c r="F272">
        <v>190.3</v>
      </c>
      <c r="G272">
        <v>149.4</v>
      </c>
      <c r="H272">
        <v>153.30000000000001</v>
      </c>
      <c r="I272">
        <v>138.19999999999999</v>
      </c>
      <c r="J272">
        <v>143.19999999999999</v>
      </c>
      <c r="K272">
        <v>148.9</v>
      </c>
      <c r="L272">
        <v>150.30000000000001</v>
      </c>
      <c r="M272">
        <v>113.2</v>
      </c>
      <c r="N272">
        <v>159.80000000000001</v>
      </c>
      <c r="O272">
        <v>142.1</v>
      </c>
      <c r="P272">
        <v>161.80000000000001</v>
      </c>
      <c r="Q272">
        <v>152.30000000000001</v>
      </c>
      <c r="R272">
        <v>182.4</v>
      </c>
      <c r="S272">
        <v>154.69999999999999</v>
      </c>
      <c r="T272">
        <v>150</v>
      </c>
      <c r="U272">
        <v>154.1</v>
      </c>
      <c r="V272" s="3" t="s">
        <v>79</v>
      </c>
      <c r="W272">
        <v>144.9</v>
      </c>
      <c r="X272">
        <v>151.69999999999999</v>
      </c>
      <c r="Y272">
        <v>158.19999999999999</v>
      </c>
      <c r="Z272">
        <v>141.4</v>
      </c>
      <c r="AA272">
        <v>153.19999999999999</v>
      </c>
      <c r="AB272">
        <v>161.80000000000001</v>
      </c>
      <c r="AC272">
        <v>151.19999999999999</v>
      </c>
      <c r="AD272">
        <v>151.69999999999999</v>
      </c>
      <c r="AE272">
        <v>152.69999999999999</v>
      </c>
    </row>
    <row r="273" spans="1:31" x14ac:dyDescent="0.3">
      <c r="A273" t="s">
        <v>85</v>
      </c>
      <c r="B273" s="1">
        <v>2020</v>
      </c>
      <c r="C273" t="s">
        <v>194</v>
      </c>
      <c r="D273" t="str">
        <f t="shared" si="10"/>
        <v>2020JulyUrban</v>
      </c>
      <c r="E273">
        <v>152.69999999999999</v>
      </c>
      <c r="F273">
        <v>197</v>
      </c>
      <c r="G273">
        <v>154.6</v>
      </c>
      <c r="H273">
        <v>153.4</v>
      </c>
      <c r="I273">
        <v>132.9</v>
      </c>
      <c r="J273">
        <v>151.80000000000001</v>
      </c>
      <c r="K273">
        <v>171.2</v>
      </c>
      <c r="L273">
        <v>152</v>
      </c>
      <c r="M273">
        <v>116.3</v>
      </c>
      <c r="N273">
        <v>158.80000000000001</v>
      </c>
      <c r="O273">
        <v>135.6</v>
      </c>
      <c r="P273">
        <v>161.69999999999999</v>
      </c>
      <c r="Q273">
        <v>157</v>
      </c>
      <c r="R273">
        <v>186.7</v>
      </c>
      <c r="S273">
        <v>149.1</v>
      </c>
      <c r="T273">
        <v>136.6</v>
      </c>
      <c r="U273">
        <v>147.19999999999999</v>
      </c>
      <c r="V273">
        <v>154.69999999999999</v>
      </c>
      <c r="W273">
        <v>137.1</v>
      </c>
      <c r="X273">
        <v>140.4</v>
      </c>
      <c r="Y273">
        <v>148.1</v>
      </c>
      <c r="Z273">
        <v>129.30000000000001</v>
      </c>
      <c r="AA273">
        <v>144.5</v>
      </c>
      <c r="AB273">
        <v>152.5</v>
      </c>
      <c r="AC273">
        <v>152.19999999999999</v>
      </c>
      <c r="AD273">
        <v>142</v>
      </c>
      <c r="AE273">
        <v>150.80000000000001</v>
      </c>
    </row>
    <row r="274" spans="1:31" x14ac:dyDescent="0.3">
      <c r="A274" t="s">
        <v>104</v>
      </c>
      <c r="B274" s="1">
        <v>2020</v>
      </c>
      <c r="C274" t="s">
        <v>194</v>
      </c>
      <c r="D274" t="str">
        <f t="shared" si="10"/>
        <v>2020JulyRural+Urban</v>
      </c>
      <c r="E274">
        <v>149.6</v>
      </c>
      <c r="F274">
        <v>192.7</v>
      </c>
      <c r="G274">
        <v>151.4</v>
      </c>
      <c r="H274">
        <v>153.30000000000001</v>
      </c>
      <c r="I274">
        <v>136.30000000000001</v>
      </c>
      <c r="J274">
        <v>147.19999999999999</v>
      </c>
      <c r="K274">
        <v>156.5</v>
      </c>
      <c r="L274">
        <v>150.9</v>
      </c>
      <c r="M274">
        <v>114.2</v>
      </c>
      <c r="N274">
        <v>159.5</v>
      </c>
      <c r="O274">
        <v>139.4</v>
      </c>
      <c r="P274">
        <v>161.80000000000001</v>
      </c>
      <c r="Q274">
        <v>154</v>
      </c>
      <c r="R274">
        <v>183.5</v>
      </c>
      <c r="S274">
        <v>152.5</v>
      </c>
      <c r="T274">
        <v>144.4</v>
      </c>
      <c r="U274">
        <v>151.4</v>
      </c>
      <c r="V274">
        <v>154.69999999999999</v>
      </c>
      <c r="W274">
        <v>141.9</v>
      </c>
      <c r="X274">
        <v>146.4</v>
      </c>
      <c r="Y274">
        <v>154.4</v>
      </c>
      <c r="Z274">
        <v>135</v>
      </c>
      <c r="AA274">
        <v>148.30000000000001</v>
      </c>
      <c r="AB274">
        <v>156.4</v>
      </c>
      <c r="AC274">
        <v>151.6</v>
      </c>
      <c r="AD274">
        <v>147</v>
      </c>
      <c r="AE274">
        <v>151.80000000000001</v>
      </c>
    </row>
    <row r="275" spans="1:31" x14ac:dyDescent="0.3">
      <c r="A275" t="s">
        <v>60</v>
      </c>
      <c r="B275" s="1">
        <v>2020</v>
      </c>
      <c r="C275" t="s">
        <v>213</v>
      </c>
      <c r="D275" t="str">
        <f t="shared" si="10"/>
        <v>2020AugustRural</v>
      </c>
      <c r="E275">
        <v>147.6</v>
      </c>
      <c r="F275">
        <v>187.2</v>
      </c>
      <c r="G275">
        <v>148.4</v>
      </c>
      <c r="H275">
        <v>153.30000000000001</v>
      </c>
      <c r="I275">
        <v>139.80000000000001</v>
      </c>
      <c r="J275">
        <v>146.9</v>
      </c>
      <c r="K275">
        <v>171</v>
      </c>
      <c r="L275">
        <v>149.9</v>
      </c>
      <c r="M275">
        <v>114.2</v>
      </c>
      <c r="N275">
        <v>160</v>
      </c>
      <c r="O275">
        <v>143.5</v>
      </c>
      <c r="P275">
        <v>161.5</v>
      </c>
      <c r="Q275">
        <v>155.30000000000001</v>
      </c>
      <c r="R275">
        <v>180.9</v>
      </c>
      <c r="S275">
        <v>155.1</v>
      </c>
      <c r="T275">
        <v>149.30000000000001</v>
      </c>
      <c r="U275">
        <v>154.30000000000001</v>
      </c>
      <c r="V275" s="3" t="s">
        <v>79</v>
      </c>
      <c r="W275">
        <v>145.80000000000001</v>
      </c>
      <c r="X275">
        <v>151.9</v>
      </c>
      <c r="Y275">
        <v>158.80000000000001</v>
      </c>
      <c r="Z275">
        <v>143.6</v>
      </c>
      <c r="AA275">
        <v>152.19999999999999</v>
      </c>
      <c r="AB275">
        <v>162.69999999999999</v>
      </c>
      <c r="AC275">
        <v>153.6</v>
      </c>
      <c r="AD275">
        <v>153</v>
      </c>
      <c r="AE275">
        <v>154.69999999999999</v>
      </c>
    </row>
    <row r="276" spans="1:31" x14ac:dyDescent="0.3">
      <c r="A276" t="s">
        <v>85</v>
      </c>
      <c r="B276" s="1">
        <v>2020</v>
      </c>
      <c r="C276" t="s">
        <v>213</v>
      </c>
      <c r="D276" t="str">
        <f t="shared" si="10"/>
        <v>2020AugustUrban</v>
      </c>
      <c r="E276">
        <v>151.6</v>
      </c>
      <c r="F276">
        <v>197.8</v>
      </c>
      <c r="G276">
        <v>154.5</v>
      </c>
      <c r="H276">
        <v>153.4</v>
      </c>
      <c r="I276">
        <v>133.4</v>
      </c>
      <c r="J276">
        <v>154.5</v>
      </c>
      <c r="K276">
        <v>191.9</v>
      </c>
      <c r="L276">
        <v>151.30000000000001</v>
      </c>
      <c r="M276">
        <v>116.8</v>
      </c>
      <c r="N276">
        <v>160</v>
      </c>
      <c r="O276">
        <v>136.5</v>
      </c>
      <c r="P276">
        <v>163.30000000000001</v>
      </c>
      <c r="Q276">
        <v>159.9</v>
      </c>
      <c r="R276">
        <v>187.2</v>
      </c>
      <c r="S276">
        <v>150</v>
      </c>
      <c r="T276">
        <v>135.19999999999999</v>
      </c>
      <c r="U276">
        <v>147.80000000000001</v>
      </c>
      <c r="V276">
        <v>155.5</v>
      </c>
      <c r="W276">
        <v>138.30000000000001</v>
      </c>
      <c r="X276">
        <v>144.5</v>
      </c>
      <c r="Y276">
        <v>148.69999999999999</v>
      </c>
      <c r="Z276">
        <v>133.9</v>
      </c>
      <c r="AA276">
        <v>141.19999999999999</v>
      </c>
      <c r="AB276">
        <v>155.5</v>
      </c>
      <c r="AC276">
        <v>155.19999999999999</v>
      </c>
      <c r="AD276">
        <v>144.80000000000001</v>
      </c>
      <c r="AE276">
        <v>152.9</v>
      </c>
    </row>
    <row r="277" spans="1:31" x14ac:dyDescent="0.3">
      <c r="A277" t="s">
        <v>104</v>
      </c>
      <c r="B277" s="1">
        <v>2020</v>
      </c>
      <c r="C277" t="s">
        <v>213</v>
      </c>
      <c r="D277" t="str">
        <f t="shared" si="10"/>
        <v>2020AugustRural+Urban</v>
      </c>
      <c r="E277">
        <v>148.9</v>
      </c>
      <c r="F277">
        <v>190.9</v>
      </c>
      <c r="G277">
        <v>150.80000000000001</v>
      </c>
      <c r="H277">
        <v>153.30000000000001</v>
      </c>
      <c r="I277">
        <v>137.4</v>
      </c>
      <c r="J277">
        <v>150.4</v>
      </c>
      <c r="K277">
        <v>178.1</v>
      </c>
      <c r="L277">
        <v>150.4</v>
      </c>
      <c r="M277">
        <v>115.1</v>
      </c>
      <c r="N277">
        <v>160</v>
      </c>
      <c r="O277">
        <v>140.6</v>
      </c>
      <c r="P277">
        <v>162.30000000000001</v>
      </c>
      <c r="Q277">
        <v>157</v>
      </c>
      <c r="R277">
        <v>182.6</v>
      </c>
      <c r="S277">
        <v>153.1</v>
      </c>
      <c r="T277">
        <v>143.4</v>
      </c>
      <c r="U277">
        <v>151.69999999999999</v>
      </c>
      <c r="V277">
        <v>155.5</v>
      </c>
      <c r="W277">
        <v>143</v>
      </c>
      <c r="X277">
        <v>148.4</v>
      </c>
      <c r="Y277">
        <v>155</v>
      </c>
      <c r="Z277">
        <v>138.5</v>
      </c>
      <c r="AA277">
        <v>146</v>
      </c>
      <c r="AB277">
        <v>158.5</v>
      </c>
      <c r="AC277">
        <v>154.30000000000001</v>
      </c>
      <c r="AD277">
        <v>149</v>
      </c>
      <c r="AE277">
        <v>153.9</v>
      </c>
    </row>
    <row r="278" spans="1:31" x14ac:dyDescent="0.3">
      <c r="A278" t="s">
        <v>60</v>
      </c>
      <c r="B278" s="1">
        <v>2020</v>
      </c>
      <c r="C278" t="s">
        <v>228</v>
      </c>
      <c r="D278" t="str">
        <f t="shared" si="10"/>
        <v>2020SeptemberRural</v>
      </c>
      <c r="E278">
        <v>146.9</v>
      </c>
      <c r="F278">
        <v>183.9</v>
      </c>
      <c r="G278">
        <v>149.5</v>
      </c>
      <c r="H278">
        <v>153.4</v>
      </c>
      <c r="I278">
        <v>140.4</v>
      </c>
      <c r="J278">
        <v>147</v>
      </c>
      <c r="K278">
        <v>178.8</v>
      </c>
      <c r="L278">
        <v>149.30000000000001</v>
      </c>
      <c r="M278">
        <v>115.1</v>
      </c>
      <c r="N278">
        <v>160</v>
      </c>
      <c r="O278">
        <v>145.4</v>
      </c>
      <c r="P278">
        <v>161.6</v>
      </c>
      <c r="Q278">
        <v>156.1</v>
      </c>
      <c r="R278">
        <v>182.9</v>
      </c>
      <c r="S278">
        <v>155.4</v>
      </c>
      <c r="T278">
        <v>149.9</v>
      </c>
      <c r="U278">
        <v>154.6</v>
      </c>
      <c r="V278" s="3" t="s">
        <v>79</v>
      </c>
      <c r="W278">
        <v>146.4</v>
      </c>
      <c r="X278">
        <v>151.6</v>
      </c>
      <c r="Y278">
        <v>159.1</v>
      </c>
      <c r="Z278">
        <v>144.6</v>
      </c>
      <c r="AA278">
        <v>152.80000000000001</v>
      </c>
      <c r="AB278">
        <v>161.1</v>
      </c>
      <c r="AC278">
        <v>157.4</v>
      </c>
      <c r="AD278">
        <v>153.69999999999999</v>
      </c>
      <c r="AE278">
        <v>155.4</v>
      </c>
    </row>
    <row r="279" spans="1:31" x14ac:dyDescent="0.3">
      <c r="A279" t="s">
        <v>85</v>
      </c>
      <c r="B279" s="1">
        <v>2020</v>
      </c>
      <c r="C279" t="s">
        <v>228</v>
      </c>
      <c r="D279" t="str">
        <f t="shared" si="10"/>
        <v>2020SeptemberUrban</v>
      </c>
      <c r="E279">
        <v>151.5</v>
      </c>
      <c r="F279">
        <v>193.1</v>
      </c>
      <c r="G279">
        <v>157.30000000000001</v>
      </c>
      <c r="H279">
        <v>153.9</v>
      </c>
      <c r="I279">
        <v>134.4</v>
      </c>
      <c r="J279">
        <v>155.4</v>
      </c>
      <c r="K279">
        <v>202</v>
      </c>
      <c r="L279">
        <v>150.80000000000001</v>
      </c>
      <c r="M279">
        <v>118.9</v>
      </c>
      <c r="N279">
        <v>160.9</v>
      </c>
      <c r="O279">
        <v>137.69999999999999</v>
      </c>
      <c r="P279">
        <v>164.4</v>
      </c>
      <c r="Q279">
        <v>161.30000000000001</v>
      </c>
      <c r="R279">
        <v>188.7</v>
      </c>
      <c r="S279">
        <v>150.19999999999999</v>
      </c>
      <c r="T279">
        <v>136.30000000000001</v>
      </c>
      <c r="U279">
        <v>148.1</v>
      </c>
      <c r="V279">
        <v>156.30000000000001</v>
      </c>
      <c r="W279">
        <v>137.19999999999999</v>
      </c>
      <c r="X279">
        <v>145.4</v>
      </c>
      <c r="Y279">
        <v>150</v>
      </c>
      <c r="Z279">
        <v>135.1</v>
      </c>
      <c r="AA279">
        <v>141.80000000000001</v>
      </c>
      <c r="AB279">
        <v>154.9</v>
      </c>
      <c r="AC279">
        <v>159.80000000000001</v>
      </c>
      <c r="AD279">
        <v>146</v>
      </c>
      <c r="AE279">
        <v>154</v>
      </c>
    </row>
    <row r="280" spans="1:31" x14ac:dyDescent="0.3">
      <c r="A280" t="s">
        <v>104</v>
      </c>
      <c r="B280" s="1">
        <v>2020</v>
      </c>
      <c r="C280" t="s">
        <v>228</v>
      </c>
      <c r="D280" t="str">
        <f t="shared" si="10"/>
        <v>2020SeptemberRural+Urban</v>
      </c>
      <c r="E280">
        <v>148.4</v>
      </c>
      <c r="F280">
        <v>187.1</v>
      </c>
      <c r="G280">
        <v>152.5</v>
      </c>
      <c r="H280">
        <v>153.6</v>
      </c>
      <c r="I280">
        <v>138.19999999999999</v>
      </c>
      <c r="J280">
        <v>150.9</v>
      </c>
      <c r="K280">
        <v>186.7</v>
      </c>
      <c r="L280">
        <v>149.80000000000001</v>
      </c>
      <c r="M280">
        <v>116.4</v>
      </c>
      <c r="N280">
        <v>160.30000000000001</v>
      </c>
      <c r="O280">
        <v>142.19999999999999</v>
      </c>
      <c r="P280">
        <v>162.9</v>
      </c>
      <c r="Q280">
        <v>158</v>
      </c>
      <c r="R280">
        <v>184.4</v>
      </c>
      <c r="S280">
        <v>153.4</v>
      </c>
      <c r="T280">
        <v>144.30000000000001</v>
      </c>
      <c r="U280">
        <v>152</v>
      </c>
      <c r="V280">
        <v>156.30000000000001</v>
      </c>
      <c r="W280">
        <v>142.9</v>
      </c>
      <c r="X280">
        <v>148.69999999999999</v>
      </c>
      <c r="Y280">
        <v>155.6</v>
      </c>
      <c r="Z280">
        <v>139.6</v>
      </c>
      <c r="AA280">
        <v>146.6</v>
      </c>
      <c r="AB280">
        <v>157.5</v>
      </c>
      <c r="AC280">
        <v>158.4</v>
      </c>
      <c r="AD280">
        <v>150</v>
      </c>
      <c r="AE280">
        <v>154.69999999999999</v>
      </c>
    </row>
    <row r="281" spans="1:31" x14ac:dyDescent="0.3">
      <c r="A281" t="s">
        <v>60</v>
      </c>
      <c r="B281" s="1">
        <v>2020</v>
      </c>
      <c r="C281" t="s">
        <v>238</v>
      </c>
      <c r="D281" t="str">
        <f t="shared" si="10"/>
        <v>2020OctoberRural</v>
      </c>
      <c r="E281">
        <v>146</v>
      </c>
      <c r="F281">
        <v>186.3</v>
      </c>
      <c r="G281">
        <v>159.19999999999999</v>
      </c>
      <c r="H281">
        <v>153.6</v>
      </c>
      <c r="I281">
        <v>142.6</v>
      </c>
      <c r="J281">
        <v>147.19999999999999</v>
      </c>
      <c r="K281">
        <v>200.6</v>
      </c>
      <c r="L281">
        <v>150.30000000000001</v>
      </c>
      <c r="M281">
        <v>115.3</v>
      </c>
      <c r="N281">
        <v>160.9</v>
      </c>
      <c r="O281">
        <v>147.4</v>
      </c>
      <c r="P281">
        <v>161.9</v>
      </c>
      <c r="Q281">
        <v>159.6</v>
      </c>
      <c r="R281">
        <v>182.7</v>
      </c>
      <c r="S281">
        <v>155.69999999999999</v>
      </c>
      <c r="T281">
        <v>150.6</v>
      </c>
      <c r="U281">
        <v>155</v>
      </c>
      <c r="V281" s="3" t="s">
        <v>79</v>
      </c>
      <c r="W281">
        <v>146.80000000000001</v>
      </c>
      <c r="X281">
        <v>152</v>
      </c>
      <c r="Y281">
        <v>159.5</v>
      </c>
      <c r="Z281">
        <v>146.4</v>
      </c>
      <c r="AA281">
        <v>152.4</v>
      </c>
      <c r="AB281">
        <v>162.5</v>
      </c>
      <c r="AC281">
        <v>156.19999999999999</v>
      </c>
      <c r="AD281">
        <v>154.30000000000001</v>
      </c>
      <c r="AE281">
        <v>157.5</v>
      </c>
    </row>
    <row r="282" spans="1:31" x14ac:dyDescent="0.3">
      <c r="A282" t="s">
        <v>85</v>
      </c>
      <c r="B282" s="1">
        <v>2020</v>
      </c>
      <c r="C282" t="s">
        <v>238</v>
      </c>
      <c r="D282" t="str">
        <f t="shared" si="10"/>
        <v>2020OctoberUrban</v>
      </c>
      <c r="E282">
        <v>150.6</v>
      </c>
      <c r="F282">
        <v>193.7</v>
      </c>
      <c r="G282">
        <v>164.8</v>
      </c>
      <c r="H282">
        <v>153.69999999999999</v>
      </c>
      <c r="I282">
        <v>135.69999999999999</v>
      </c>
      <c r="J282">
        <v>155.69999999999999</v>
      </c>
      <c r="K282">
        <v>226</v>
      </c>
      <c r="L282">
        <v>152.19999999999999</v>
      </c>
      <c r="M282">
        <v>118.1</v>
      </c>
      <c r="N282">
        <v>161.30000000000001</v>
      </c>
      <c r="O282">
        <v>139.19999999999999</v>
      </c>
      <c r="P282">
        <v>164.8</v>
      </c>
      <c r="Q282">
        <v>164.4</v>
      </c>
      <c r="R282">
        <v>188.7</v>
      </c>
      <c r="S282">
        <v>150.5</v>
      </c>
      <c r="T282">
        <v>136.1</v>
      </c>
      <c r="U282">
        <v>148.30000000000001</v>
      </c>
      <c r="V282">
        <v>156.5</v>
      </c>
      <c r="W282">
        <v>137.1</v>
      </c>
      <c r="X282">
        <v>145.1</v>
      </c>
      <c r="Y282">
        <v>151</v>
      </c>
      <c r="Z282">
        <v>135.4</v>
      </c>
      <c r="AA282">
        <v>142</v>
      </c>
      <c r="AB282">
        <v>155.69999999999999</v>
      </c>
      <c r="AC282">
        <v>158.1</v>
      </c>
      <c r="AD282">
        <v>146.19999999999999</v>
      </c>
      <c r="AE282">
        <v>155.19999999999999</v>
      </c>
    </row>
    <row r="283" spans="1:31" x14ac:dyDescent="0.3">
      <c r="A283" t="s">
        <v>104</v>
      </c>
      <c r="B283" s="1">
        <v>2020</v>
      </c>
      <c r="C283" t="s">
        <v>238</v>
      </c>
      <c r="D283" t="str">
        <f t="shared" si="10"/>
        <v>2020OctoberRural+Urban</v>
      </c>
      <c r="E283">
        <v>147.5</v>
      </c>
      <c r="F283">
        <v>188.9</v>
      </c>
      <c r="G283">
        <v>161.4</v>
      </c>
      <c r="H283">
        <v>153.6</v>
      </c>
      <c r="I283">
        <v>140.1</v>
      </c>
      <c r="J283">
        <v>151.19999999999999</v>
      </c>
      <c r="K283">
        <v>209.2</v>
      </c>
      <c r="L283">
        <v>150.9</v>
      </c>
      <c r="M283">
        <v>116.2</v>
      </c>
      <c r="N283">
        <v>161</v>
      </c>
      <c r="O283">
        <v>144</v>
      </c>
      <c r="P283">
        <v>163.19999999999999</v>
      </c>
      <c r="Q283">
        <v>161.4</v>
      </c>
      <c r="R283">
        <v>184.3</v>
      </c>
      <c r="S283">
        <v>153.69999999999999</v>
      </c>
      <c r="T283">
        <v>144.6</v>
      </c>
      <c r="U283">
        <v>152.30000000000001</v>
      </c>
      <c r="V283">
        <v>156.5</v>
      </c>
      <c r="W283">
        <v>143.1</v>
      </c>
      <c r="X283">
        <v>148.69999999999999</v>
      </c>
      <c r="Y283">
        <v>156.30000000000001</v>
      </c>
      <c r="Z283">
        <v>140.6</v>
      </c>
      <c r="AA283">
        <v>146.5</v>
      </c>
      <c r="AB283">
        <v>158.5</v>
      </c>
      <c r="AC283">
        <v>157</v>
      </c>
      <c r="AD283">
        <v>150.4</v>
      </c>
      <c r="AE283">
        <v>156.4</v>
      </c>
    </row>
    <row r="284" spans="1:31" x14ac:dyDescent="0.3">
      <c r="A284" t="s">
        <v>60</v>
      </c>
      <c r="B284" s="1">
        <v>2020</v>
      </c>
      <c r="C284" t="s">
        <v>264</v>
      </c>
      <c r="D284" t="str">
        <f t="shared" si="10"/>
        <v>2020NovemberRural</v>
      </c>
      <c r="E284">
        <v>145.4</v>
      </c>
      <c r="F284">
        <v>188.6</v>
      </c>
      <c r="G284">
        <v>171.6</v>
      </c>
      <c r="H284">
        <v>153.80000000000001</v>
      </c>
      <c r="I284">
        <v>145.4</v>
      </c>
      <c r="J284">
        <v>146.5</v>
      </c>
      <c r="K284">
        <v>222.2</v>
      </c>
      <c r="L284">
        <v>155.9</v>
      </c>
      <c r="M284">
        <v>114.9</v>
      </c>
      <c r="N284">
        <v>162</v>
      </c>
      <c r="O284">
        <v>150</v>
      </c>
      <c r="P284">
        <v>162.69999999999999</v>
      </c>
      <c r="Q284">
        <v>163.4</v>
      </c>
      <c r="R284">
        <v>183.4</v>
      </c>
      <c r="S284">
        <v>156.30000000000001</v>
      </c>
      <c r="T284">
        <v>151</v>
      </c>
      <c r="U284">
        <v>155.5</v>
      </c>
      <c r="V284" s="3" t="s">
        <v>79</v>
      </c>
      <c r="W284">
        <v>147.5</v>
      </c>
      <c r="X284">
        <v>152.80000000000001</v>
      </c>
      <c r="Y284">
        <v>160.4</v>
      </c>
      <c r="Z284">
        <v>146.1</v>
      </c>
      <c r="AA284">
        <v>153.6</v>
      </c>
      <c r="AB284">
        <v>161.6</v>
      </c>
      <c r="AC284">
        <v>156.19999999999999</v>
      </c>
      <c r="AD284">
        <v>154.5</v>
      </c>
      <c r="AE284">
        <v>159.80000000000001</v>
      </c>
    </row>
    <row r="285" spans="1:31" x14ac:dyDescent="0.3">
      <c r="A285" t="s">
        <v>85</v>
      </c>
      <c r="B285" s="1">
        <v>2020</v>
      </c>
      <c r="C285" t="s">
        <v>264</v>
      </c>
      <c r="D285" t="str">
        <f t="shared" si="10"/>
        <v>2020NovemberUrban</v>
      </c>
      <c r="E285">
        <v>149.69999999999999</v>
      </c>
      <c r="F285">
        <v>195.5</v>
      </c>
      <c r="G285">
        <v>176.9</v>
      </c>
      <c r="H285">
        <v>153.9</v>
      </c>
      <c r="I285">
        <v>138</v>
      </c>
      <c r="J285">
        <v>150.5</v>
      </c>
      <c r="K285">
        <v>245.3</v>
      </c>
      <c r="L285">
        <v>158.69999999999999</v>
      </c>
      <c r="M285">
        <v>117.2</v>
      </c>
      <c r="N285">
        <v>161.4</v>
      </c>
      <c r="O285">
        <v>141.5</v>
      </c>
      <c r="P285">
        <v>165.1</v>
      </c>
      <c r="Q285">
        <v>167</v>
      </c>
      <c r="R285">
        <v>188.8</v>
      </c>
      <c r="S285">
        <v>151.1</v>
      </c>
      <c r="T285">
        <v>136.4</v>
      </c>
      <c r="U285">
        <v>148.80000000000001</v>
      </c>
      <c r="V285">
        <v>158</v>
      </c>
      <c r="W285">
        <v>137.30000000000001</v>
      </c>
      <c r="X285">
        <v>145.1</v>
      </c>
      <c r="Y285">
        <v>152</v>
      </c>
      <c r="Z285">
        <v>135.19999999999999</v>
      </c>
      <c r="AA285">
        <v>144.4</v>
      </c>
      <c r="AB285">
        <v>156.4</v>
      </c>
      <c r="AC285">
        <v>157.9</v>
      </c>
      <c r="AD285">
        <v>146.6</v>
      </c>
      <c r="AE285">
        <v>156.69999999999999</v>
      </c>
    </row>
    <row r="286" spans="1:31" x14ac:dyDescent="0.3">
      <c r="A286" t="s">
        <v>104</v>
      </c>
      <c r="B286" s="1">
        <v>2020</v>
      </c>
      <c r="C286" t="s">
        <v>264</v>
      </c>
      <c r="D286" t="str">
        <f t="shared" si="10"/>
        <v>2020NovemberRural+Urban</v>
      </c>
      <c r="E286">
        <v>146.80000000000001</v>
      </c>
      <c r="F286">
        <v>191</v>
      </c>
      <c r="G286">
        <v>173.6</v>
      </c>
      <c r="H286">
        <v>153.80000000000001</v>
      </c>
      <c r="I286">
        <v>142.69999999999999</v>
      </c>
      <c r="J286">
        <v>148.4</v>
      </c>
      <c r="K286">
        <v>230</v>
      </c>
      <c r="L286">
        <v>156.80000000000001</v>
      </c>
      <c r="M286">
        <v>115.7</v>
      </c>
      <c r="N286">
        <v>161.80000000000001</v>
      </c>
      <c r="O286">
        <v>146.5</v>
      </c>
      <c r="P286">
        <v>163.80000000000001</v>
      </c>
      <c r="Q286">
        <v>164.7</v>
      </c>
      <c r="R286">
        <v>184.8</v>
      </c>
      <c r="S286">
        <v>154.30000000000001</v>
      </c>
      <c r="T286">
        <v>144.9</v>
      </c>
      <c r="U286">
        <v>152.80000000000001</v>
      </c>
      <c r="V286">
        <v>158</v>
      </c>
      <c r="W286">
        <v>143.6</v>
      </c>
      <c r="X286">
        <v>149.19999999999999</v>
      </c>
      <c r="Y286">
        <v>157.19999999999999</v>
      </c>
      <c r="Z286">
        <v>140.4</v>
      </c>
      <c r="AA286">
        <v>148.4</v>
      </c>
      <c r="AB286">
        <v>158.6</v>
      </c>
      <c r="AC286">
        <v>156.9</v>
      </c>
      <c r="AD286">
        <v>150.69999999999999</v>
      </c>
      <c r="AE286">
        <v>158.4</v>
      </c>
    </row>
    <row r="287" spans="1:31" x14ac:dyDescent="0.3">
      <c r="A287" t="s">
        <v>60</v>
      </c>
      <c r="B287" s="1">
        <v>2020</v>
      </c>
      <c r="C287" t="s">
        <v>273</v>
      </c>
      <c r="D287" t="str">
        <f t="shared" si="10"/>
        <v>2020DecemberRural</v>
      </c>
      <c r="E287">
        <v>144.6</v>
      </c>
      <c r="F287">
        <v>188.5</v>
      </c>
      <c r="G287">
        <v>173.4</v>
      </c>
      <c r="H287">
        <v>154</v>
      </c>
      <c r="I287">
        <v>150</v>
      </c>
      <c r="J287">
        <v>145.9</v>
      </c>
      <c r="K287">
        <v>225.2</v>
      </c>
      <c r="L287">
        <v>159.5</v>
      </c>
      <c r="M287">
        <v>114.4</v>
      </c>
      <c r="N287">
        <v>163.5</v>
      </c>
      <c r="O287">
        <v>153.4</v>
      </c>
      <c r="P287">
        <v>163.6</v>
      </c>
      <c r="Q287">
        <v>164.5</v>
      </c>
      <c r="R287">
        <v>183.6</v>
      </c>
      <c r="S287">
        <v>157</v>
      </c>
      <c r="T287">
        <v>151.6</v>
      </c>
      <c r="U287">
        <v>156.30000000000001</v>
      </c>
      <c r="V287" s="3" t="s">
        <v>79</v>
      </c>
      <c r="W287">
        <v>148.69999999999999</v>
      </c>
      <c r="X287">
        <v>153.4</v>
      </c>
      <c r="Y287">
        <v>161.6</v>
      </c>
      <c r="Z287">
        <v>146.4</v>
      </c>
      <c r="AA287">
        <v>153.9</v>
      </c>
      <c r="AB287">
        <v>162.9</v>
      </c>
      <c r="AC287">
        <v>156.6</v>
      </c>
      <c r="AD287">
        <v>155.19999999999999</v>
      </c>
      <c r="AE287">
        <v>160.69999999999999</v>
      </c>
    </row>
    <row r="288" spans="1:31" x14ac:dyDescent="0.3">
      <c r="A288" t="s">
        <v>85</v>
      </c>
      <c r="B288" s="1">
        <v>2020</v>
      </c>
      <c r="C288" t="s">
        <v>273</v>
      </c>
      <c r="D288" t="str">
        <f t="shared" si="10"/>
        <v>2020DecemberUrban</v>
      </c>
      <c r="E288">
        <v>149</v>
      </c>
      <c r="F288">
        <v>195.7</v>
      </c>
      <c r="G288">
        <v>178.3</v>
      </c>
      <c r="H288">
        <v>154.19999999999999</v>
      </c>
      <c r="I288">
        <v>140.69999999999999</v>
      </c>
      <c r="J288">
        <v>149.69999999999999</v>
      </c>
      <c r="K288">
        <v>240.9</v>
      </c>
      <c r="L288">
        <v>161.5</v>
      </c>
      <c r="M288">
        <v>117.1</v>
      </c>
      <c r="N288">
        <v>161.9</v>
      </c>
      <c r="O288">
        <v>143.30000000000001</v>
      </c>
      <c r="P288">
        <v>166.1</v>
      </c>
      <c r="Q288">
        <v>167</v>
      </c>
      <c r="R288">
        <v>190.2</v>
      </c>
      <c r="S288">
        <v>151.9</v>
      </c>
      <c r="T288">
        <v>136.69999999999999</v>
      </c>
      <c r="U288">
        <v>149.6</v>
      </c>
      <c r="V288">
        <v>158.4</v>
      </c>
      <c r="W288">
        <v>137.9</v>
      </c>
      <c r="X288">
        <v>145.5</v>
      </c>
      <c r="Y288">
        <v>152.9</v>
      </c>
      <c r="Z288">
        <v>135.5</v>
      </c>
      <c r="AA288">
        <v>144.30000000000001</v>
      </c>
      <c r="AB288">
        <v>156.9</v>
      </c>
      <c r="AC288">
        <v>157.9</v>
      </c>
      <c r="AD288">
        <v>146.9</v>
      </c>
      <c r="AE288">
        <v>156.9</v>
      </c>
    </row>
    <row r="289" spans="1:31" x14ac:dyDescent="0.3">
      <c r="A289" t="s">
        <v>104</v>
      </c>
      <c r="B289" s="1">
        <v>2020</v>
      </c>
      <c r="C289" t="s">
        <v>273</v>
      </c>
      <c r="D289" t="str">
        <f t="shared" si="10"/>
        <v>2020DecemberRural+Urban</v>
      </c>
      <c r="E289">
        <v>146</v>
      </c>
      <c r="F289">
        <v>191</v>
      </c>
      <c r="G289">
        <v>175.3</v>
      </c>
      <c r="H289">
        <v>154.1</v>
      </c>
      <c r="I289">
        <v>146.6</v>
      </c>
      <c r="J289">
        <v>147.69999999999999</v>
      </c>
      <c r="K289">
        <v>230.5</v>
      </c>
      <c r="L289">
        <v>160.19999999999999</v>
      </c>
      <c r="M289">
        <v>115.3</v>
      </c>
      <c r="N289">
        <v>163</v>
      </c>
      <c r="O289">
        <v>149.19999999999999</v>
      </c>
      <c r="P289">
        <v>164.8</v>
      </c>
      <c r="Q289">
        <v>165.4</v>
      </c>
      <c r="R289">
        <v>185.4</v>
      </c>
      <c r="S289">
        <v>155</v>
      </c>
      <c r="T289">
        <v>145.4</v>
      </c>
      <c r="U289">
        <v>153.6</v>
      </c>
      <c r="V289">
        <v>158.4</v>
      </c>
      <c r="W289">
        <v>144.6</v>
      </c>
      <c r="X289">
        <v>149.69999999999999</v>
      </c>
      <c r="Y289">
        <v>158.30000000000001</v>
      </c>
      <c r="Z289">
        <v>140.69999999999999</v>
      </c>
      <c r="AA289">
        <v>148.5</v>
      </c>
      <c r="AB289">
        <v>159.4</v>
      </c>
      <c r="AC289">
        <v>157.1</v>
      </c>
      <c r="AD289">
        <v>151.19999999999999</v>
      </c>
      <c r="AE289">
        <v>158.9</v>
      </c>
    </row>
    <row r="290" spans="1:31" x14ac:dyDescent="0.3">
      <c r="A290" t="s">
        <v>60</v>
      </c>
      <c r="B290" s="1">
        <v>2021</v>
      </c>
      <c r="C290" t="s">
        <v>62</v>
      </c>
      <c r="D290" t="str">
        <f t="shared" si="10"/>
        <v>2021JanuaryRural</v>
      </c>
      <c r="E290">
        <v>143.4</v>
      </c>
      <c r="F290">
        <v>187.5</v>
      </c>
      <c r="G290">
        <v>173.4</v>
      </c>
      <c r="H290">
        <v>154</v>
      </c>
      <c r="I290">
        <v>154.80000000000001</v>
      </c>
      <c r="J290">
        <v>147</v>
      </c>
      <c r="K290">
        <v>187.8</v>
      </c>
      <c r="L290">
        <v>159.5</v>
      </c>
      <c r="M290">
        <v>113.8</v>
      </c>
      <c r="N290">
        <v>164.5</v>
      </c>
      <c r="O290">
        <v>156.1</v>
      </c>
      <c r="P290">
        <v>164.3</v>
      </c>
      <c r="Q290">
        <v>159.6</v>
      </c>
      <c r="R290">
        <v>184.6</v>
      </c>
      <c r="S290">
        <v>157.5</v>
      </c>
      <c r="T290">
        <v>152.4</v>
      </c>
      <c r="U290">
        <v>156.80000000000001</v>
      </c>
      <c r="V290" s="3" t="s">
        <v>79</v>
      </c>
      <c r="W290">
        <v>150.9</v>
      </c>
      <c r="X290">
        <v>153.9</v>
      </c>
      <c r="Y290">
        <v>162.5</v>
      </c>
      <c r="Z290">
        <v>147.5</v>
      </c>
      <c r="AA290">
        <v>155.1</v>
      </c>
      <c r="AB290">
        <v>163.5</v>
      </c>
      <c r="AC290">
        <v>156.19999999999999</v>
      </c>
      <c r="AD290">
        <v>155.9</v>
      </c>
      <c r="AE290">
        <v>158.5</v>
      </c>
    </row>
    <row r="291" spans="1:31" x14ac:dyDescent="0.3">
      <c r="A291" t="s">
        <v>85</v>
      </c>
      <c r="B291" s="1">
        <v>2021</v>
      </c>
      <c r="C291" t="s">
        <v>62</v>
      </c>
      <c r="D291" t="str">
        <f t="shared" si="10"/>
        <v>2021JanuaryUrban</v>
      </c>
      <c r="E291">
        <v>148</v>
      </c>
      <c r="F291">
        <v>194.8</v>
      </c>
      <c r="G291">
        <v>178.4</v>
      </c>
      <c r="H291">
        <v>154.4</v>
      </c>
      <c r="I291">
        <v>144.1</v>
      </c>
      <c r="J291">
        <v>152.6</v>
      </c>
      <c r="K291">
        <v>206.8</v>
      </c>
      <c r="L291">
        <v>162.1</v>
      </c>
      <c r="M291">
        <v>116.3</v>
      </c>
      <c r="N291">
        <v>163</v>
      </c>
      <c r="O291">
        <v>145.9</v>
      </c>
      <c r="P291">
        <v>167.2</v>
      </c>
      <c r="Q291">
        <v>163.4</v>
      </c>
      <c r="R291">
        <v>191.8</v>
      </c>
      <c r="S291">
        <v>152.5</v>
      </c>
      <c r="T291">
        <v>137.30000000000001</v>
      </c>
      <c r="U291">
        <v>150.19999999999999</v>
      </c>
      <c r="V291">
        <v>157.69999999999999</v>
      </c>
      <c r="W291">
        <v>142.9</v>
      </c>
      <c r="X291">
        <v>145.69999999999999</v>
      </c>
      <c r="Y291">
        <v>154.1</v>
      </c>
      <c r="Z291">
        <v>136.9</v>
      </c>
      <c r="AA291">
        <v>145.4</v>
      </c>
      <c r="AB291">
        <v>156.1</v>
      </c>
      <c r="AC291">
        <v>157.69999999999999</v>
      </c>
      <c r="AD291">
        <v>147.6</v>
      </c>
      <c r="AE291">
        <v>156</v>
      </c>
    </row>
    <row r="292" spans="1:31" x14ac:dyDescent="0.3">
      <c r="A292" t="s">
        <v>104</v>
      </c>
      <c r="B292" s="1">
        <v>2021</v>
      </c>
      <c r="C292" t="s">
        <v>62</v>
      </c>
      <c r="D292" t="str">
        <f t="shared" si="10"/>
        <v>2021JanuaryRural+Urban</v>
      </c>
      <c r="E292">
        <v>144.9</v>
      </c>
      <c r="F292">
        <v>190.1</v>
      </c>
      <c r="G292">
        <v>175.3</v>
      </c>
      <c r="H292">
        <v>154.1</v>
      </c>
      <c r="I292">
        <v>150.9</v>
      </c>
      <c r="J292">
        <v>149.6</v>
      </c>
      <c r="K292">
        <v>194.2</v>
      </c>
      <c r="L292">
        <v>160.4</v>
      </c>
      <c r="M292">
        <v>114.6</v>
      </c>
      <c r="N292">
        <v>164</v>
      </c>
      <c r="O292">
        <v>151.80000000000001</v>
      </c>
      <c r="P292">
        <v>165.6</v>
      </c>
      <c r="Q292">
        <v>161</v>
      </c>
      <c r="R292">
        <v>186.5</v>
      </c>
      <c r="S292">
        <v>155.5</v>
      </c>
      <c r="T292">
        <v>146.1</v>
      </c>
      <c r="U292">
        <v>154.19999999999999</v>
      </c>
      <c r="V292">
        <v>157.69999999999999</v>
      </c>
      <c r="W292">
        <v>147.9</v>
      </c>
      <c r="X292">
        <v>150</v>
      </c>
      <c r="Y292">
        <v>159.30000000000001</v>
      </c>
      <c r="Z292">
        <v>141.9</v>
      </c>
      <c r="AA292">
        <v>149.6</v>
      </c>
      <c r="AB292">
        <v>159.19999999999999</v>
      </c>
      <c r="AC292">
        <v>156.80000000000001</v>
      </c>
      <c r="AD292">
        <v>151.9</v>
      </c>
      <c r="AE292">
        <v>157.30000000000001</v>
      </c>
    </row>
    <row r="293" spans="1:31" x14ac:dyDescent="0.3">
      <c r="A293" t="s">
        <v>60</v>
      </c>
      <c r="B293" s="1">
        <v>2021</v>
      </c>
      <c r="C293" t="s">
        <v>116</v>
      </c>
      <c r="D293" t="str">
        <f t="shared" si="10"/>
        <v>2021FebruaryRural</v>
      </c>
      <c r="E293">
        <v>142.80000000000001</v>
      </c>
      <c r="F293">
        <v>184</v>
      </c>
      <c r="G293">
        <v>168</v>
      </c>
      <c r="H293">
        <v>154.4</v>
      </c>
      <c r="I293">
        <v>163</v>
      </c>
      <c r="J293">
        <v>147.80000000000001</v>
      </c>
      <c r="K293">
        <v>149.69999999999999</v>
      </c>
      <c r="L293">
        <v>158.30000000000001</v>
      </c>
      <c r="M293">
        <v>111.8</v>
      </c>
      <c r="N293">
        <v>165</v>
      </c>
      <c r="O293">
        <v>160</v>
      </c>
      <c r="P293">
        <v>165.8</v>
      </c>
      <c r="Q293">
        <v>154.69999999999999</v>
      </c>
      <c r="R293">
        <v>186.5</v>
      </c>
      <c r="S293">
        <v>159.1</v>
      </c>
      <c r="T293">
        <v>153.9</v>
      </c>
      <c r="U293">
        <v>158.4</v>
      </c>
      <c r="V293" s="3" t="s">
        <v>79</v>
      </c>
      <c r="W293">
        <v>154.4</v>
      </c>
      <c r="X293">
        <v>154.80000000000001</v>
      </c>
      <c r="Y293">
        <v>164.3</v>
      </c>
      <c r="Z293">
        <v>150.19999999999999</v>
      </c>
      <c r="AA293">
        <v>157</v>
      </c>
      <c r="AB293">
        <v>163.6</v>
      </c>
      <c r="AC293">
        <v>155.19999999999999</v>
      </c>
      <c r="AD293">
        <v>157.19999999999999</v>
      </c>
      <c r="AE293">
        <v>156.69999999999999</v>
      </c>
    </row>
    <row r="294" spans="1:31" x14ac:dyDescent="0.3">
      <c r="A294" t="s">
        <v>85</v>
      </c>
      <c r="B294" s="1">
        <v>2021</v>
      </c>
      <c r="C294" t="s">
        <v>116</v>
      </c>
      <c r="D294" t="str">
        <f t="shared" si="10"/>
        <v>2021FebruaryUrban</v>
      </c>
      <c r="E294">
        <v>147.6</v>
      </c>
      <c r="F294">
        <v>191.2</v>
      </c>
      <c r="G294">
        <v>169.9</v>
      </c>
      <c r="H294">
        <v>155.1</v>
      </c>
      <c r="I294">
        <v>151.4</v>
      </c>
      <c r="J294">
        <v>154</v>
      </c>
      <c r="K294">
        <v>180.2</v>
      </c>
      <c r="L294">
        <v>159.80000000000001</v>
      </c>
      <c r="M294">
        <v>114.9</v>
      </c>
      <c r="N294">
        <v>162.5</v>
      </c>
      <c r="O294">
        <v>149.19999999999999</v>
      </c>
      <c r="P294">
        <v>169.4</v>
      </c>
      <c r="Q294">
        <v>160.80000000000001</v>
      </c>
      <c r="R294">
        <v>193.3</v>
      </c>
      <c r="S294">
        <v>154.19999999999999</v>
      </c>
      <c r="T294">
        <v>138.19999999999999</v>
      </c>
      <c r="U294">
        <v>151.80000000000001</v>
      </c>
      <c r="V294">
        <v>159.80000000000001</v>
      </c>
      <c r="W294">
        <v>149.1</v>
      </c>
      <c r="X294">
        <v>146.5</v>
      </c>
      <c r="Y294">
        <v>156.30000000000001</v>
      </c>
      <c r="Z294">
        <v>140.5</v>
      </c>
      <c r="AA294">
        <v>147.30000000000001</v>
      </c>
      <c r="AB294">
        <v>156.6</v>
      </c>
      <c r="AC294">
        <v>156.69999999999999</v>
      </c>
      <c r="AD294">
        <v>149.30000000000001</v>
      </c>
      <c r="AE294">
        <v>156.5</v>
      </c>
    </row>
    <row r="295" spans="1:31" x14ac:dyDescent="0.3">
      <c r="A295" t="s">
        <v>104</v>
      </c>
      <c r="B295" s="1">
        <v>2021</v>
      </c>
      <c r="C295" t="s">
        <v>116</v>
      </c>
      <c r="D295" t="str">
        <f t="shared" si="10"/>
        <v>2021FebruaryRural+Urban</v>
      </c>
      <c r="E295">
        <v>144.30000000000001</v>
      </c>
      <c r="F295">
        <v>186.5</v>
      </c>
      <c r="G295">
        <v>168.7</v>
      </c>
      <c r="H295">
        <v>154.69999999999999</v>
      </c>
      <c r="I295">
        <v>158.69999999999999</v>
      </c>
      <c r="J295">
        <v>150.69999999999999</v>
      </c>
      <c r="K295">
        <v>160</v>
      </c>
      <c r="L295">
        <v>158.80000000000001</v>
      </c>
      <c r="M295">
        <v>112.8</v>
      </c>
      <c r="N295">
        <v>164.2</v>
      </c>
      <c r="O295">
        <v>155.5</v>
      </c>
      <c r="P295">
        <v>167.5</v>
      </c>
      <c r="Q295">
        <v>156.9</v>
      </c>
      <c r="R295">
        <v>188.3</v>
      </c>
      <c r="S295">
        <v>157.19999999999999</v>
      </c>
      <c r="T295">
        <v>147.4</v>
      </c>
      <c r="U295">
        <v>155.80000000000001</v>
      </c>
      <c r="V295">
        <v>159.80000000000001</v>
      </c>
      <c r="W295">
        <v>152.4</v>
      </c>
      <c r="X295">
        <v>150.9</v>
      </c>
      <c r="Y295">
        <v>161.30000000000001</v>
      </c>
      <c r="Z295">
        <v>145.1</v>
      </c>
      <c r="AA295">
        <v>151.5</v>
      </c>
      <c r="AB295">
        <v>159.5</v>
      </c>
      <c r="AC295">
        <v>155.80000000000001</v>
      </c>
      <c r="AD295">
        <v>153.4</v>
      </c>
      <c r="AE295">
        <v>156.6</v>
      </c>
    </row>
    <row r="296" spans="1:31" x14ac:dyDescent="0.3">
      <c r="A296" t="s">
        <v>60</v>
      </c>
      <c r="B296" s="1">
        <v>2021</v>
      </c>
      <c r="C296" t="s">
        <v>138</v>
      </c>
      <c r="D296" t="str">
        <f t="shared" si="10"/>
        <v>2021MarchRural</v>
      </c>
      <c r="E296">
        <v>142.5</v>
      </c>
      <c r="F296">
        <v>189.4</v>
      </c>
      <c r="G296">
        <v>163.19999999999999</v>
      </c>
      <c r="H296">
        <v>154.5</v>
      </c>
      <c r="I296">
        <v>168.2</v>
      </c>
      <c r="J296">
        <v>150.5</v>
      </c>
      <c r="K296">
        <v>141</v>
      </c>
      <c r="L296">
        <v>159.19999999999999</v>
      </c>
      <c r="M296">
        <v>111.7</v>
      </c>
      <c r="N296">
        <v>164</v>
      </c>
      <c r="O296">
        <v>160.6</v>
      </c>
      <c r="P296">
        <v>166.4</v>
      </c>
      <c r="Q296">
        <v>154.5</v>
      </c>
      <c r="R296">
        <v>186.1</v>
      </c>
      <c r="S296">
        <v>159.6</v>
      </c>
      <c r="T296">
        <v>154.4</v>
      </c>
      <c r="U296">
        <v>158.9</v>
      </c>
      <c r="V296" s="3" t="s">
        <v>931</v>
      </c>
      <c r="W296">
        <v>156</v>
      </c>
      <c r="X296">
        <v>154.80000000000001</v>
      </c>
      <c r="Y296">
        <v>164.6</v>
      </c>
      <c r="Z296">
        <v>151.30000000000001</v>
      </c>
      <c r="AA296">
        <v>157.80000000000001</v>
      </c>
      <c r="AB296">
        <v>163.80000000000001</v>
      </c>
      <c r="AC296">
        <v>153.1</v>
      </c>
      <c r="AD296">
        <v>157.30000000000001</v>
      </c>
      <c r="AE296">
        <v>156.69999999999999</v>
      </c>
    </row>
    <row r="297" spans="1:31" x14ac:dyDescent="0.3">
      <c r="A297" t="s">
        <v>85</v>
      </c>
      <c r="B297" s="1">
        <v>2021</v>
      </c>
      <c r="C297" t="s">
        <v>138</v>
      </c>
      <c r="D297" t="str">
        <f t="shared" si="10"/>
        <v>2021MarchUrban</v>
      </c>
      <c r="E297">
        <v>147.5</v>
      </c>
      <c r="F297">
        <v>197.5</v>
      </c>
      <c r="G297">
        <v>164.7</v>
      </c>
      <c r="H297">
        <v>155.6</v>
      </c>
      <c r="I297">
        <v>156.4</v>
      </c>
      <c r="J297">
        <v>157.30000000000001</v>
      </c>
      <c r="K297">
        <v>166.1</v>
      </c>
      <c r="L297">
        <v>161.1</v>
      </c>
      <c r="M297">
        <v>114.3</v>
      </c>
      <c r="N297">
        <v>162.6</v>
      </c>
      <c r="O297">
        <v>150.69999999999999</v>
      </c>
      <c r="P297">
        <v>170.3</v>
      </c>
      <c r="Q297">
        <v>160.4</v>
      </c>
      <c r="R297">
        <v>193.5</v>
      </c>
      <c r="S297">
        <v>155.1</v>
      </c>
      <c r="T297">
        <v>138.69999999999999</v>
      </c>
      <c r="U297">
        <v>152.6</v>
      </c>
      <c r="V297">
        <v>159.9</v>
      </c>
      <c r="W297">
        <v>154.80000000000001</v>
      </c>
      <c r="X297">
        <v>147.19999999999999</v>
      </c>
      <c r="Y297">
        <v>156.9</v>
      </c>
      <c r="Z297">
        <v>141.69999999999999</v>
      </c>
      <c r="AA297">
        <v>148.6</v>
      </c>
      <c r="AB297">
        <v>157.6</v>
      </c>
      <c r="AC297">
        <v>154.9</v>
      </c>
      <c r="AD297">
        <v>150</v>
      </c>
      <c r="AE297">
        <v>156.9</v>
      </c>
    </row>
    <row r="298" spans="1:31" x14ac:dyDescent="0.3">
      <c r="A298" t="s">
        <v>104</v>
      </c>
      <c r="B298" s="1">
        <v>2021</v>
      </c>
      <c r="C298" t="s">
        <v>138</v>
      </c>
      <c r="D298" t="str">
        <f t="shared" si="10"/>
        <v>2021MarchRural+Urban</v>
      </c>
      <c r="E298">
        <v>144.1</v>
      </c>
      <c r="F298">
        <v>192.2</v>
      </c>
      <c r="G298">
        <v>163.80000000000001</v>
      </c>
      <c r="H298">
        <v>154.9</v>
      </c>
      <c r="I298">
        <v>163.9</v>
      </c>
      <c r="J298">
        <v>153.69999999999999</v>
      </c>
      <c r="K298">
        <v>149.5</v>
      </c>
      <c r="L298">
        <v>159.80000000000001</v>
      </c>
      <c r="M298">
        <v>112.6</v>
      </c>
      <c r="N298">
        <v>163.5</v>
      </c>
      <c r="O298">
        <v>156.5</v>
      </c>
      <c r="P298">
        <v>168.2</v>
      </c>
      <c r="Q298">
        <v>156.69999999999999</v>
      </c>
      <c r="R298">
        <v>188.1</v>
      </c>
      <c r="S298">
        <v>157.80000000000001</v>
      </c>
      <c r="T298">
        <v>147.9</v>
      </c>
      <c r="U298">
        <v>156.4</v>
      </c>
      <c r="V298">
        <v>159.9</v>
      </c>
      <c r="W298">
        <v>155.5</v>
      </c>
      <c r="X298">
        <v>151.19999999999999</v>
      </c>
      <c r="Y298">
        <v>161.69999999999999</v>
      </c>
      <c r="Z298">
        <v>146.19999999999999</v>
      </c>
      <c r="AA298">
        <v>152.6</v>
      </c>
      <c r="AB298">
        <v>160.19999999999999</v>
      </c>
      <c r="AC298">
        <v>153.80000000000001</v>
      </c>
      <c r="AD298">
        <v>153.80000000000001</v>
      </c>
      <c r="AE298">
        <v>156.80000000000001</v>
      </c>
    </row>
    <row r="299" spans="1:31" x14ac:dyDescent="0.3">
      <c r="A299" t="s">
        <v>60</v>
      </c>
      <c r="B299" s="2">
        <v>2021</v>
      </c>
      <c r="C299" t="s">
        <v>154</v>
      </c>
      <c r="D299" t="str">
        <f t="shared" si="10"/>
        <v>2021AprilRural</v>
      </c>
      <c r="E299">
        <v>142.69999999999999</v>
      </c>
      <c r="F299">
        <v>195.5</v>
      </c>
      <c r="G299">
        <v>163.4</v>
      </c>
      <c r="H299">
        <v>155</v>
      </c>
      <c r="I299">
        <v>175.2</v>
      </c>
      <c r="J299">
        <v>160.6</v>
      </c>
      <c r="K299">
        <v>135.1</v>
      </c>
      <c r="L299">
        <v>161.1</v>
      </c>
      <c r="M299">
        <v>112.2</v>
      </c>
      <c r="N299">
        <v>164.4</v>
      </c>
      <c r="O299">
        <v>161.9</v>
      </c>
      <c r="P299">
        <v>166.8</v>
      </c>
      <c r="Q299">
        <v>155.6</v>
      </c>
      <c r="R299">
        <v>186.8</v>
      </c>
      <c r="S299">
        <v>160.69999999999999</v>
      </c>
      <c r="T299">
        <v>155.1</v>
      </c>
      <c r="U299">
        <v>159.9</v>
      </c>
      <c r="V299" s="3" t="s">
        <v>931</v>
      </c>
      <c r="W299">
        <v>156</v>
      </c>
      <c r="X299">
        <v>155.5</v>
      </c>
      <c r="Y299">
        <v>165.3</v>
      </c>
      <c r="Z299">
        <v>151.69999999999999</v>
      </c>
      <c r="AA299">
        <v>158.6</v>
      </c>
      <c r="AB299">
        <v>164.1</v>
      </c>
      <c r="AC299">
        <v>154.6</v>
      </c>
      <c r="AD299">
        <v>158</v>
      </c>
      <c r="AE299">
        <v>157.6</v>
      </c>
    </row>
    <row r="300" spans="1:31" x14ac:dyDescent="0.3">
      <c r="A300" t="s">
        <v>85</v>
      </c>
      <c r="B300" s="2">
        <v>2021</v>
      </c>
      <c r="C300" t="s">
        <v>154</v>
      </c>
      <c r="D300" t="str">
        <f t="shared" si="10"/>
        <v>2021AprilUrban</v>
      </c>
      <c r="E300">
        <v>147.6</v>
      </c>
      <c r="F300">
        <v>202.5</v>
      </c>
      <c r="G300">
        <v>166.4</v>
      </c>
      <c r="H300">
        <v>156</v>
      </c>
      <c r="I300">
        <v>161.4</v>
      </c>
      <c r="J300">
        <v>168.8</v>
      </c>
      <c r="K300">
        <v>161.6</v>
      </c>
      <c r="L300">
        <v>162.80000000000001</v>
      </c>
      <c r="M300">
        <v>114.8</v>
      </c>
      <c r="N300">
        <v>162.80000000000001</v>
      </c>
      <c r="O300">
        <v>151.5</v>
      </c>
      <c r="P300">
        <v>171.4</v>
      </c>
      <c r="Q300">
        <v>162</v>
      </c>
      <c r="R300">
        <v>194.4</v>
      </c>
      <c r="S300">
        <v>155.9</v>
      </c>
      <c r="T300">
        <v>139.30000000000001</v>
      </c>
      <c r="U300">
        <v>153.4</v>
      </c>
      <c r="V300">
        <v>161.4</v>
      </c>
      <c r="W300">
        <v>154.9</v>
      </c>
      <c r="X300">
        <v>147.6</v>
      </c>
      <c r="Y300">
        <v>157.5</v>
      </c>
      <c r="Z300">
        <v>142.1</v>
      </c>
      <c r="AA300">
        <v>149.1</v>
      </c>
      <c r="AB300">
        <v>157.6</v>
      </c>
      <c r="AC300">
        <v>156.6</v>
      </c>
      <c r="AD300">
        <v>150.5</v>
      </c>
      <c r="AE300">
        <v>158</v>
      </c>
    </row>
    <row r="301" spans="1:31" x14ac:dyDescent="0.3">
      <c r="A301" t="s">
        <v>104</v>
      </c>
      <c r="B301" s="2">
        <v>2021</v>
      </c>
      <c r="C301" t="s">
        <v>154</v>
      </c>
      <c r="D301" t="str">
        <f t="shared" si="10"/>
        <v>2021AprilRural+Urban</v>
      </c>
      <c r="E301">
        <v>144.30000000000001</v>
      </c>
      <c r="F301">
        <v>198</v>
      </c>
      <c r="G301">
        <v>164.6</v>
      </c>
      <c r="H301">
        <v>155.4</v>
      </c>
      <c r="I301">
        <v>170.1</v>
      </c>
      <c r="J301">
        <v>164.4</v>
      </c>
      <c r="K301">
        <v>144.1</v>
      </c>
      <c r="L301">
        <v>161.69999999999999</v>
      </c>
      <c r="M301">
        <v>113.1</v>
      </c>
      <c r="N301">
        <v>163.9</v>
      </c>
      <c r="O301">
        <v>157.6</v>
      </c>
      <c r="P301">
        <v>168.9</v>
      </c>
      <c r="Q301">
        <v>158</v>
      </c>
      <c r="R301">
        <v>188.8</v>
      </c>
      <c r="S301">
        <v>158.80000000000001</v>
      </c>
      <c r="T301">
        <v>148.5</v>
      </c>
      <c r="U301">
        <v>157.30000000000001</v>
      </c>
      <c r="V301">
        <v>161.4</v>
      </c>
      <c r="W301">
        <v>155.6</v>
      </c>
      <c r="X301">
        <v>151.80000000000001</v>
      </c>
      <c r="Y301">
        <v>162.30000000000001</v>
      </c>
      <c r="Z301">
        <v>146.6</v>
      </c>
      <c r="AA301">
        <v>153.19999999999999</v>
      </c>
      <c r="AB301">
        <v>160.30000000000001</v>
      </c>
      <c r="AC301">
        <v>155.4</v>
      </c>
      <c r="AD301">
        <v>154.4</v>
      </c>
      <c r="AE301">
        <v>157.80000000000001</v>
      </c>
    </row>
    <row r="302" spans="1:31" x14ac:dyDescent="0.3">
      <c r="A302" t="s">
        <v>60</v>
      </c>
      <c r="B302" s="2">
        <v>2021</v>
      </c>
      <c r="C302" t="s">
        <v>167</v>
      </c>
      <c r="D302" t="str">
        <f t="shared" si="10"/>
        <v>2021MayRural</v>
      </c>
      <c r="E302">
        <v>145.1</v>
      </c>
      <c r="F302">
        <v>198.5</v>
      </c>
      <c r="G302">
        <v>168.6</v>
      </c>
      <c r="H302">
        <v>155.80000000000001</v>
      </c>
      <c r="I302">
        <v>184.4</v>
      </c>
      <c r="J302">
        <v>162.30000000000001</v>
      </c>
      <c r="K302">
        <v>138.4</v>
      </c>
      <c r="L302">
        <v>165.1</v>
      </c>
      <c r="M302">
        <v>114.3</v>
      </c>
      <c r="N302">
        <v>169.7</v>
      </c>
      <c r="O302">
        <v>164.6</v>
      </c>
      <c r="P302">
        <v>169.8</v>
      </c>
      <c r="Q302">
        <v>158.69999999999999</v>
      </c>
      <c r="R302">
        <v>189.6</v>
      </c>
      <c r="S302">
        <v>165.3</v>
      </c>
      <c r="T302">
        <v>160.6</v>
      </c>
      <c r="U302">
        <v>164.5</v>
      </c>
      <c r="V302" s="3" t="s">
        <v>79</v>
      </c>
      <c r="W302">
        <v>161.69999999999999</v>
      </c>
      <c r="X302">
        <v>158.80000000000001</v>
      </c>
      <c r="Y302">
        <v>169.1</v>
      </c>
      <c r="Z302">
        <v>153.19999999999999</v>
      </c>
      <c r="AA302">
        <v>160</v>
      </c>
      <c r="AB302">
        <v>167.6</v>
      </c>
      <c r="AC302">
        <v>159.30000000000001</v>
      </c>
      <c r="AD302">
        <v>161.1</v>
      </c>
      <c r="AE302">
        <v>161.1</v>
      </c>
    </row>
    <row r="303" spans="1:31" x14ac:dyDescent="0.3">
      <c r="A303" t="s">
        <v>85</v>
      </c>
      <c r="B303" s="2">
        <v>2021</v>
      </c>
      <c r="C303" t="s">
        <v>167</v>
      </c>
      <c r="D303" t="str">
        <f t="shared" si="10"/>
        <v>2021MayUrban</v>
      </c>
      <c r="E303">
        <v>148.80000000000001</v>
      </c>
      <c r="F303">
        <v>204.3</v>
      </c>
      <c r="G303">
        <v>173</v>
      </c>
      <c r="H303">
        <v>156.5</v>
      </c>
      <c r="I303">
        <v>168.8</v>
      </c>
      <c r="J303">
        <v>172.5</v>
      </c>
      <c r="K303">
        <v>166.5</v>
      </c>
      <c r="L303">
        <v>165.9</v>
      </c>
      <c r="M303">
        <v>115.9</v>
      </c>
      <c r="N303">
        <v>165.2</v>
      </c>
      <c r="O303">
        <v>152</v>
      </c>
      <c r="P303">
        <v>171.1</v>
      </c>
      <c r="Q303">
        <v>164.2</v>
      </c>
      <c r="R303">
        <v>198.2</v>
      </c>
      <c r="S303">
        <v>156.5</v>
      </c>
      <c r="T303">
        <v>140.19999999999999</v>
      </c>
      <c r="U303">
        <v>154.1</v>
      </c>
      <c r="V303">
        <v>161.6</v>
      </c>
      <c r="W303">
        <v>155.5</v>
      </c>
      <c r="X303">
        <v>150.1</v>
      </c>
      <c r="Y303">
        <v>160.4</v>
      </c>
      <c r="Z303">
        <v>145</v>
      </c>
      <c r="AA303">
        <v>152.6</v>
      </c>
      <c r="AB303">
        <v>156.6</v>
      </c>
      <c r="AC303">
        <v>157.5</v>
      </c>
      <c r="AD303">
        <v>152.30000000000001</v>
      </c>
      <c r="AE303">
        <v>159.5</v>
      </c>
    </row>
    <row r="304" spans="1:31" x14ac:dyDescent="0.3">
      <c r="A304" t="s">
        <v>104</v>
      </c>
      <c r="B304" s="2">
        <v>2021</v>
      </c>
      <c r="C304" t="s">
        <v>167</v>
      </c>
      <c r="D304" t="str">
        <f t="shared" si="10"/>
        <v>2021MayRural+Urban</v>
      </c>
      <c r="E304">
        <v>146.30000000000001</v>
      </c>
      <c r="F304">
        <v>200.5</v>
      </c>
      <c r="G304">
        <v>170.3</v>
      </c>
      <c r="H304">
        <v>156.1</v>
      </c>
      <c r="I304">
        <v>178.7</v>
      </c>
      <c r="J304">
        <v>167.1</v>
      </c>
      <c r="K304">
        <v>147.9</v>
      </c>
      <c r="L304">
        <v>165.4</v>
      </c>
      <c r="M304">
        <v>114.8</v>
      </c>
      <c r="N304">
        <v>168.2</v>
      </c>
      <c r="O304">
        <v>159.30000000000001</v>
      </c>
      <c r="P304">
        <v>170.4</v>
      </c>
      <c r="Q304">
        <v>160.69999999999999</v>
      </c>
      <c r="R304">
        <v>191.9</v>
      </c>
      <c r="S304">
        <v>161.80000000000001</v>
      </c>
      <c r="T304">
        <v>152.1</v>
      </c>
      <c r="U304">
        <v>160.4</v>
      </c>
      <c r="V304">
        <v>161.6</v>
      </c>
      <c r="W304">
        <v>159.4</v>
      </c>
      <c r="X304">
        <v>154.69999999999999</v>
      </c>
      <c r="Y304">
        <v>165.8</v>
      </c>
      <c r="Z304">
        <v>148.9</v>
      </c>
      <c r="AA304">
        <v>155.80000000000001</v>
      </c>
      <c r="AB304">
        <v>161.19999999999999</v>
      </c>
      <c r="AC304">
        <v>158.6</v>
      </c>
      <c r="AD304">
        <v>156.80000000000001</v>
      </c>
      <c r="AE304">
        <v>160.4</v>
      </c>
    </row>
    <row r="305" spans="1:31" x14ac:dyDescent="0.3">
      <c r="A305" t="s">
        <v>60</v>
      </c>
      <c r="B305" s="2">
        <v>2021</v>
      </c>
      <c r="C305" t="s">
        <v>177</v>
      </c>
      <c r="D305" t="str">
        <f t="shared" si="10"/>
        <v>2021JuneRural</v>
      </c>
      <c r="E305">
        <v>145.6</v>
      </c>
      <c r="F305">
        <v>200.1</v>
      </c>
      <c r="G305">
        <v>179.3</v>
      </c>
      <c r="H305">
        <v>156.1</v>
      </c>
      <c r="I305">
        <v>190.4</v>
      </c>
      <c r="J305">
        <v>158.6</v>
      </c>
      <c r="K305">
        <v>144.69999999999999</v>
      </c>
      <c r="L305">
        <v>165.5</v>
      </c>
      <c r="M305">
        <v>114.6</v>
      </c>
      <c r="N305">
        <v>170</v>
      </c>
      <c r="O305">
        <v>165.5</v>
      </c>
      <c r="P305">
        <v>171.7</v>
      </c>
      <c r="Q305">
        <v>160.5</v>
      </c>
      <c r="R305">
        <v>189.1</v>
      </c>
      <c r="S305">
        <v>165.3</v>
      </c>
      <c r="T305">
        <v>159.9</v>
      </c>
      <c r="U305">
        <v>164.6</v>
      </c>
      <c r="V305" s="3" t="s">
        <v>79</v>
      </c>
      <c r="W305">
        <v>162.1</v>
      </c>
      <c r="X305">
        <v>159.19999999999999</v>
      </c>
      <c r="Y305">
        <v>169.7</v>
      </c>
      <c r="Z305">
        <v>154.19999999999999</v>
      </c>
      <c r="AA305">
        <v>160.4</v>
      </c>
      <c r="AB305">
        <v>166.8</v>
      </c>
      <c r="AC305">
        <v>159.4</v>
      </c>
      <c r="AD305">
        <v>161.5</v>
      </c>
      <c r="AE305">
        <v>162.1</v>
      </c>
    </row>
    <row r="306" spans="1:31" x14ac:dyDescent="0.3">
      <c r="A306" t="s">
        <v>85</v>
      </c>
      <c r="B306" s="2">
        <v>2021</v>
      </c>
      <c r="C306" t="s">
        <v>177</v>
      </c>
      <c r="D306" t="str">
        <f t="shared" si="10"/>
        <v>2021JuneUrban</v>
      </c>
      <c r="E306">
        <v>149.19999999999999</v>
      </c>
      <c r="F306">
        <v>205.5</v>
      </c>
      <c r="G306">
        <v>182.8</v>
      </c>
      <c r="H306">
        <v>156.5</v>
      </c>
      <c r="I306">
        <v>172.2</v>
      </c>
      <c r="J306">
        <v>171.5</v>
      </c>
      <c r="K306">
        <v>176.2</v>
      </c>
      <c r="L306">
        <v>166.9</v>
      </c>
      <c r="M306">
        <v>116.1</v>
      </c>
      <c r="N306">
        <v>165.5</v>
      </c>
      <c r="O306">
        <v>152.30000000000001</v>
      </c>
      <c r="P306">
        <v>173.3</v>
      </c>
      <c r="Q306">
        <v>166.2</v>
      </c>
      <c r="R306">
        <v>195.6</v>
      </c>
      <c r="S306">
        <v>157.30000000000001</v>
      </c>
      <c r="T306">
        <v>140.5</v>
      </c>
      <c r="U306">
        <v>154.80000000000001</v>
      </c>
      <c r="V306">
        <v>160.5</v>
      </c>
      <c r="W306">
        <v>156.1</v>
      </c>
      <c r="X306">
        <v>149.80000000000001</v>
      </c>
      <c r="Y306">
        <v>160.80000000000001</v>
      </c>
      <c r="Z306">
        <v>147.5</v>
      </c>
      <c r="AA306">
        <v>150.69999999999999</v>
      </c>
      <c r="AB306">
        <v>158.1</v>
      </c>
      <c r="AC306">
        <v>158</v>
      </c>
      <c r="AD306">
        <v>153.4</v>
      </c>
      <c r="AE306">
        <v>160.4</v>
      </c>
    </row>
    <row r="307" spans="1:31" x14ac:dyDescent="0.3">
      <c r="A307" t="s">
        <v>104</v>
      </c>
      <c r="B307" s="2">
        <v>2021</v>
      </c>
      <c r="C307" t="s">
        <v>177</v>
      </c>
      <c r="D307" t="str">
        <f t="shared" si="10"/>
        <v>2021JuneRural+Urban</v>
      </c>
      <c r="E307">
        <v>146.69999999999999</v>
      </c>
      <c r="F307">
        <v>202</v>
      </c>
      <c r="G307">
        <v>180.7</v>
      </c>
      <c r="H307">
        <v>156.19999999999999</v>
      </c>
      <c r="I307">
        <v>183.7</v>
      </c>
      <c r="J307">
        <v>164.6</v>
      </c>
      <c r="K307">
        <v>155.4</v>
      </c>
      <c r="L307">
        <v>166</v>
      </c>
      <c r="M307">
        <v>115.1</v>
      </c>
      <c r="N307">
        <v>168.5</v>
      </c>
      <c r="O307">
        <v>160</v>
      </c>
      <c r="P307">
        <v>172.4</v>
      </c>
      <c r="Q307">
        <v>162.6</v>
      </c>
      <c r="R307">
        <v>190.8</v>
      </c>
      <c r="S307">
        <v>162.19999999999999</v>
      </c>
      <c r="T307">
        <v>151.80000000000001</v>
      </c>
      <c r="U307">
        <v>160.69999999999999</v>
      </c>
      <c r="V307">
        <v>160.5</v>
      </c>
      <c r="W307">
        <v>159.80000000000001</v>
      </c>
      <c r="X307">
        <v>154.80000000000001</v>
      </c>
      <c r="Y307">
        <v>166.3</v>
      </c>
      <c r="Z307">
        <v>150.69999999999999</v>
      </c>
      <c r="AA307">
        <v>154.9</v>
      </c>
      <c r="AB307">
        <v>161.69999999999999</v>
      </c>
      <c r="AC307">
        <v>158.80000000000001</v>
      </c>
      <c r="AD307">
        <v>157.6</v>
      </c>
      <c r="AE307">
        <v>161.30000000000001</v>
      </c>
    </row>
    <row r="308" spans="1:31" x14ac:dyDescent="0.3">
      <c r="A308" t="s">
        <v>60</v>
      </c>
      <c r="B308" s="2">
        <v>2021</v>
      </c>
      <c r="C308" t="s">
        <v>194</v>
      </c>
      <c r="D308" t="str">
        <f t="shared" si="10"/>
        <v>2021JulyRural</v>
      </c>
      <c r="E308">
        <v>145.1</v>
      </c>
      <c r="F308">
        <v>204.5</v>
      </c>
      <c r="G308">
        <v>180.4</v>
      </c>
      <c r="H308">
        <v>157.1</v>
      </c>
      <c r="I308">
        <v>188.7</v>
      </c>
      <c r="J308">
        <v>157.69999999999999</v>
      </c>
      <c r="K308">
        <v>152.80000000000001</v>
      </c>
      <c r="L308">
        <v>163.6</v>
      </c>
      <c r="M308">
        <v>113.9</v>
      </c>
      <c r="N308">
        <v>169.7</v>
      </c>
      <c r="O308">
        <v>166.2</v>
      </c>
      <c r="P308">
        <v>171</v>
      </c>
      <c r="Q308">
        <v>161.69999999999999</v>
      </c>
      <c r="R308">
        <v>189.7</v>
      </c>
      <c r="S308">
        <v>166</v>
      </c>
      <c r="T308">
        <v>161.1</v>
      </c>
      <c r="U308">
        <v>165.3</v>
      </c>
      <c r="V308" s="3" t="s">
        <v>79</v>
      </c>
      <c r="W308">
        <v>162.5</v>
      </c>
      <c r="X308">
        <v>160.30000000000001</v>
      </c>
      <c r="Y308">
        <v>170.4</v>
      </c>
      <c r="Z308">
        <v>157.1</v>
      </c>
      <c r="AA308">
        <v>160.69999999999999</v>
      </c>
      <c r="AB308">
        <v>167.2</v>
      </c>
      <c r="AC308">
        <v>160.4</v>
      </c>
      <c r="AD308">
        <v>162.80000000000001</v>
      </c>
      <c r="AE308">
        <v>163.19999999999999</v>
      </c>
    </row>
    <row r="309" spans="1:31" x14ac:dyDescent="0.3">
      <c r="A309" t="s">
        <v>85</v>
      </c>
      <c r="B309" s="2">
        <v>2021</v>
      </c>
      <c r="C309" t="s">
        <v>194</v>
      </c>
      <c r="D309" t="str">
        <f t="shared" si="10"/>
        <v>2021JulyUrban</v>
      </c>
      <c r="E309">
        <v>149.1</v>
      </c>
      <c r="F309">
        <v>210.9</v>
      </c>
      <c r="G309">
        <v>185</v>
      </c>
      <c r="H309">
        <v>158.19999999999999</v>
      </c>
      <c r="I309">
        <v>170.6</v>
      </c>
      <c r="J309">
        <v>170.9</v>
      </c>
      <c r="K309">
        <v>186.4</v>
      </c>
      <c r="L309">
        <v>164.7</v>
      </c>
      <c r="M309">
        <v>115.7</v>
      </c>
      <c r="N309">
        <v>165.5</v>
      </c>
      <c r="O309">
        <v>153.4</v>
      </c>
      <c r="P309">
        <v>173.5</v>
      </c>
      <c r="Q309">
        <v>167.9</v>
      </c>
      <c r="R309">
        <v>195.5</v>
      </c>
      <c r="S309">
        <v>157.9</v>
      </c>
      <c r="T309">
        <v>141.9</v>
      </c>
      <c r="U309">
        <v>155.5</v>
      </c>
      <c r="V309">
        <v>161.5</v>
      </c>
      <c r="W309">
        <v>157.69999999999999</v>
      </c>
      <c r="X309">
        <v>150.69999999999999</v>
      </c>
      <c r="Y309">
        <v>161.5</v>
      </c>
      <c r="Z309">
        <v>149.5</v>
      </c>
      <c r="AA309">
        <v>151.19999999999999</v>
      </c>
      <c r="AB309">
        <v>160.30000000000001</v>
      </c>
      <c r="AC309">
        <v>159.6</v>
      </c>
      <c r="AD309">
        <v>155</v>
      </c>
      <c r="AE309">
        <v>161.80000000000001</v>
      </c>
    </row>
    <row r="310" spans="1:31" x14ac:dyDescent="0.3">
      <c r="A310" t="s">
        <v>104</v>
      </c>
      <c r="B310" s="2">
        <v>2021</v>
      </c>
      <c r="C310" t="s">
        <v>194</v>
      </c>
      <c r="D310" t="str">
        <f t="shared" si="10"/>
        <v>2021JulyRural+Urban</v>
      </c>
      <c r="E310">
        <v>146.4</v>
      </c>
      <c r="F310">
        <v>206.8</v>
      </c>
      <c r="G310">
        <v>182.2</v>
      </c>
      <c r="H310">
        <v>157.5</v>
      </c>
      <c r="I310">
        <v>182.1</v>
      </c>
      <c r="J310">
        <v>163.9</v>
      </c>
      <c r="K310">
        <v>164.2</v>
      </c>
      <c r="L310">
        <v>164</v>
      </c>
      <c r="M310">
        <v>114.5</v>
      </c>
      <c r="N310">
        <v>168.3</v>
      </c>
      <c r="O310">
        <v>160.9</v>
      </c>
      <c r="P310">
        <v>172.2</v>
      </c>
      <c r="Q310">
        <v>164</v>
      </c>
      <c r="R310">
        <v>191.2</v>
      </c>
      <c r="S310">
        <v>162.80000000000001</v>
      </c>
      <c r="T310">
        <v>153.1</v>
      </c>
      <c r="U310">
        <v>161.4</v>
      </c>
      <c r="V310">
        <v>161.5</v>
      </c>
      <c r="W310">
        <v>160.69999999999999</v>
      </c>
      <c r="X310">
        <v>155.80000000000001</v>
      </c>
      <c r="Y310">
        <v>167</v>
      </c>
      <c r="Z310">
        <v>153.1</v>
      </c>
      <c r="AA310">
        <v>155.30000000000001</v>
      </c>
      <c r="AB310">
        <v>163.19999999999999</v>
      </c>
      <c r="AC310">
        <v>160.1</v>
      </c>
      <c r="AD310">
        <v>159</v>
      </c>
      <c r="AE310">
        <v>162.5</v>
      </c>
    </row>
    <row r="311" spans="1:31" x14ac:dyDescent="0.3">
      <c r="A311" t="s">
        <v>60</v>
      </c>
      <c r="B311" s="2">
        <v>2021</v>
      </c>
      <c r="C311" t="s">
        <v>213</v>
      </c>
      <c r="D311" t="str">
        <f t="shared" si="10"/>
        <v>2021AugustRural</v>
      </c>
      <c r="E311">
        <v>144.9</v>
      </c>
      <c r="F311">
        <v>202.3</v>
      </c>
      <c r="G311">
        <v>176.5</v>
      </c>
      <c r="H311">
        <v>157.5</v>
      </c>
      <c r="I311">
        <v>190.9</v>
      </c>
      <c r="J311">
        <v>155.69999999999999</v>
      </c>
      <c r="K311">
        <v>153.9</v>
      </c>
      <c r="L311">
        <v>162.80000000000001</v>
      </c>
      <c r="M311">
        <v>115.2</v>
      </c>
      <c r="N311">
        <v>169.8</v>
      </c>
      <c r="O311">
        <v>167.6</v>
      </c>
      <c r="P311">
        <v>171.9</v>
      </c>
      <c r="Q311">
        <v>161.80000000000001</v>
      </c>
      <c r="R311">
        <v>190.2</v>
      </c>
      <c r="S311">
        <v>167</v>
      </c>
      <c r="T311">
        <v>162.6</v>
      </c>
      <c r="U311">
        <v>166.3</v>
      </c>
      <c r="V311" s="3" t="s">
        <v>79</v>
      </c>
      <c r="W311">
        <v>163.1</v>
      </c>
      <c r="X311">
        <v>160.9</v>
      </c>
      <c r="Y311">
        <v>171.1</v>
      </c>
      <c r="Z311">
        <v>157.69999999999999</v>
      </c>
      <c r="AA311">
        <v>161.1</v>
      </c>
      <c r="AB311">
        <v>167.5</v>
      </c>
      <c r="AC311">
        <v>160.30000000000001</v>
      </c>
      <c r="AD311">
        <v>163.30000000000001</v>
      </c>
      <c r="AE311">
        <v>163.6</v>
      </c>
    </row>
    <row r="312" spans="1:31" x14ac:dyDescent="0.3">
      <c r="A312" t="s">
        <v>85</v>
      </c>
      <c r="B312" s="2">
        <v>2021</v>
      </c>
      <c r="C312" t="s">
        <v>213</v>
      </c>
      <c r="D312" t="str">
        <f t="shared" si="10"/>
        <v>2021AugustUrban</v>
      </c>
      <c r="E312">
        <v>149.30000000000001</v>
      </c>
      <c r="F312">
        <v>207.4</v>
      </c>
      <c r="G312">
        <v>174.1</v>
      </c>
      <c r="H312">
        <v>159.19999999999999</v>
      </c>
      <c r="I312">
        <v>175</v>
      </c>
      <c r="J312">
        <v>161.30000000000001</v>
      </c>
      <c r="K312">
        <v>183.3</v>
      </c>
      <c r="L312">
        <v>164.5</v>
      </c>
      <c r="M312">
        <v>120.4</v>
      </c>
      <c r="N312">
        <v>166.2</v>
      </c>
      <c r="O312">
        <v>154.80000000000001</v>
      </c>
      <c r="P312">
        <v>175.1</v>
      </c>
      <c r="Q312">
        <v>167.3</v>
      </c>
      <c r="R312">
        <v>196.5</v>
      </c>
      <c r="S312">
        <v>159.80000000000001</v>
      </c>
      <c r="T312">
        <v>143.6</v>
      </c>
      <c r="U312">
        <v>157.30000000000001</v>
      </c>
      <c r="V312">
        <v>162.1</v>
      </c>
      <c r="W312">
        <v>160.69999999999999</v>
      </c>
      <c r="X312">
        <v>153.19999999999999</v>
      </c>
      <c r="Y312">
        <v>162.80000000000001</v>
      </c>
      <c r="Z312">
        <v>150.4</v>
      </c>
      <c r="AA312">
        <v>153.69999999999999</v>
      </c>
      <c r="AB312">
        <v>160.4</v>
      </c>
      <c r="AC312">
        <v>159.6</v>
      </c>
      <c r="AD312">
        <v>156</v>
      </c>
      <c r="AE312">
        <v>162.30000000000001</v>
      </c>
    </row>
    <row r="313" spans="1:31" x14ac:dyDescent="0.3">
      <c r="A313" t="s">
        <v>104</v>
      </c>
      <c r="B313" s="2">
        <v>2021</v>
      </c>
      <c r="C313" t="s">
        <v>213</v>
      </c>
      <c r="D313" t="str">
        <f t="shared" si="10"/>
        <v>2021AugustRural+Urban</v>
      </c>
      <c r="E313">
        <v>146.6</v>
      </c>
      <c r="F313">
        <v>204</v>
      </c>
      <c r="G313">
        <v>172.8</v>
      </c>
      <c r="H313">
        <v>158.4</v>
      </c>
      <c r="I313">
        <v>188</v>
      </c>
      <c r="J313">
        <v>156.80000000000001</v>
      </c>
      <c r="K313">
        <v>162.19999999999999</v>
      </c>
      <c r="L313">
        <v>164.1</v>
      </c>
      <c r="M313">
        <v>119.7</v>
      </c>
      <c r="N313">
        <v>168.8</v>
      </c>
      <c r="O313">
        <v>162.69999999999999</v>
      </c>
      <c r="P313">
        <v>173.9</v>
      </c>
      <c r="Q313">
        <v>164</v>
      </c>
      <c r="R313">
        <v>192.1</v>
      </c>
      <c r="S313">
        <v>164.5</v>
      </c>
      <c r="T313">
        <v>155.30000000000001</v>
      </c>
      <c r="U313">
        <v>163.19999999999999</v>
      </c>
      <c r="V313">
        <v>162.1</v>
      </c>
      <c r="W313">
        <v>162.6</v>
      </c>
      <c r="X313">
        <v>157.5</v>
      </c>
      <c r="Y313">
        <v>168.4</v>
      </c>
      <c r="Z313">
        <v>154</v>
      </c>
      <c r="AA313">
        <v>157.6</v>
      </c>
      <c r="AB313">
        <v>163.80000000000001</v>
      </c>
      <c r="AC313">
        <v>160</v>
      </c>
      <c r="AD313">
        <v>160</v>
      </c>
      <c r="AE313">
        <v>163.19999999999999</v>
      </c>
    </row>
    <row r="314" spans="1:31" x14ac:dyDescent="0.3">
      <c r="A314" t="s">
        <v>60</v>
      </c>
      <c r="B314" s="2">
        <v>2021</v>
      </c>
      <c r="C314" t="s">
        <v>228</v>
      </c>
      <c r="D314" t="str">
        <f t="shared" si="10"/>
        <v>2021SeptemberRural</v>
      </c>
      <c r="E314">
        <v>145.4</v>
      </c>
      <c r="F314">
        <v>202.1</v>
      </c>
      <c r="G314">
        <v>172</v>
      </c>
      <c r="H314">
        <v>158</v>
      </c>
      <c r="I314">
        <v>195.5</v>
      </c>
      <c r="J314">
        <v>152.69999999999999</v>
      </c>
      <c r="K314">
        <v>151.4</v>
      </c>
      <c r="L314">
        <v>163.9</v>
      </c>
      <c r="M314">
        <v>119.3</v>
      </c>
      <c r="N314">
        <v>170.1</v>
      </c>
      <c r="O314">
        <v>168.3</v>
      </c>
      <c r="P314">
        <v>172.8</v>
      </c>
      <c r="Q314">
        <v>162.1</v>
      </c>
      <c r="R314">
        <v>190.5</v>
      </c>
      <c r="S314">
        <v>167.7</v>
      </c>
      <c r="T314">
        <v>163.6</v>
      </c>
      <c r="U314">
        <v>167.1</v>
      </c>
      <c r="V314" s="3" t="s">
        <v>79</v>
      </c>
      <c r="W314">
        <v>163.69999999999999</v>
      </c>
      <c r="X314">
        <v>161.30000000000001</v>
      </c>
      <c r="Y314">
        <v>171.9</v>
      </c>
      <c r="Z314">
        <v>157.80000000000001</v>
      </c>
      <c r="AA314">
        <v>162.69999999999999</v>
      </c>
      <c r="AB314">
        <v>168.5</v>
      </c>
      <c r="AC314">
        <v>160.19999999999999</v>
      </c>
      <c r="AD314">
        <v>163.80000000000001</v>
      </c>
      <c r="AE314">
        <v>164</v>
      </c>
    </row>
    <row r="315" spans="1:31" x14ac:dyDescent="0.3">
      <c r="A315" t="s">
        <v>85</v>
      </c>
      <c r="B315" s="2">
        <v>2021</v>
      </c>
      <c r="C315" t="s">
        <v>228</v>
      </c>
      <c r="D315" t="str">
        <f t="shared" si="10"/>
        <v>2021SeptemberUrban</v>
      </c>
      <c r="E315">
        <v>149.30000000000001</v>
      </c>
      <c r="F315">
        <v>207.4</v>
      </c>
      <c r="G315">
        <v>174.1</v>
      </c>
      <c r="H315">
        <v>159.1</v>
      </c>
      <c r="I315">
        <v>175</v>
      </c>
      <c r="J315">
        <v>161.19999999999999</v>
      </c>
      <c r="K315">
        <v>183.5</v>
      </c>
      <c r="L315">
        <v>164.5</v>
      </c>
      <c r="M315">
        <v>120.4</v>
      </c>
      <c r="N315">
        <v>166.2</v>
      </c>
      <c r="O315">
        <v>154.80000000000001</v>
      </c>
      <c r="P315">
        <v>175.1</v>
      </c>
      <c r="Q315">
        <v>167.3</v>
      </c>
      <c r="R315">
        <v>196.5</v>
      </c>
      <c r="S315">
        <v>159.80000000000001</v>
      </c>
      <c r="T315">
        <v>143.6</v>
      </c>
      <c r="U315">
        <v>157.4</v>
      </c>
      <c r="V315">
        <v>162.1</v>
      </c>
      <c r="W315">
        <v>160.80000000000001</v>
      </c>
      <c r="X315">
        <v>153.30000000000001</v>
      </c>
      <c r="Y315">
        <v>162.80000000000001</v>
      </c>
      <c r="Z315">
        <v>150.5</v>
      </c>
      <c r="AA315">
        <v>153.9</v>
      </c>
      <c r="AB315">
        <v>160.30000000000001</v>
      </c>
      <c r="AC315">
        <v>159.6</v>
      </c>
      <c r="AD315">
        <v>156</v>
      </c>
      <c r="AE315">
        <v>162.30000000000001</v>
      </c>
    </row>
    <row r="316" spans="1:31" x14ac:dyDescent="0.3">
      <c r="A316" t="s">
        <v>104</v>
      </c>
      <c r="B316" s="2">
        <v>2021</v>
      </c>
      <c r="C316" t="s">
        <v>228</v>
      </c>
      <c r="D316" t="str">
        <f t="shared" si="10"/>
        <v>2021SeptemberRural+Urban</v>
      </c>
      <c r="E316">
        <v>146.6</v>
      </c>
      <c r="F316">
        <v>204</v>
      </c>
      <c r="G316">
        <v>172.8</v>
      </c>
      <c r="H316">
        <v>158.4</v>
      </c>
      <c r="I316">
        <v>188</v>
      </c>
      <c r="J316">
        <v>156.69999999999999</v>
      </c>
      <c r="K316">
        <v>162.30000000000001</v>
      </c>
      <c r="L316">
        <v>164.1</v>
      </c>
      <c r="M316">
        <v>119.7</v>
      </c>
      <c r="N316">
        <v>168.8</v>
      </c>
      <c r="O316">
        <v>162.69999999999999</v>
      </c>
      <c r="P316">
        <v>173.9</v>
      </c>
      <c r="Q316">
        <v>164</v>
      </c>
      <c r="R316">
        <v>192.1</v>
      </c>
      <c r="S316">
        <v>164.6</v>
      </c>
      <c r="T316">
        <v>155.30000000000001</v>
      </c>
      <c r="U316">
        <v>163.30000000000001</v>
      </c>
      <c r="V316">
        <v>162.1</v>
      </c>
      <c r="W316">
        <v>162.6</v>
      </c>
      <c r="X316">
        <v>157.5</v>
      </c>
      <c r="Y316">
        <v>168.4</v>
      </c>
      <c r="Z316">
        <v>154</v>
      </c>
      <c r="AA316">
        <v>157.69999999999999</v>
      </c>
      <c r="AB316">
        <v>163.69999999999999</v>
      </c>
      <c r="AC316">
        <v>160</v>
      </c>
      <c r="AD316">
        <v>160</v>
      </c>
      <c r="AE316">
        <v>163.19999999999999</v>
      </c>
    </row>
    <row r="317" spans="1:31" x14ac:dyDescent="0.3">
      <c r="A317" t="s">
        <v>60</v>
      </c>
      <c r="B317" s="2">
        <v>2021</v>
      </c>
      <c r="C317" t="s">
        <v>238</v>
      </c>
      <c r="D317" t="str">
        <f t="shared" si="10"/>
        <v>2021OctoberRural</v>
      </c>
      <c r="E317">
        <v>146.1</v>
      </c>
      <c r="F317">
        <v>202.5</v>
      </c>
      <c r="G317">
        <v>170.1</v>
      </c>
      <c r="H317">
        <v>158.4</v>
      </c>
      <c r="I317">
        <v>198.8</v>
      </c>
      <c r="J317">
        <v>152.6</v>
      </c>
      <c r="K317">
        <v>170.4</v>
      </c>
      <c r="L317">
        <v>165.2</v>
      </c>
      <c r="M317">
        <v>121.6</v>
      </c>
      <c r="N317">
        <v>170.6</v>
      </c>
      <c r="O317">
        <v>168.8</v>
      </c>
      <c r="P317">
        <v>173.6</v>
      </c>
      <c r="Q317">
        <v>165.5</v>
      </c>
      <c r="R317">
        <v>191.2</v>
      </c>
      <c r="S317">
        <v>168.9</v>
      </c>
      <c r="T317">
        <v>164.8</v>
      </c>
      <c r="U317">
        <v>168.3</v>
      </c>
      <c r="V317" s="3" t="s">
        <v>79</v>
      </c>
      <c r="W317">
        <v>165.5</v>
      </c>
      <c r="X317">
        <v>162</v>
      </c>
      <c r="Y317">
        <v>172.5</v>
      </c>
      <c r="Z317">
        <v>159.5</v>
      </c>
      <c r="AA317">
        <v>163.19999999999999</v>
      </c>
      <c r="AB317">
        <v>169</v>
      </c>
      <c r="AC317">
        <v>161.1</v>
      </c>
      <c r="AD317">
        <v>164.7</v>
      </c>
      <c r="AE317">
        <v>166.3</v>
      </c>
    </row>
    <row r="318" spans="1:31" x14ac:dyDescent="0.3">
      <c r="A318" t="s">
        <v>85</v>
      </c>
      <c r="B318" s="2">
        <v>2021</v>
      </c>
      <c r="C318" t="s">
        <v>238</v>
      </c>
      <c r="D318" t="str">
        <f t="shared" si="10"/>
        <v>2021OctoberUrban</v>
      </c>
      <c r="E318">
        <v>150.1</v>
      </c>
      <c r="F318">
        <v>208.4</v>
      </c>
      <c r="G318">
        <v>173</v>
      </c>
      <c r="H318">
        <v>159.19999999999999</v>
      </c>
      <c r="I318">
        <v>176.6</v>
      </c>
      <c r="J318">
        <v>159.30000000000001</v>
      </c>
      <c r="K318">
        <v>214.4</v>
      </c>
      <c r="L318">
        <v>165.3</v>
      </c>
      <c r="M318">
        <v>122.5</v>
      </c>
      <c r="N318">
        <v>166.8</v>
      </c>
      <c r="O318">
        <v>155.4</v>
      </c>
      <c r="P318">
        <v>175.9</v>
      </c>
      <c r="Q318">
        <v>171.5</v>
      </c>
      <c r="R318">
        <v>197</v>
      </c>
      <c r="S318">
        <v>160.80000000000001</v>
      </c>
      <c r="T318">
        <v>144.4</v>
      </c>
      <c r="U318">
        <v>158.30000000000001</v>
      </c>
      <c r="V318">
        <v>163.6</v>
      </c>
      <c r="W318">
        <v>162.19999999999999</v>
      </c>
      <c r="X318">
        <v>154.30000000000001</v>
      </c>
      <c r="Y318">
        <v>163.5</v>
      </c>
      <c r="Z318">
        <v>152.19999999999999</v>
      </c>
      <c r="AA318">
        <v>155.1</v>
      </c>
      <c r="AB318">
        <v>160.30000000000001</v>
      </c>
      <c r="AC318">
        <v>160.30000000000001</v>
      </c>
      <c r="AD318">
        <v>157</v>
      </c>
      <c r="AE318">
        <v>164.6</v>
      </c>
    </row>
    <row r="319" spans="1:31" x14ac:dyDescent="0.3">
      <c r="A319" t="s">
        <v>104</v>
      </c>
      <c r="B319" s="2">
        <v>2021</v>
      </c>
      <c r="C319" t="s">
        <v>238</v>
      </c>
      <c r="D319" t="str">
        <f t="shared" si="10"/>
        <v>2021OctoberRural+Urban</v>
      </c>
      <c r="E319">
        <v>147.4</v>
      </c>
      <c r="F319">
        <v>204.6</v>
      </c>
      <c r="G319">
        <v>171.2</v>
      </c>
      <c r="H319">
        <v>158.69999999999999</v>
      </c>
      <c r="I319">
        <v>190.6</v>
      </c>
      <c r="J319">
        <v>155.69999999999999</v>
      </c>
      <c r="K319">
        <v>185.3</v>
      </c>
      <c r="L319">
        <v>165.2</v>
      </c>
      <c r="M319">
        <v>121.9</v>
      </c>
      <c r="N319">
        <v>169.3</v>
      </c>
      <c r="O319">
        <v>163.19999999999999</v>
      </c>
      <c r="P319">
        <v>174.7</v>
      </c>
      <c r="Q319">
        <v>167.7</v>
      </c>
      <c r="R319">
        <v>192.7</v>
      </c>
      <c r="S319">
        <v>165.7</v>
      </c>
      <c r="T319">
        <v>156.30000000000001</v>
      </c>
      <c r="U319">
        <v>164.3</v>
      </c>
      <c r="V319">
        <v>163.6</v>
      </c>
      <c r="W319">
        <v>164.2</v>
      </c>
      <c r="X319">
        <v>158.4</v>
      </c>
      <c r="Y319">
        <v>169.1</v>
      </c>
      <c r="Z319">
        <v>155.69999999999999</v>
      </c>
      <c r="AA319">
        <v>158.6</v>
      </c>
      <c r="AB319">
        <v>163.9</v>
      </c>
      <c r="AC319">
        <v>160.80000000000001</v>
      </c>
      <c r="AD319">
        <v>161</v>
      </c>
      <c r="AE319">
        <v>165.5</v>
      </c>
    </row>
    <row r="320" spans="1:31" x14ac:dyDescent="0.3">
      <c r="A320" t="s">
        <v>60</v>
      </c>
      <c r="B320" s="2">
        <v>2021</v>
      </c>
      <c r="C320" t="s">
        <v>264</v>
      </c>
      <c r="D320" t="str">
        <f t="shared" si="10"/>
        <v>2021NovemberRural</v>
      </c>
      <c r="E320">
        <v>146.9</v>
      </c>
      <c r="F320">
        <v>199.8</v>
      </c>
      <c r="G320">
        <v>171.5</v>
      </c>
      <c r="H320">
        <v>159.1</v>
      </c>
      <c r="I320">
        <v>198.4</v>
      </c>
      <c r="J320">
        <v>153.19999999999999</v>
      </c>
      <c r="K320">
        <v>183.9</v>
      </c>
      <c r="L320">
        <v>165.4</v>
      </c>
      <c r="M320">
        <v>122.1</v>
      </c>
      <c r="N320">
        <v>170.8</v>
      </c>
      <c r="O320">
        <v>169.1</v>
      </c>
      <c r="P320">
        <v>174.3</v>
      </c>
      <c r="Q320">
        <v>167.5</v>
      </c>
      <c r="R320">
        <v>191.4</v>
      </c>
      <c r="S320">
        <v>170.4</v>
      </c>
      <c r="T320">
        <v>166</v>
      </c>
      <c r="U320">
        <v>169.8</v>
      </c>
      <c r="V320" s="3" t="s">
        <v>79</v>
      </c>
      <c r="W320">
        <v>165.3</v>
      </c>
      <c r="X320">
        <v>162.9</v>
      </c>
      <c r="Y320">
        <v>173.4</v>
      </c>
      <c r="Z320">
        <v>158.9</v>
      </c>
      <c r="AA320">
        <v>163.80000000000001</v>
      </c>
      <c r="AB320">
        <v>169.3</v>
      </c>
      <c r="AC320">
        <v>162.4</v>
      </c>
      <c r="AD320">
        <v>165.2</v>
      </c>
      <c r="AE320">
        <v>167.6</v>
      </c>
    </row>
    <row r="321" spans="1:31" x14ac:dyDescent="0.3">
      <c r="A321" t="s">
        <v>85</v>
      </c>
      <c r="B321" s="2">
        <v>2021</v>
      </c>
      <c r="C321" t="s">
        <v>264</v>
      </c>
      <c r="D321" t="str">
        <f t="shared" si="10"/>
        <v>2021NovemberUrban</v>
      </c>
      <c r="E321">
        <v>151</v>
      </c>
      <c r="F321">
        <v>204.9</v>
      </c>
      <c r="G321">
        <v>175.4</v>
      </c>
      <c r="H321">
        <v>159.6</v>
      </c>
      <c r="I321">
        <v>175.8</v>
      </c>
      <c r="J321">
        <v>160.30000000000001</v>
      </c>
      <c r="K321">
        <v>229.1</v>
      </c>
      <c r="L321">
        <v>165.1</v>
      </c>
      <c r="M321">
        <v>123.1</v>
      </c>
      <c r="N321">
        <v>167.2</v>
      </c>
      <c r="O321">
        <v>156.1</v>
      </c>
      <c r="P321">
        <v>176.8</v>
      </c>
      <c r="Q321">
        <v>173.5</v>
      </c>
      <c r="R321">
        <v>197</v>
      </c>
      <c r="S321">
        <v>162.30000000000001</v>
      </c>
      <c r="T321">
        <v>145.30000000000001</v>
      </c>
      <c r="U321">
        <v>159.69999999999999</v>
      </c>
      <c r="V321">
        <v>164.2</v>
      </c>
      <c r="W321">
        <v>161.6</v>
      </c>
      <c r="X321">
        <v>155.19999999999999</v>
      </c>
      <c r="Y321">
        <v>164.2</v>
      </c>
      <c r="Z321">
        <v>151.19999999999999</v>
      </c>
      <c r="AA321">
        <v>156.69999999999999</v>
      </c>
      <c r="AB321">
        <v>160.80000000000001</v>
      </c>
      <c r="AC321">
        <v>161.80000000000001</v>
      </c>
      <c r="AD321">
        <v>157.30000000000001</v>
      </c>
      <c r="AE321">
        <v>165.6</v>
      </c>
    </row>
    <row r="322" spans="1:31" x14ac:dyDescent="0.3">
      <c r="A322" t="s">
        <v>104</v>
      </c>
      <c r="B322" s="2">
        <v>2021</v>
      </c>
      <c r="C322" t="s">
        <v>264</v>
      </c>
      <c r="D322" t="str">
        <f t="shared" si="10"/>
        <v>2021NovemberRural+Urban</v>
      </c>
      <c r="E322">
        <v>148.19999999999999</v>
      </c>
      <c r="F322">
        <v>201.6</v>
      </c>
      <c r="G322">
        <v>173</v>
      </c>
      <c r="H322">
        <v>159.30000000000001</v>
      </c>
      <c r="I322">
        <v>190.1</v>
      </c>
      <c r="J322">
        <v>156.5</v>
      </c>
      <c r="K322">
        <v>199.2</v>
      </c>
      <c r="L322">
        <v>165.3</v>
      </c>
      <c r="M322">
        <v>122.4</v>
      </c>
      <c r="N322">
        <v>169.6</v>
      </c>
      <c r="O322">
        <v>163.69999999999999</v>
      </c>
      <c r="P322">
        <v>175.5</v>
      </c>
      <c r="Q322">
        <v>169.7</v>
      </c>
      <c r="R322">
        <v>192.9</v>
      </c>
      <c r="S322">
        <v>167.2</v>
      </c>
      <c r="T322">
        <v>157.4</v>
      </c>
      <c r="U322">
        <v>165.8</v>
      </c>
      <c r="V322">
        <v>164.2</v>
      </c>
      <c r="W322">
        <v>163.9</v>
      </c>
      <c r="X322">
        <v>159.30000000000001</v>
      </c>
      <c r="Y322">
        <v>169.9</v>
      </c>
      <c r="Z322">
        <v>154.80000000000001</v>
      </c>
      <c r="AA322">
        <v>159.80000000000001</v>
      </c>
      <c r="AB322">
        <v>164.3</v>
      </c>
      <c r="AC322">
        <v>162.19999999999999</v>
      </c>
      <c r="AD322">
        <v>161.4</v>
      </c>
      <c r="AE322">
        <v>166.7</v>
      </c>
    </row>
    <row r="323" spans="1:31" x14ac:dyDescent="0.3">
      <c r="A323" t="s">
        <v>60</v>
      </c>
      <c r="B323" s="2">
        <v>2021</v>
      </c>
      <c r="C323" t="s">
        <v>273</v>
      </c>
      <c r="D323" t="str">
        <f t="shared" ref="D323:D376" si="11">B323&amp;C323&amp;A323</f>
        <v>2021DecemberRural</v>
      </c>
      <c r="E323">
        <v>147.4</v>
      </c>
      <c r="F323">
        <v>197</v>
      </c>
      <c r="G323">
        <v>176.5</v>
      </c>
      <c r="H323">
        <v>159.80000000000001</v>
      </c>
      <c r="I323">
        <v>195.8</v>
      </c>
      <c r="J323">
        <v>152</v>
      </c>
      <c r="K323">
        <v>172.3</v>
      </c>
      <c r="L323">
        <v>164.5</v>
      </c>
      <c r="M323">
        <v>120.6</v>
      </c>
      <c r="N323">
        <v>171.7</v>
      </c>
      <c r="O323">
        <v>169.7</v>
      </c>
      <c r="P323">
        <v>175.1</v>
      </c>
      <c r="Q323">
        <v>165.8</v>
      </c>
      <c r="R323">
        <v>190.8</v>
      </c>
      <c r="S323">
        <v>171.8</v>
      </c>
      <c r="T323">
        <v>167.3</v>
      </c>
      <c r="U323">
        <v>171.2</v>
      </c>
      <c r="V323" s="3" t="s">
        <v>79</v>
      </c>
      <c r="W323">
        <v>165.6</v>
      </c>
      <c r="X323">
        <v>163.9</v>
      </c>
      <c r="Y323">
        <v>174</v>
      </c>
      <c r="Z323">
        <v>160.1</v>
      </c>
      <c r="AA323">
        <v>164.5</v>
      </c>
      <c r="AB323">
        <v>169.7</v>
      </c>
      <c r="AC323">
        <v>162.80000000000001</v>
      </c>
      <c r="AD323">
        <v>166</v>
      </c>
      <c r="AE323">
        <v>167</v>
      </c>
    </row>
    <row r="324" spans="1:31" x14ac:dyDescent="0.3">
      <c r="A324" t="s">
        <v>85</v>
      </c>
      <c r="B324" s="2">
        <v>2021</v>
      </c>
      <c r="C324" t="s">
        <v>273</v>
      </c>
      <c r="D324" t="str">
        <f t="shared" si="11"/>
        <v>2021DecemberUrban</v>
      </c>
      <c r="E324">
        <v>151.6</v>
      </c>
      <c r="F324">
        <v>202.2</v>
      </c>
      <c r="G324">
        <v>180</v>
      </c>
      <c r="H324">
        <v>160</v>
      </c>
      <c r="I324">
        <v>173.5</v>
      </c>
      <c r="J324">
        <v>158.30000000000001</v>
      </c>
      <c r="K324">
        <v>219.5</v>
      </c>
      <c r="L324">
        <v>164.2</v>
      </c>
      <c r="M324">
        <v>121.9</v>
      </c>
      <c r="N324">
        <v>168.2</v>
      </c>
      <c r="O324">
        <v>156.5</v>
      </c>
      <c r="P324">
        <v>178.2</v>
      </c>
      <c r="Q324">
        <v>172.2</v>
      </c>
      <c r="R324">
        <v>196.8</v>
      </c>
      <c r="S324">
        <v>163.30000000000001</v>
      </c>
      <c r="T324">
        <v>146.69999999999999</v>
      </c>
      <c r="U324">
        <v>160.69999999999999</v>
      </c>
      <c r="V324">
        <v>163.4</v>
      </c>
      <c r="W324">
        <v>161.69999999999999</v>
      </c>
      <c r="X324">
        <v>156</v>
      </c>
      <c r="Y324">
        <v>165.1</v>
      </c>
      <c r="Z324">
        <v>151.80000000000001</v>
      </c>
      <c r="AA324">
        <v>157.6</v>
      </c>
      <c r="AB324">
        <v>160.6</v>
      </c>
      <c r="AC324">
        <v>162.4</v>
      </c>
      <c r="AD324">
        <v>157.80000000000001</v>
      </c>
      <c r="AE324">
        <v>165.2</v>
      </c>
    </row>
    <row r="325" spans="1:31" x14ac:dyDescent="0.3">
      <c r="A325" t="s">
        <v>104</v>
      </c>
      <c r="B325" s="2">
        <v>2021</v>
      </c>
      <c r="C325" t="s">
        <v>273</v>
      </c>
      <c r="D325" t="str">
        <f t="shared" si="11"/>
        <v>2021DecemberRural+Urban</v>
      </c>
      <c r="E325">
        <v>148.69999999999999</v>
      </c>
      <c r="F325">
        <v>198.8</v>
      </c>
      <c r="G325">
        <v>177.9</v>
      </c>
      <c r="H325">
        <v>159.9</v>
      </c>
      <c r="I325">
        <v>187.6</v>
      </c>
      <c r="J325">
        <v>154.9</v>
      </c>
      <c r="K325">
        <v>188.3</v>
      </c>
      <c r="L325">
        <v>164.4</v>
      </c>
      <c r="M325">
        <v>121</v>
      </c>
      <c r="N325">
        <v>170.5</v>
      </c>
      <c r="O325">
        <v>164.2</v>
      </c>
      <c r="P325">
        <v>176.5</v>
      </c>
      <c r="Q325">
        <v>168.2</v>
      </c>
      <c r="R325">
        <v>192.4</v>
      </c>
      <c r="S325">
        <v>168.5</v>
      </c>
      <c r="T325">
        <v>158.69999999999999</v>
      </c>
      <c r="U325">
        <v>167</v>
      </c>
      <c r="V325">
        <v>163.4</v>
      </c>
      <c r="W325">
        <v>164.1</v>
      </c>
      <c r="X325">
        <v>160.19999999999999</v>
      </c>
      <c r="Y325">
        <v>170.6</v>
      </c>
      <c r="Z325">
        <v>155.69999999999999</v>
      </c>
      <c r="AA325">
        <v>160.6</v>
      </c>
      <c r="AB325">
        <v>164.4</v>
      </c>
      <c r="AC325">
        <v>162.6</v>
      </c>
      <c r="AD325">
        <v>162</v>
      </c>
      <c r="AE325">
        <v>166.2</v>
      </c>
    </row>
    <row r="326" spans="1:31" x14ac:dyDescent="0.3">
      <c r="A326" t="s">
        <v>60</v>
      </c>
      <c r="B326" s="2">
        <v>2022</v>
      </c>
      <c r="C326" t="s">
        <v>62</v>
      </c>
      <c r="D326" t="str">
        <f t="shared" si="11"/>
        <v>2022JanuaryRural</v>
      </c>
      <c r="E326">
        <v>148.30000000000001</v>
      </c>
      <c r="F326">
        <v>196.9</v>
      </c>
      <c r="G326">
        <v>178</v>
      </c>
      <c r="H326">
        <v>160.5</v>
      </c>
      <c r="I326">
        <v>192.6</v>
      </c>
      <c r="J326">
        <v>151.19999999999999</v>
      </c>
      <c r="K326">
        <v>159.19999999999999</v>
      </c>
      <c r="L326">
        <v>164</v>
      </c>
      <c r="M326">
        <v>119.3</v>
      </c>
      <c r="N326">
        <v>173.3</v>
      </c>
      <c r="O326">
        <v>169.8</v>
      </c>
      <c r="P326">
        <v>175.8</v>
      </c>
      <c r="Q326">
        <v>164.1</v>
      </c>
      <c r="R326">
        <v>190.7</v>
      </c>
      <c r="S326">
        <v>173.2</v>
      </c>
      <c r="T326">
        <v>169.3</v>
      </c>
      <c r="U326">
        <v>172.7</v>
      </c>
      <c r="V326" s="3" t="s">
        <v>79</v>
      </c>
      <c r="W326">
        <v>165.8</v>
      </c>
      <c r="X326">
        <v>164.9</v>
      </c>
      <c r="Y326">
        <v>174.7</v>
      </c>
      <c r="Z326">
        <v>160.80000000000001</v>
      </c>
      <c r="AA326">
        <v>164.9</v>
      </c>
      <c r="AB326">
        <v>169.9</v>
      </c>
      <c r="AC326">
        <v>163.19999999999999</v>
      </c>
      <c r="AD326">
        <v>166.6</v>
      </c>
      <c r="AE326">
        <v>166.4</v>
      </c>
    </row>
    <row r="327" spans="1:31" x14ac:dyDescent="0.3">
      <c r="A327" t="s">
        <v>85</v>
      </c>
      <c r="B327" s="2">
        <v>2022</v>
      </c>
      <c r="C327" t="s">
        <v>62</v>
      </c>
      <c r="D327" t="str">
        <f t="shared" si="11"/>
        <v>2022JanuaryUrban</v>
      </c>
      <c r="E327">
        <v>152.19999999999999</v>
      </c>
      <c r="F327">
        <v>202.1</v>
      </c>
      <c r="G327">
        <v>180.1</v>
      </c>
      <c r="H327">
        <v>160.4</v>
      </c>
      <c r="I327">
        <v>171</v>
      </c>
      <c r="J327">
        <v>156.5</v>
      </c>
      <c r="K327">
        <v>203.6</v>
      </c>
      <c r="L327">
        <v>163.80000000000001</v>
      </c>
      <c r="M327">
        <v>121.3</v>
      </c>
      <c r="N327">
        <v>169.8</v>
      </c>
      <c r="O327">
        <v>156.6</v>
      </c>
      <c r="P327">
        <v>179</v>
      </c>
      <c r="Q327">
        <v>170.3</v>
      </c>
      <c r="R327">
        <v>196.4</v>
      </c>
      <c r="S327">
        <v>164.7</v>
      </c>
      <c r="T327">
        <v>148.5</v>
      </c>
      <c r="U327">
        <v>162.19999999999999</v>
      </c>
      <c r="V327">
        <v>164.5</v>
      </c>
      <c r="W327">
        <v>161.6</v>
      </c>
      <c r="X327">
        <v>156.80000000000001</v>
      </c>
      <c r="Y327">
        <v>166.1</v>
      </c>
      <c r="Z327">
        <v>152.69999999999999</v>
      </c>
      <c r="AA327">
        <v>158.4</v>
      </c>
      <c r="AB327">
        <v>161</v>
      </c>
      <c r="AC327">
        <v>162.80000000000001</v>
      </c>
      <c r="AD327">
        <v>158.6</v>
      </c>
      <c r="AE327">
        <v>165</v>
      </c>
    </row>
    <row r="328" spans="1:31" x14ac:dyDescent="0.3">
      <c r="A328" t="s">
        <v>104</v>
      </c>
      <c r="B328" s="2">
        <v>2022</v>
      </c>
      <c r="C328" t="s">
        <v>62</v>
      </c>
      <c r="D328" t="str">
        <f t="shared" si="11"/>
        <v>2022JanuaryRural+Urban</v>
      </c>
      <c r="E328">
        <v>149.5</v>
      </c>
      <c r="F328">
        <v>198.7</v>
      </c>
      <c r="G328">
        <v>178.8</v>
      </c>
      <c r="H328">
        <v>160.5</v>
      </c>
      <c r="I328">
        <v>184.7</v>
      </c>
      <c r="J328">
        <v>153.69999999999999</v>
      </c>
      <c r="K328">
        <v>174.3</v>
      </c>
      <c r="L328">
        <v>163.9</v>
      </c>
      <c r="M328">
        <v>120</v>
      </c>
      <c r="N328">
        <v>172.1</v>
      </c>
      <c r="O328">
        <v>164.3</v>
      </c>
      <c r="P328">
        <v>177.3</v>
      </c>
      <c r="Q328">
        <v>166.4</v>
      </c>
      <c r="R328">
        <v>192.2</v>
      </c>
      <c r="S328">
        <v>169.9</v>
      </c>
      <c r="T328">
        <v>160.69999999999999</v>
      </c>
      <c r="U328">
        <v>168.5</v>
      </c>
      <c r="V328">
        <v>164.5</v>
      </c>
      <c r="W328">
        <v>164.2</v>
      </c>
      <c r="X328">
        <v>161.1</v>
      </c>
      <c r="Y328">
        <v>171.4</v>
      </c>
      <c r="Z328">
        <v>156.5</v>
      </c>
      <c r="AA328">
        <v>161.19999999999999</v>
      </c>
      <c r="AB328">
        <v>164.7</v>
      </c>
      <c r="AC328">
        <v>163</v>
      </c>
      <c r="AD328">
        <v>162.69999999999999</v>
      </c>
      <c r="AE328">
        <v>165.7</v>
      </c>
    </row>
    <row r="329" spans="1:31" x14ac:dyDescent="0.3">
      <c r="A329" t="s">
        <v>60</v>
      </c>
      <c r="B329" s="2">
        <v>2022</v>
      </c>
      <c r="C329" t="s">
        <v>116</v>
      </c>
      <c r="D329" t="str">
        <f t="shared" si="11"/>
        <v>2022FebruaryRural</v>
      </c>
      <c r="E329">
        <v>148.80000000000001</v>
      </c>
      <c r="F329">
        <v>198.1</v>
      </c>
      <c r="G329">
        <v>175.5</v>
      </c>
      <c r="H329">
        <v>160.69999999999999</v>
      </c>
      <c r="I329">
        <v>192.6</v>
      </c>
      <c r="J329">
        <v>151.4</v>
      </c>
      <c r="K329">
        <v>155.19999999999999</v>
      </c>
      <c r="L329">
        <v>163.9</v>
      </c>
      <c r="M329">
        <v>118.1</v>
      </c>
      <c r="N329">
        <v>175.4</v>
      </c>
      <c r="O329">
        <v>170.5</v>
      </c>
      <c r="P329">
        <v>176.3</v>
      </c>
      <c r="Q329">
        <v>163.9</v>
      </c>
      <c r="R329">
        <v>191.5</v>
      </c>
      <c r="S329">
        <v>174.1</v>
      </c>
      <c r="T329">
        <v>171</v>
      </c>
      <c r="U329">
        <v>173.7</v>
      </c>
      <c r="V329" s="3" t="s">
        <v>79</v>
      </c>
      <c r="W329">
        <v>167.4</v>
      </c>
      <c r="X329">
        <v>165.7</v>
      </c>
      <c r="Y329">
        <v>175.3</v>
      </c>
      <c r="Z329">
        <v>161.19999999999999</v>
      </c>
      <c r="AA329">
        <v>165.5</v>
      </c>
      <c r="AB329">
        <v>170.3</v>
      </c>
      <c r="AC329">
        <v>164.5</v>
      </c>
      <c r="AD329">
        <v>167.3</v>
      </c>
      <c r="AE329">
        <v>166.7</v>
      </c>
    </row>
    <row r="330" spans="1:31" x14ac:dyDescent="0.3">
      <c r="A330" t="s">
        <v>85</v>
      </c>
      <c r="B330" s="2">
        <v>2022</v>
      </c>
      <c r="C330" t="s">
        <v>116</v>
      </c>
      <c r="D330" t="str">
        <f t="shared" si="11"/>
        <v>2022FebruaryUrban</v>
      </c>
      <c r="E330">
        <v>152.5</v>
      </c>
      <c r="F330">
        <v>205.2</v>
      </c>
      <c r="G330">
        <v>176.4</v>
      </c>
      <c r="H330">
        <v>160.6</v>
      </c>
      <c r="I330">
        <v>171.5</v>
      </c>
      <c r="J330">
        <v>156.4</v>
      </c>
      <c r="K330">
        <v>198</v>
      </c>
      <c r="L330">
        <v>163.19999999999999</v>
      </c>
      <c r="M330">
        <v>120.6</v>
      </c>
      <c r="N330">
        <v>172.2</v>
      </c>
      <c r="O330">
        <v>156.69999999999999</v>
      </c>
      <c r="P330">
        <v>180</v>
      </c>
      <c r="Q330">
        <v>170.2</v>
      </c>
      <c r="R330">
        <v>196.5</v>
      </c>
      <c r="S330">
        <v>165.7</v>
      </c>
      <c r="T330">
        <v>150.4</v>
      </c>
      <c r="U330">
        <v>163.4</v>
      </c>
      <c r="V330">
        <v>165.5</v>
      </c>
      <c r="W330">
        <v>163</v>
      </c>
      <c r="X330">
        <v>157.4</v>
      </c>
      <c r="Y330">
        <v>167.2</v>
      </c>
      <c r="Z330">
        <v>153.1</v>
      </c>
      <c r="AA330">
        <v>159.5</v>
      </c>
      <c r="AB330">
        <v>162</v>
      </c>
      <c r="AC330">
        <v>164.2</v>
      </c>
      <c r="AD330">
        <v>159.4</v>
      </c>
      <c r="AE330">
        <v>165.5</v>
      </c>
    </row>
    <row r="331" spans="1:31" x14ac:dyDescent="0.3">
      <c r="A331" t="s">
        <v>104</v>
      </c>
      <c r="B331" s="2">
        <v>2022</v>
      </c>
      <c r="C331" t="s">
        <v>116</v>
      </c>
      <c r="D331" t="str">
        <f t="shared" si="11"/>
        <v>2022FebruaryRural+Urban</v>
      </c>
      <c r="E331">
        <v>150</v>
      </c>
      <c r="F331">
        <v>200.6</v>
      </c>
      <c r="G331">
        <v>175.8</v>
      </c>
      <c r="H331">
        <v>160.69999999999999</v>
      </c>
      <c r="I331">
        <v>184.9</v>
      </c>
      <c r="J331">
        <v>153.69999999999999</v>
      </c>
      <c r="K331">
        <v>169.7</v>
      </c>
      <c r="L331">
        <v>163.69999999999999</v>
      </c>
      <c r="M331">
        <v>118.9</v>
      </c>
      <c r="N331">
        <v>174.3</v>
      </c>
      <c r="O331">
        <v>164.7</v>
      </c>
      <c r="P331">
        <v>178</v>
      </c>
      <c r="Q331">
        <v>166.2</v>
      </c>
      <c r="R331">
        <v>192.8</v>
      </c>
      <c r="S331">
        <v>170.8</v>
      </c>
      <c r="T331">
        <v>162.4</v>
      </c>
      <c r="U331">
        <v>169.6</v>
      </c>
      <c r="V331">
        <v>165.5</v>
      </c>
      <c r="W331">
        <v>165.7</v>
      </c>
      <c r="X331">
        <v>161.80000000000001</v>
      </c>
      <c r="Y331">
        <v>172.2</v>
      </c>
      <c r="Z331">
        <v>156.9</v>
      </c>
      <c r="AA331">
        <v>162.1</v>
      </c>
      <c r="AB331">
        <v>165.4</v>
      </c>
      <c r="AC331">
        <v>164.4</v>
      </c>
      <c r="AD331">
        <v>163.5</v>
      </c>
      <c r="AE331">
        <v>166.1</v>
      </c>
    </row>
    <row r="332" spans="1:31" x14ac:dyDescent="0.3">
      <c r="A332" t="s">
        <v>60</v>
      </c>
      <c r="B332" s="2">
        <v>2022</v>
      </c>
      <c r="C332" t="s">
        <v>138</v>
      </c>
      <c r="D332" t="str">
        <f t="shared" si="11"/>
        <v>2022MarchRural</v>
      </c>
      <c r="E332">
        <v>150.19999999999999</v>
      </c>
      <c r="F332">
        <v>208</v>
      </c>
      <c r="G332">
        <v>167.9</v>
      </c>
      <c r="H332">
        <v>162</v>
      </c>
      <c r="I332">
        <v>203.1</v>
      </c>
      <c r="J332">
        <v>155.9</v>
      </c>
      <c r="K332">
        <v>155.80000000000001</v>
      </c>
      <c r="L332">
        <v>164.2</v>
      </c>
      <c r="M332">
        <v>118.1</v>
      </c>
      <c r="N332">
        <v>178.7</v>
      </c>
      <c r="O332">
        <v>171.2</v>
      </c>
      <c r="P332">
        <v>177.4</v>
      </c>
      <c r="Q332">
        <v>166.6</v>
      </c>
      <c r="R332">
        <v>192.3</v>
      </c>
      <c r="S332">
        <v>175.4</v>
      </c>
      <c r="T332">
        <v>173.2</v>
      </c>
      <c r="U332">
        <v>175.1</v>
      </c>
      <c r="V332" s="3" t="s">
        <v>79</v>
      </c>
      <c r="W332">
        <v>168.9</v>
      </c>
      <c r="X332">
        <v>166.5</v>
      </c>
      <c r="Y332">
        <v>176</v>
      </c>
      <c r="Z332">
        <v>162</v>
      </c>
      <c r="AA332">
        <v>166.6</v>
      </c>
      <c r="AB332">
        <v>170.6</v>
      </c>
      <c r="AC332">
        <v>167.4</v>
      </c>
      <c r="AD332">
        <v>168.3</v>
      </c>
      <c r="AE332">
        <v>168.7</v>
      </c>
    </row>
    <row r="333" spans="1:31" x14ac:dyDescent="0.3">
      <c r="A333" t="s">
        <v>85</v>
      </c>
      <c r="B333" s="2">
        <v>2022</v>
      </c>
      <c r="C333" t="s">
        <v>138</v>
      </c>
      <c r="D333" t="str">
        <f t="shared" si="11"/>
        <v>2022MarchUrban</v>
      </c>
      <c r="E333">
        <v>153.69999999999999</v>
      </c>
      <c r="F333">
        <v>215.8</v>
      </c>
      <c r="G333">
        <v>167.7</v>
      </c>
      <c r="H333">
        <v>162.6</v>
      </c>
      <c r="I333">
        <v>180</v>
      </c>
      <c r="J333">
        <v>159.6</v>
      </c>
      <c r="K333">
        <v>188.4</v>
      </c>
      <c r="L333">
        <v>163.4</v>
      </c>
      <c r="M333">
        <v>120.3</v>
      </c>
      <c r="N333">
        <v>174.7</v>
      </c>
      <c r="O333">
        <v>157.1</v>
      </c>
      <c r="P333">
        <v>181.5</v>
      </c>
      <c r="Q333">
        <v>171.5</v>
      </c>
      <c r="R333">
        <v>197.5</v>
      </c>
      <c r="S333">
        <v>167.1</v>
      </c>
      <c r="T333">
        <v>152.6</v>
      </c>
      <c r="U333">
        <v>164.9</v>
      </c>
      <c r="V333">
        <v>165.3</v>
      </c>
      <c r="W333">
        <v>164.5</v>
      </c>
      <c r="X333">
        <v>158.6</v>
      </c>
      <c r="Y333">
        <v>168.2</v>
      </c>
      <c r="Z333">
        <v>154.19999999999999</v>
      </c>
      <c r="AA333">
        <v>160.80000000000001</v>
      </c>
      <c r="AB333">
        <v>162.69999999999999</v>
      </c>
      <c r="AC333">
        <v>166.8</v>
      </c>
      <c r="AD333">
        <v>160.6</v>
      </c>
      <c r="AE333">
        <v>166.5</v>
      </c>
    </row>
    <row r="334" spans="1:31" x14ac:dyDescent="0.3">
      <c r="A334" t="s">
        <v>104</v>
      </c>
      <c r="B334" s="2">
        <v>2022</v>
      </c>
      <c r="C334" t="s">
        <v>138</v>
      </c>
      <c r="D334" t="str">
        <f t="shared" si="11"/>
        <v>2022MarchRural+Urban</v>
      </c>
      <c r="E334">
        <v>151.30000000000001</v>
      </c>
      <c r="F334">
        <v>210.7</v>
      </c>
      <c r="G334">
        <v>167.8</v>
      </c>
      <c r="H334">
        <v>162.19999999999999</v>
      </c>
      <c r="I334">
        <v>194.6</v>
      </c>
      <c r="J334">
        <v>157.6</v>
      </c>
      <c r="K334">
        <v>166.9</v>
      </c>
      <c r="L334">
        <v>163.9</v>
      </c>
      <c r="M334">
        <v>118.8</v>
      </c>
      <c r="N334">
        <v>177.4</v>
      </c>
      <c r="O334">
        <v>165.3</v>
      </c>
      <c r="P334">
        <v>179.3</v>
      </c>
      <c r="Q334">
        <v>168.4</v>
      </c>
      <c r="R334">
        <v>193.7</v>
      </c>
      <c r="S334">
        <v>172.1</v>
      </c>
      <c r="T334">
        <v>164.6</v>
      </c>
      <c r="U334">
        <v>171.1</v>
      </c>
      <c r="V334">
        <v>165.3</v>
      </c>
      <c r="W334">
        <v>167.2</v>
      </c>
      <c r="X334">
        <v>162.80000000000001</v>
      </c>
      <c r="Y334">
        <v>173</v>
      </c>
      <c r="Z334">
        <v>157.9</v>
      </c>
      <c r="AA334">
        <v>163.30000000000001</v>
      </c>
      <c r="AB334">
        <v>166</v>
      </c>
      <c r="AC334">
        <v>167.2</v>
      </c>
      <c r="AD334">
        <v>164.6</v>
      </c>
      <c r="AE334">
        <v>167.7</v>
      </c>
    </row>
    <row r="335" spans="1:31" x14ac:dyDescent="0.3">
      <c r="A335" t="s">
        <v>60</v>
      </c>
      <c r="B335" s="1">
        <v>2022</v>
      </c>
      <c r="C335" t="s">
        <v>154</v>
      </c>
      <c r="D335" t="str">
        <f t="shared" si="11"/>
        <v>2022AprilRural</v>
      </c>
      <c r="E335">
        <v>151.80000000000001</v>
      </c>
      <c r="F335">
        <v>209.7</v>
      </c>
      <c r="G335">
        <v>164.5</v>
      </c>
      <c r="H335">
        <v>163.80000000000001</v>
      </c>
      <c r="I335">
        <v>207.4</v>
      </c>
      <c r="J335">
        <v>169.7</v>
      </c>
      <c r="K335">
        <v>153.6</v>
      </c>
      <c r="L335">
        <v>165.1</v>
      </c>
      <c r="M335">
        <v>118.2</v>
      </c>
      <c r="N335">
        <v>182.9</v>
      </c>
      <c r="O335">
        <v>172.4</v>
      </c>
      <c r="P335">
        <v>178.9</v>
      </c>
      <c r="Q335">
        <v>168.6</v>
      </c>
      <c r="R335">
        <v>192.8</v>
      </c>
      <c r="S335">
        <v>177.5</v>
      </c>
      <c r="T335">
        <v>175.1</v>
      </c>
      <c r="U335">
        <v>177.1</v>
      </c>
      <c r="V335" s="3" t="s">
        <v>79</v>
      </c>
      <c r="W335">
        <v>173.3</v>
      </c>
      <c r="X335">
        <v>167.7</v>
      </c>
      <c r="Y335">
        <v>177</v>
      </c>
      <c r="Z335">
        <v>166.2</v>
      </c>
      <c r="AA335">
        <v>167.2</v>
      </c>
      <c r="AB335">
        <v>170.9</v>
      </c>
      <c r="AC335">
        <v>169</v>
      </c>
      <c r="AD335">
        <v>170.2</v>
      </c>
      <c r="AE335">
        <v>170.8</v>
      </c>
    </row>
    <row r="336" spans="1:31" x14ac:dyDescent="0.3">
      <c r="A336" t="s">
        <v>85</v>
      </c>
      <c r="B336" s="1">
        <v>2022</v>
      </c>
      <c r="C336" t="s">
        <v>154</v>
      </c>
      <c r="D336" t="str">
        <f t="shared" si="11"/>
        <v>2022AprilUrban</v>
      </c>
      <c r="E336">
        <v>155.4</v>
      </c>
      <c r="F336">
        <v>215.8</v>
      </c>
      <c r="G336">
        <v>164.6</v>
      </c>
      <c r="H336">
        <v>164.2</v>
      </c>
      <c r="I336">
        <v>186</v>
      </c>
      <c r="J336">
        <v>175.9</v>
      </c>
      <c r="K336">
        <v>190.7</v>
      </c>
      <c r="L336">
        <v>164</v>
      </c>
      <c r="M336">
        <v>120.5</v>
      </c>
      <c r="N336">
        <v>178</v>
      </c>
      <c r="O336">
        <v>157.5</v>
      </c>
      <c r="P336">
        <v>183.3</v>
      </c>
      <c r="Q336">
        <v>174.5</v>
      </c>
      <c r="R336">
        <v>197.1</v>
      </c>
      <c r="S336">
        <v>168.4</v>
      </c>
      <c r="T336">
        <v>154.5</v>
      </c>
      <c r="U336">
        <v>166.3</v>
      </c>
      <c r="V336">
        <v>167</v>
      </c>
      <c r="W336">
        <v>170.5</v>
      </c>
      <c r="X336">
        <v>159.80000000000001</v>
      </c>
      <c r="Y336">
        <v>169</v>
      </c>
      <c r="Z336">
        <v>159.30000000000001</v>
      </c>
      <c r="AA336">
        <v>162.19999999999999</v>
      </c>
      <c r="AB336">
        <v>164</v>
      </c>
      <c r="AC336">
        <v>168.4</v>
      </c>
      <c r="AD336">
        <v>163.1</v>
      </c>
      <c r="AE336">
        <v>169.2</v>
      </c>
    </row>
    <row r="337" spans="1:31" x14ac:dyDescent="0.3">
      <c r="A337" t="s">
        <v>104</v>
      </c>
      <c r="B337" s="1">
        <v>2022</v>
      </c>
      <c r="C337" t="s">
        <v>154</v>
      </c>
      <c r="D337" t="str">
        <f t="shared" si="11"/>
        <v>2022AprilRural+Urban</v>
      </c>
      <c r="E337">
        <v>152.9</v>
      </c>
      <c r="F337">
        <v>211.8</v>
      </c>
      <c r="G337">
        <v>164.5</v>
      </c>
      <c r="H337">
        <v>163.9</v>
      </c>
      <c r="I337">
        <v>199.5</v>
      </c>
      <c r="J337">
        <v>172.6</v>
      </c>
      <c r="K337">
        <v>166.2</v>
      </c>
      <c r="L337">
        <v>164.7</v>
      </c>
      <c r="M337">
        <v>119</v>
      </c>
      <c r="N337">
        <v>181.3</v>
      </c>
      <c r="O337">
        <v>166.2</v>
      </c>
      <c r="P337">
        <v>180.9</v>
      </c>
      <c r="Q337">
        <v>170.8</v>
      </c>
      <c r="R337">
        <v>193.9</v>
      </c>
      <c r="S337">
        <v>173.9</v>
      </c>
      <c r="T337">
        <v>166.5</v>
      </c>
      <c r="U337">
        <v>172.8</v>
      </c>
      <c r="V337">
        <v>167</v>
      </c>
      <c r="W337">
        <v>172.2</v>
      </c>
      <c r="X337">
        <v>164</v>
      </c>
      <c r="Y337">
        <v>174</v>
      </c>
      <c r="Z337">
        <v>162.6</v>
      </c>
      <c r="AA337">
        <v>164.4</v>
      </c>
      <c r="AB337">
        <v>166.9</v>
      </c>
      <c r="AC337">
        <v>168.8</v>
      </c>
      <c r="AD337">
        <v>166.8</v>
      </c>
      <c r="AE337">
        <v>170.1</v>
      </c>
    </row>
    <row r="338" spans="1:31" x14ac:dyDescent="0.3">
      <c r="A338" t="s">
        <v>60</v>
      </c>
      <c r="B338" s="1">
        <v>2022</v>
      </c>
      <c r="C338" t="s">
        <v>167</v>
      </c>
      <c r="D338" t="str">
        <f t="shared" si="11"/>
        <v>2022MayRural</v>
      </c>
      <c r="E338">
        <v>152.9</v>
      </c>
      <c r="F338">
        <v>214.7</v>
      </c>
      <c r="G338">
        <v>161.4</v>
      </c>
      <c r="H338">
        <v>164.6</v>
      </c>
      <c r="I338">
        <v>209.9</v>
      </c>
      <c r="J338">
        <v>168</v>
      </c>
      <c r="K338">
        <v>160.4</v>
      </c>
      <c r="L338">
        <v>165</v>
      </c>
      <c r="M338">
        <v>118.9</v>
      </c>
      <c r="N338">
        <v>186.6</v>
      </c>
      <c r="O338">
        <v>173.2</v>
      </c>
      <c r="P338">
        <v>180.4</v>
      </c>
      <c r="Q338">
        <v>170.8</v>
      </c>
      <c r="R338">
        <v>192.9</v>
      </c>
      <c r="S338">
        <v>179.3</v>
      </c>
      <c r="T338">
        <v>177.2</v>
      </c>
      <c r="U338">
        <v>179</v>
      </c>
      <c r="V338" s="3" t="s">
        <v>79</v>
      </c>
      <c r="W338">
        <v>175.3</v>
      </c>
      <c r="X338">
        <v>168.9</v>
      </c>
      <c r="Y338">
        <v>177.7</v>
      </c>
      <c r="Z338">
        <v>167.1</v>
      </c>
      <c r="AA338">
        <v>167.6</v>
      </c>
      <c r="AB338">
        <v>171.8</v>
      </c>
      <c r="AC338">
        <v>168.5</v>
      </c>
      <c r="AD338">
        <v>170.9</v>
      </c>
      <c r="AE338">
        <v>172.5</v>
      </c>
    </row>
    <row r="339" spans="1:31" x14ac:dyDescent="0.3">
      <c r="A339" t="s">
        <v>85</v>
      </c>
      <c r="B339" s="1">
        <v>2022</v>
      </c>
      <c r="C339" t="s">
        <v>167</v>
      </c>
      <c r="D339" t="str">
        <f t="shared" si="11"/>
        <v>2022MayUrban</v>
      </c>
      <c r="E339">
        <v>156.69999999999999</v>
      </c>
      <c r="F339">
        <v>221.2</v>
      </c>
      <c r="G339">
        <v>164.1</v>
      </c>
      <c r="H339">
        <v>165.4</v>
      </c>
      <c r="I339">
        <v>189.5</v>
      </c>
      <c r="J339">
        <v>174.5</v>
      </c>
      <c r="K339">
        <v>203.2</v>
      </c>
      <c r="L339">
        <v>164.1</v>
      </c>
      <c r="M339">
        <v>121.2</v>
      </c>
      <c r="N339">
        <v>181.4</v>
      </c>
      <c r="O339">
        <v>158.5</v>
      </c>
      <c r="P339">
        <v>184.9</v>
      </c>
      <c r="Q339">
        <v>177.5</v>
      </c>
      <c r="R339">
        <v>197.5</v>
      </c>
      <c r="S339">
        <v>170</v>
      </c>
      <c r="T339">
        <v>155.9</v>
      </c>
      <c r="U339">
        <v>167.8</v>
      </c>
      <c r="V339">
        <v>167.5</v>
      </c>
      <c r="W339">
        <v>173.5</v>
      </c>
      <c r="X339">
        <v>161.1</v>
      </c>
      <c r="Y339">
        <v>170.1</v>
      </c>
      <c r="Z339">
        <v>159.4</v>
      </c>
      <c r="AA339">
        <v>163.19999999999999</v>
      </c>
      <c r="AB339">
        <v>165.2</v>
      </c>
      <c r="AC339">
        <v>168.2</v>
      </c>
      <c r="AD339">
        <v>163.80000000000001</v>
      </c>
      <c r="AE339">
        <v>170.8</v>
      </c>
    </row>
    <row r="340" spans="1:31" x14ac:dyDescent="0.3">
      <c r="A340" t="s">
        <v>104</v>
      </c>
      <c r="B340" s="1">
        <v>2022</v>
      </c>
      <c r="C340" t="s">
        <v>167</v>
      </c>
      <c r="D340" t="str">
        <f t="shared" si="11"/>
        <v>2022MayRural+Urban</v>
      </c>
      <c r="E340">
        <v>154.1</v>
      </c>
      <c r="F340">
        <v>217</v>
      </c>
      <c r="G340">
        <v>162.4</v>
      </c>
      <c r="H340">
        <v>164.9</v>
      </c>
      <c r="I340">
        <v>202.4</v>
      </c>
      <c r="J340">
        <v>171</v>
      </c>
      <c r="K340">
        <v>174.9</v>
      </c>
      <c r="L340">
        <v>164.7</v>
      </c>
      <c r="M340">
        <v>119.7</v>
      </c>
      <c r="N340">
        <v>184.9</v>
      </c>
      <c r="O340">
        <v>167.1</v>
      </c>
      <c r="P340">
        <v>182.5</v>
      </c>
      <c r="Q340">
        <v>173.3</v>
      </c>
      <c r="R340">
        <v>194.1</v>
      </c>
      <c r="S340">
        <v>175.6</v>
      </c>
      <c r="T340">
        <v>168.4</v>
      </c>
      <c r="U340">
        <v>174.6</v>
      </c>
      <c r="V340">
        <v>167.5</v>
      </c>
      <c r="W340">
        <v>174.6</v>
      </c>
      <c r="X340">
        <v>165.2</v>
      </c>
      <c r="Y340">
        <v>174.8</v>
      </c>
      <c r="Z340">
        <v>163</v>
      </c>
      <c r="AA340">
        <v>165.1</v>
      </c>
      <c r="AB340">
        <v>167.9</v>
      </c>
      <c r="AC340">
        <v>168.4</v>
      </c>
      <c r="AD340">
        <v>167.5</v>
      </c>
      <c r="AE340">
        <v>171.7</v>
      </c>
    </row>
    <row r="341" spans="1:31" x14ac:dyDescent="0.3">
      <c r="A341" t="s">
        <v>60</v>
      </c>
      <c r="B341" s="1">
        <v>2022</v>
      </c>
      <c r="C341" t="s">
        <v>177</v>
      </c>
      <c r="D341" t="str">
        <f t="shared" si="11"/>
        <v>2022JuneRural</v>
      </c>
      <c r="E341">
        <v>153.80000000000001</v>
      </c>
      <c r="F341">
        <v>217.2</v>
      </c>
      <c r="G341">
        <v>169.6</v>
      </c>
      <c r="H341">
        <v>165.4</v>
      </c>
      <c r="I341">
        <v>208.1</v>
      </c>
      <c r="J341">
        <v>165.8</v>
      </c>
      <c r="K341">
        <v>167.3</v>
      </c>
      <c r="L341">
        <v>164.6</v>
      </c>
      <c r="M341">
        <v>119.1</v>
      </c>
      <c r="N341">
        <v>188.9</v>
      </c>
      <c r="O341">
        <v>174.2</v>
      </c>
      <c r="P341">
        <v>181.9</v>
      </c>
      <c r="Q341">
        <v>172.4</v>
      </c>
      <c r="R341">
        <v>192.9</v>
      </c>
      <c r="S341">
        <v>180.7</v>
      </c>
      <c r="T341">
        <v>178.7</v>
      </c>
      <c r="U341">
        <v>180.4</v>
      </c>
      <c r="V341" s="3" t="s">
        <v>79</v>
      </c>
      <c r="W341">
        <v>176.7</v>
      </c>
      <c r="X341">
        <v>170.3</v>
      </c>
      <c r="Y341">
        <v>178.2</v>
      </c>
      <c r="Z341">
        <v>165.5</v>
      </c>
      <c r="AA341">
        <v>168</v>
      </c>
      <c r="AB341">
        <v>172.6</v>
      </c>
      <c r="AC341">
        <v>169.5</v>
      </c>
      <c r="AD341">
        <v>171</v>
      </c>
      <c r="AE341">
        <v>173.6</v>
      </c>
    </row>
    <row r="342" spans="1:31" x14ac:dyDescent="0.3">
      <c r="A342" t="s">
        <v>85</v>
      </c>
      <c r="B342" s="1">
        <v>2022</v>
      </c>
      <c r="C342" t="s">
        <v>177</v>
      </c>
      <c r="D342" t="str">
        <f t="shared" si="11"/>
        <v>2022JuneUrban</v>
      </c>
      <c r="E342">
        <v>157.5</v>
      </c>
      <c r="F342">
        <v>223.4</v>
      </c>
      <c r="G342">
        <v>172.8</v>
      </c>
      <c r="H342">
        <v>166.4</v>
      </c>
      <c r="I342">
        <v>188.6</v>
      </c>
      <c r="J342">
        <v>174.1</v>
      </c>
      <c r="K342">
        <v>211.5</v>
      </c>
      <c r="L342">
        <v>163.6</v>
      </c>
      <c r="M342">
        <v>121.4</v>
      </c>
      <c r="N342">
        <v>183.5</v>
      </c>
      <c r="O342">
        <v>159.1</v>
      </c>
      <c r="P342">
        <v>186.3</v>
      </c>
      <c r="Q342">
        <v>179.3</v>
      </c>
      <c r="R342">
        <v>198.3</v>
      </c>
      <c r="S342">
        <v>171.6</v>
      </c>
      <c r="T342">
        <v>157.4</v>
      </c>
      <c r="U342">
        <v>169.4</v>
      </c>
      <c r="V342">
        <v>166.8</v>
      </c>
      <c r="W342">
        <v>174.9</v>
      </c>
      <c r="X342">
        <v>162.1</v>
      </c>
      <c r="Y342">
        <v>170.9</v>
      </c>
      <c r="Z342">
        <v>157.19999999999999</v>
      </c>
      <c r="AA342">
        <v>164.1</v>
      </c>
      <c r="AB342">
        <v>166.5</v>
      </c>
      <c r="AC342">
        <v>169.2</v>
      </c>
      <c r="AD342">
        <v>163.80000000000001</v>
      </c>
      <c r="AE342">
        <v>171.4</v>
      </c>
    </row>
    <row r="343" spans="1:31" x14ac:dyDescent="0.3">
      <c r="A343" t="s">
        <v>104</v>
      </c>
      <c r="B343" s="1">
        <v>2022</v>
      </c>
      <c r="C343" t="s">
        <v>177</v>
      </c>
      <c r="D343" t="str">
        <f t="shared" si="11"/>
        <v>2022JuneRural+Urban</v>
      </c>
      <c r="E343">
        <v>155</v>
      </c>
      <c r="F343">
        <v>219.4</v>
      </c>
      <c r="G343">
        <v>170.8</v>
      </c>
      <c r="H343">
        <v>165.8</v>
      </c>
      <c r="I343">
        <v>200.9</v>
      </c>
      <c r="J343">
        <v>169.7</v>
      </c>
      <c r="K343">
        <v>182.3</v>
      </c>
      <c r="L343">
        <v>164.3</v>
      </c>
      <c r="M343">
        <v>119.9</v>
      </c>
      <c r="N343">
        <v>187.1</v>
      </c>
      <c r="O343">
        <v>167.9</v>
      </c>
      <c r="P343">
        <v>183.9</v>
      </c>
      <c r="Q343">
        <v>174.9</v>
      </c>
      <c r="R343">
        <v>194.3</v>
      </c>
      <c r="S343">
        <v>177.1</v>
      </c>
      <c r="T343">
        <v>169.9</v>
      </c>
      <c r="U343">
        <v>176</v>
      </c>
      <c r="V343">
        <v>166.8</v>
      </c>
      <c r="W343">
        <v>176</v>
      </c>
      <c r="X343">
        <v>166.4</v>
      </c>
      <c r="Y343">
        <v>175.4</v>
      </c>
      <c r="Z343">
        <v>161.1</v>
      </c>
      <c r="AA343">
        <v>165.8</v>
      </c>
      <c r="AB343">
        <v>169</v>
      </c>
      <c r="AC343">
        <v>169.4</v>
      </c>
      <c r="AD343">
        <v>167.5</v>
      </c>
      <c r="AE343">
        <v>172.6</v>
      </c>
    </row>
    <row r="344" spans="1:31" x14ac:dyDescent="0.3">
      <c r="A344" t="s">
        <v>60</v>
      </c>
      <c r="B344" s="1">
        <v>2022</v>
      </c>
      <c r="C344" t="s">
        <v>194</v>
      </c>
      <c r="D344" t="str">
        <f t="shared" si="11"/>
        <v>2022JulyRural</v>
      </c>
      <c r="E344">
        <v>155.19999999999999</v>
      </c>
      <c r="F344">
        <v>210.8</v>
      </c>
      <c r="G344">
        <v>174.3</v>
      </c>
      <c r="H344">
        <v>166.3</v>
      </c>
      <c r="I344">
        <v>202.2</v>
      </c>
      <c r="J344">
        <v>169.6</v>
      </c>
      <c r="K344">
        <v>168.6</v>
      </c>
      <c r="L344">
        <v>164.4</v>
      </c>
      <c r="M344">
        <v>119.2</v>
      </c>
      <c r="N344">
        <v>191.8</v>
      </c>
      <c r="O344">
        <v>174.5</v>
      </c>
      <c r="P344">
        <v>183.1</v>
      </c>
      <c r="Q344">
        <v>172.5</v>
      </c>
      <c r="R344">
        <v>193.2</v>
      </c>
      <c r="S344">
        <v>182</v>
      </c>
      <c r="T344">
        <v>180.3</v>
      </c>
      <c r="U344">
        <v>181.7</v>
      </c>
      <c r="V344" s="3" t="s">
        <v>79</v>
      </c>
      <c r="W344">
        <v>179.6</v>
      </c>
      <c r="X344">
        <v>171.3</v>
      </c>
      <c r="Y344">
        <v>178.8</v>
      </c>
      <c r="Z344">
        <v>166.3</v>
      </c>
      <c r="AA344">
        <v>168.6</v>
      </c>
      <c r="AB344">
        <v>174.7</v>
      </c>
      <c r="AC344">
        <v>169.7</v>
      </c>
      <c r="AD344">
        <v>171.8</v>
      </c>
      <c r="AE344">
        <v>174.3</v>
      </c>
    </row>
    <row r="345" spans="1:31" x14ac:dyDescent="0.3">
      <c r="A345" t="s">
        <v>85</v>
      </c>
      <c r="B345" s="1">
        <v>2022</v>
      </c>
      <c r="C345" t="s">
        <v>194</v>
      </c>
      <c r="D345" t="str">
        <f t="shared" si="11"/>
        <v>2022JulyUrban</v>
      </c>
      <c r="E345">
        <v>159.30000000000001</v>
      </c>
      <c r="F345">
        <v>217.1</v>
      </c>
      <c r="G345">
        <v>176.6</v>
      </c>
      <c r="H345">
        <v>167.1</v>
      </c>
      <c r="I345">
        <v>184.8</v>
      </c>
      <c r="J345">
        <v>179.5</v>
      </c>
      <c r="K345">
        <v>208.5</v>
      </c>
      <c r="L345">
        <v>164</v>
      </c>
      <c r="M345">
        <v>121.5</v>
      </c>
      <c r="N345">
        <v>186.3</v>
      </c>
      <c r="O345">
        <v>159.80000000000001</v>
      </c>
      <c r="P345">
        <v>187.7</v>
      </c>
      <c r="Q345">
        <v>179.4</v>
      </c>
      <c r="R345">
        <v>198.6</v>
      </c>
      <c r="S345">
        <v>172.7</v>
      </c>
      <c r="T345">
        <v>158.69999999999999</v>
      </c>
      <c r="U345">
        <v>170.6</v>
      </c>
      <c r="V345">
        <v>167.8</v>
      </c>
      <c r="W345">
        <v>179.5</v>
      </c>
      <c r="X345">
        <v>163.1</v>
      </c>
      <c r="Y345">
        <v>171.7</v>
      </c>
      <c r="Z345">
        <v>157.4</v>
      </c>
      <c r="AA345">
        <v>164.6</v>
      </c>
      <c r="AB345">
        <v>169.1</v>
      </c>
      <c r="AC345">
        <v>169.8</v>
      </c>
      <c r="AD345">
        <v>164.7</v>
      </c>
      <c r="AE345">
        <v>172.3</v>
      </c>
    </row>
    <row r="346" spans="1:31" x14ac:dyDescent="0.3">
      <c r="A346" t="s">
        <v>104</v>
      </c>
      <c r="B346" s="1">
        <v>2022</v>
      </c>
      <c r="C346" t="s">
        <v>194</v>
      </c>
      <c r="D346" t="str">
        <f t="shared" si="11"/>
        <v>2022JulyRural+Urban</v>
      </c>
      <c r="E346">
        <v>156.5</v>
      </c>
      <c r="F346">
        <v>213</v>
      </c>
      <c r="G346">
        <v>175.2</v>
      </c>
      <c r="H346">
        <v>166.6</v>
      </c>
      <c r="I346">
        <v>195.8</v>
      </c>
      <c r="J346">
        <v>174.2</v>
      </c>
      <c r="K346">
        <v>182.1</v>
      </c>
      <c r="L346">
        <v>164.3</v>
      </c>
      <c r="M346">
        <v>120</v>
      </c>
      <c r="N346">
        <v>190</v>
      </c>
      <c r="O346">
        <v>168.4</v>
      </c>
      <c r="P346">
        <v>185.2</v>
      </c>
      <c r="Q346">
        <v>175</v>
      </c>
      <c r="R346">
        <v>194.6</v>
      </c>
      <c r="S346">
        <v>178.3</v>
      </c>
      <c r="T346">
        <v>171.3</v>
      </c>
      <c r="U346">
        <v>177.3</v>
      </c>
      <c r="V346">
        <v>167.8</v>
      </c>
      <c r="W346">
        <v>179.6</v>
      </c>
      <c r="X346">
        <v>167.4</v>
      </c>
      <c r="Y346">
        <v>176.1</v>
      </c>
      <c r="Z346">
        <v>161.6</v>
      </c>
      <c r="AA346">
        <v>166.3</v>
      </c>
      <c r="AB346">
        <v>171.4</v>
      </c>
      <c r="AC346">
        <v>169.7</v>
      </c>
      <c r="AD346">
        <v>168.4</v>
      </c>
      <c r="AE346">
        <v>173.4</v>
      </c>
    </row>
    <row r="347" spans="1:31" x14ac:dyDescent="0.3">
      <c r="A347" t="s">
        <v>60</v>
      </c>
      <c r="B347" s="1">
        <v>2022</v>
      </c>
      <c r="C347" t="s">
        <v>213</v>
      </c>
      <c r="D347" t="str">
        <f t="shared" si="11"/>
        <v>2022AugustRural</v>
      </c>
      <c r="E347">
        <v>159.5</v>
      </c>
      <c r="F347">
        <v>204.1</v>
      </c>
      <c r="G347">
        <v>168.3</v>
      </c>
      <c r="H347">
        <v>167.9</v>
      </c>
      <c r="I347">
        <v>198.1</v>
      </c>
      <c r="J347">
        <v>169.2</v>
      </c>
      <c r="K347">
        <v>173.1</v>
      </c>
      <c r="L347">
        <v>167.1</v>
      </c>
      <c r="M347">
        <v>120.2</v>
      </c>
      <c r="N347">
        <v>195.6</v>
      </c>
      <c r="O347">
        <v>174.8</v>
      </c>
      <c r="P347">
        <v>184</v>
      </c>
      <c r="Q347">
        <v>173.9</v>
      </c>
      <c r="R347">
        <v>193.7</v>
      </c>
      <c r="S347">
        <v>183.2</v>
      </c>
      <c r="T347">
        <v>181.7</v>
      </c>
      <c r="U347">
        <v>183</v>
      </c>
      <c r="V347" s="3" t="s">
        <v>79</v>
      </c>
      <c r="W347">
        <v>179.1</v>
      </c>
      <c r="X347">
        <v>172.3</v>
      </c>
      <c r="Y347">
        <v>179.4</v>
      </c>
      <c r="Z347">
        <v>166.6</v>
      </c>
      <c r="AA347">
        <v>169.3</v>
      </c>
      <c r="AB347">
        <v>175.7</v>
      </c>
      <c r="AC347">
        <v>171.1</v>
      </c>
      <c r="AD347">
        <v>172.6</v>
      </c>
      <c r="AE347">
        <v>175.3</v>
      </c>
    </row>
    <row r="348" spans="1:31" x14ac:dyDescent="0.3">
      <c r="A348" t="s">
        <v>85</v>
      </c>
      <c r="B348" s="1">
        <v>2022</v>
      </c>
      <c r="C348" t="s">
        <v>213</v>
      </c>
      <c r="D348" t="str">
        <f t="shared" si="11"/>
        <v>2022AugustUrban</v>
      </c>
      <c r="E348">
        <v>162.1</v>
      </c>
      <c r="F348">
        <v>210.9</v>
      </c>
      <c r="G348">
        <v>170.6</v>
      </c>
      <c r="H348">
        <v>168.4</v>
      </c>
      <c r="I348">
        <v>182.5</v>
      </c>
      <c r="J348">
        <v>177.1</v>
      </c>
      <c r="K348">
        <v>213.1</v>
      </c>
      <c r="L348">
        <v>167.3</v>
      </c>
      <c r="M348">
        <v>122.2</v>
      </c>
      <c r="N348">
        <v>189.7</v>
      </c>
      <c r="O348">
        <v>160.5</v>
      </c>
      <c r="P348">
        <v>188.9</v>
      </c>
      <c r="Q348">
        <v>180.4</v>
      </c>
      <c r="R348">
        <v>198.7</v>
      </c>
      <c r="S348">
        <v>173.7</v>
      </c>
      <c r="T348">
        <v>160</v>
      </c>
      <c r="U348">
        <v>171.6</v>
      </c>
      <c r="V348">
        <v>169</v>
      </c>
      <c r="W348">
        <v>178.4</v>
      </c>
      <c r="X348">
        <v>164.2</v>
      </c>
      <c r="Y348">
        <v>172.6</v>
      </c>
      <c r="Z348">
        <v>157.69999999999999</v>
      </c>
      <c r="AA348">
        <v>165.1</v>
      </c>
      <c r="AB348">
        <v>169.9</v>
      </c>
      <c r="AC348">
        <v>171.4</v>
      </c>
      <c r="AD348">
        <v>165.4</v>
      </c>
      <c r="AE348">
        <v>173.1</v>
      </c>
    </row>
    <row r="349" spans="1:31" x14ac:dyDescent="0.3">
      <c r="A349" t="s">
        <v>104</v>
      </c>
      <c r="B349" s="1">
        <v>2022</v>
      </c>
      <c r="C349" t="s">
        <v>213</v>
      </c>
      <c r="D349" t="str">
        <f t="shared" si="11"/>
        <v>2022AugustRural+Urban</v>
      </c>
      <c r="E349">
        <v>160.30000000000001</v>
      </c>
      <c r="F349">
        <v>206.5</v>
      </c>
      <c r="G349">
        <v>169.2</v>
      </c>
      <c r="H349">
        <v>168.1</v>
      </c>
      <c r="I349">
        <v>192.4</v>
      </c>
      <c r="J349">
        <v>172.9</v>
      </c>
      <c r="K349">
        <v>186.7</v>
      </c>
      <c r="L349">
        <v>167.2</v>
      </c>
      <c r="M349">
        <v>120.9</v>
      </c>
      <c r="N349">
        <v>193.6</v>
      </c>
      <c r="O349">
        <v>168.8</v>
      </c>
      <c r="P349">
        <v>186.3</v>
      </c>
      <c r="Q349">
        <v>176.3</v>
      </c>
      <c r="R349">
        <v>195</v>
      </c>
      <c r="S349">
        <v>179.5</v>
      </c>
      <c r="T349">
        <v>172.7</v>
      </c>
      <c r="U349">
        <v>178.5</v>
      </c>
      <c r="V349">
        <v>169</v>
      </c>
      <c r="W349">
        <v>178.8</v>
      </c>
      <c r="X349">
        <v>168.5</v>
      </c>
      <c r="Y349">
        <v>176.8</v>
      </c>
      <c r="Z349">
        <v>161.9</v>
      </c>
      <c r="AA349">
        <v>166.9</v>
      </c>
      <c r="AB349">
        <v>172.3</v>
      </c>
      <c r="AC349">
        <v>171.2</v>
      </c>
      <c r="AD349">
        <v>169.1</v>
      </c>
      <c r="AE349">
        <v>174.3</v>
      </c>
    </row>
    <row r="350" spans="1:31" x14ac:dyDescent="0.3">
      <c r="A350" t="s">
        <v>60</v>
      </c>
      <c r="B350" s="1">
        <v>2022</v>
      </c>
      <c r="C350" t="s">
        <v>228</v>
      </c>
      <c r="D350" t="str">
        <f t="shared" si="11"/>
        <v>2022SeptemberRural</v>
      </c>
      <c r="E350">
        <v>162.9</v>
      </c>
      <c r="F350">
        <v>206.7</v>
      </c>
      <c r="G350">
        <v>169</v>
      </c>
      <c r="H350">
        <v>169.5</v>
      </c>
      <c r="I350">
        <v>194.1</v>
      </c>
      <c r="J350">
        <v>164.1</v>
      </c>
      <c r="K350">
        <v>176.9</v>
      </c>
      <c r="L350">
        <v>169</v>
      </c>
      <c r="M350">
        <v>120.8</v>
      </c>
      <c r="N350">
        <v>199.1</v>
      </c>
      <c r="O350">
        <v>175.4</v>
      </c>
      <c r="P350">
        <v>184.8</v>
      </c>
      <c r="Q350">
        <v>175.5</v>
      </c>
      <c r="R350">
        <v>194.5</v>
      </c>
      <c r="S350">
        <v>184.7</v>
      </c>
      <c r="T350">
        <v>183.3</v>
      </c>
      <c r="U350">
        <v>184.5</v>
      </c>
      <c r="V350" s="3" t="s">
        <v>79</v>
      </c>
      <c r="W350">
        <v>179.7</v>
      </c>
      <c r="X350">
        <v>173.6</v>
      </c>
      <c r="Y350">
        <v>180.2</v>
      </c>
      <c r="Z350">
        <v>166.9</v>
      </c>
      <c r="AA350">
        <v>170</v>
      </c>
      <c r="AB350">
        <v>176.2</v>
      </c>
      <c r="AC350">
        <v>170.8</v>
      </c>
      <c r="AD350">
        <v>173.1</v>
      </c>
      <c r="AE350">
        <v>176.4</v>
      </c>
    </row>
    <row r="351" spans="1:31" x14ac:dyDescent="0.3">
      <c r="A351" t="s">
        <v>85</v>
      </c>
      <c r="B351" s="1">
        <v>2022</v>
      </c>
      <c r="C351" t="s">
        <v>228</v>
      </c>
      <c r="D351" t="str">
        <f t="shared" si="11"/>
        <v>2022SeptemberUrban</v>
      </c>
      <c r="E351">
        <v>164.9</v>
      </c>
      <c r="F351">
        <v>213.7</v>
      </c>
      <c r="G351">
        <v>170.9</v>
      </c>
      <c r="H351">
        <v>170.1</v>
      </c>
      <c r="I351">
        <v>179.3</v>
      </c>
      <c r="J351">
        <v>167.5</v>
      </c>
      <c r="K351">
        <v>220.8</v>
      </c>
      <c r="L351">
        <v>169.2</v>
      </c>
      <c r="M351">
        <v>123.1</v>
      </c>
      <c r="N351">
        <v>193.6</v>
      </c>
      <c r="O351">
        <v>161.1</v>
      </c>
      <c r="P351">
        <v>190.4</v>
      </c>
      <c r="Q351">
        <v>181.8</v>
      </c>
      <c r="R351">
        <v>199.7</v>
      </c>
      <c r="S351">
        <v>175</v>
      </c>
      <c r="T351">
        <v>161.69999999999999</v>
      </c>
      <c r="U351">
        <v>173</v>
      </c>
      <c r="V351">
        <v>169.5</v>
      </c>
      <c r="W351">
        <v>179.2</v>
      </c>
      <c r="X351">
        <v>165</v>
      </c>
      <c r="Y351">
        <v>173.8</v>
      </c>
      <c r="Z351">
        <v>158.19999999999999</v>
      </c>
      <c r="AA351">
        <v>165.8</v>
      </c>
      <c r="AB351">
        <v>170.9</v>
      </c>
      <c r="AC351">
        <v>171.1</v>
      </c>
      <c r="AD351">
        <v>166.1</v>
      </c>
      <c r="AE351">
        <v>174.1</v>
      </c>
    </row>
    <row r="352" spans="1:31" x14ac:dyDescent="0.3">
      <c r="A352" t="s">
        <v>104</v>
      </c>
      <c r="B352" s="1">
        <v>2022</v>
      </c>
      <c r="C352" t="s">
        <v>228</v>
      </c>
      <c r="D352" t="str">
        <f t="shared" si="11"/>
        <v>2022SeptemberRural+Urban</v>
      </c>
      <c r="E352">
        <v>163.5</v>
      </c>
      <c r="F352">
        <v>209.2</v>
      </c>
      <c r="G352">
        <v>169.7</v>
      </c>
      <c r="H352">
        <v>169.7</v>
      </c>
      <c r="I352">
        <v>188.7</v>
      </c>
      <c r="J352">
        <v>165.7</v>
      </c>
      <c r="K352">
        <v>191.8</v>
      </c>
      <c r="L352">
        <v>169.1</v>
      </c>
      <c r="M352">
        <v>121.6</v>
      </c>
      <c r="N352">
        <v>197.3</v>
      </c>
      <c r="O352">
        <v>169.4</v>
      </c>
      <c r="P352">
        <v>187.4</v>
      </c>
      <c r="Q352">
        <v>177.8</v>
      </c>
      <c r="R352">
        <v>195.9</v>
      </c>
      <c r="S352">
        <v>180.9</v>
      </c>
      <c r="T352">
        <v>174.3</v>
      </c>
      <c r="U352">
        <v>179.9</v>
      </c>
      <c r="V352">
        <v>169.5</v>
      </c>
      <c r="W352">
        <v>179.5</v>
      </c>
      <c r="X352">
        <v>169.5</v>
      </c>
      <c r="Y352">
        <v>177.8</v>
      </c>
      <c r="Z352">
        <v>162.30000000000001</v>
      </c>
      <c r="AA352">
        <v>167.6</v>
      </c>
      <c r="AB352">
        <v>173.1</v>
      </c>
      <c r="AC352">
        <v>170.9</v>
      </c>
      <c r="AD352">
        <v>169.7</v>
      </c>
      <c r="AE352">
        <v>175.3</v>
      </c>
    </row>
    <row r="353" spans="1:31" x14ac:dyDescent="0.3">
      <c r="A353" t="s">
        <v>60</v>
      </c>
      <c r="B353" s="1">
        <v>2022</v>
      </c>
      <c r="C353" t="s">
        <v>238</v>
      </c>
      <c r="D353" t="str">
        <f t="shared" si="11"/>
        <v>2022OctoberRural</v>
      </c>
      <c r="E353">
        <v>164.7</v>
      </c>
      <c r="F353">
        <v>208.8</v>
      </c>
      <c r="G353">
        <v>170.3</v>
      </c>
      <c r="H353">
        <v>170.9</v>
      </c>
      <c r="I353">
        <v>191.6</v>
      </c>
      <c r="J353">
        <v>162.19999999999999</v>
      </c>
      <c r="K353">
        <v>184.8</v>
      </c>
      <c r="L353">
        <v>169.7</v>
      </c>
      <c r="M353">
        <v>121.1</v>
      </c>
      <c r="N353">
        <v>201.6</v>
      </c>
      <c r="O353">
        <v>175.8</v>
      </c>
      <c r="P353">
        <v>185.6</v>
      </c>
      <c r="Q353">
        <v>177.4</v>
      </c>
      <c r="R353">
        <v>194.9</v>
      </c>
      <c r="S353">
        <v>186.1</v>
      </c>
      <c r="T353">
        <v>184.4</v>
      </c>
      <c r="U353">
        <v>185.9</v>
      </c>
      <c r="V353" s="3" t="s">
        <v>79</v>
      </c>
      <c r="W353">
        <v>180.8</v>
      </c>
      <c r="X353">
        <v>174.4</v>
      </c>
      <c r="Y353">
        <v>181.2</v>
      </c>
      <c r="Z353">
        <v>167.4</v>
      </c>
      <c r="AA353">
        <v>170.6</v>
      </c>
      <c r="AB353">
        <v>176.5</v>
      </c>
      <c r="AC353">
        <v>172</v>
      </c>
      <c r="AD353">
        <v>173.9</v>
      </c>
      <c r="AE353">
        <v>177.9</v>
      </c>
    </row>
    <row r="354" spans="1:31" x14ac:dyDescent="0.3">
      <c r="A354" t="s">
        <v>85</v>
      </c>
      <c r="B354" s="1">
        <v>2022</v>
      </c>
      <c r="C354" t="s">
        <v>238</v>
      </c>
      <c r="D354" t="str">
        <f t="shared" si="11"/>
        <v>2022OctoberUrban</v>
      </c>
      <c r="E354">
        <v>166.4</v>
      </c>
      <c r="F354">
        <v>214.9</v>
      </c>
      <c r="G354">
        <v>171.9</v>
      </c>
      <c r="H354">
        <v>171</v>
      </c>
      <c r="I354">
        <v>177.7</v>
      </c>
      <c r="J354">
        <v>165.7</v>
      </c>
      <c r="K354">
        <v>228.6</v>
      </c>
      <c r="L354">
        <v>169.9</v>
      </c>
      <c r="M354">
        <v>123.4</v>
      </c>
      <c r="N354">
        <v>196.4</v>
      </c>
      <c r="O354">
        <v>161.6</v>
      </c>
      <c r="P354">
        <v>191.5</v>
      </c>
      <c r="Q354">
        <v>183.3</v>
      </c>
      <c r="R354">
        <v>200.1</v>
      </c>
      <c r="S354">
        <v>175.5</v>
      </c>
      <c r="T354">
        <v>162.6</v>
      </c>
      <c r="U354">
        <v>173.6</v>
      </c>
      <c r="V354">
        <v>171.2</v>
      </c>
      <c r="W354">
        <v>180</v>
      </c>
      <c r="X354">
        <v>166</v>
      </c>
      <c r="Y354">
        <v>174.7</v>
      </c>
      <c r="Z354">
        <v>158.80000000000001</v>
      </c>
      <c r="AA354">
        <v>166.3</v>
      </c>
      <c r="AB354">
        <v>171.2</v>
      </c>
      <c r="AC354">
        <v>172.3</v>
      </c>
      <c r="AD354">
        <v>166.8</v>
      </c>
      <c r="AE354">
        <v>175.3</v>
      </c>
    </row>
    <row r="355" spans="1:31" x14ac:dyDescent="0.3">
      <c r="A355" t="s">
        <v>104</v>
      </c>
      <c r="B355" s="1">
        <v>2022</v>
      </c>
      <c r="C355" t="s">
        <v>238</v>
      </c>
      <c r="D355" t="str">
        <f t="shared" si="11"/>
        <v>2022OctoberRural+Urban</v>
      </c>
      <c r="E355">
        <v>165.2</v>
      </c>
      <c r="F355">
        <v>210.9</v>
      </c>
      <c r="G355">
        <v>170.9</v>
      </c>
      <c r="H355">
        <v>170.9</v>
      </c>
      <c r="I355">
        <v>186.5</v>
      </c>
      <c r="J355">
        <v>163.80000000000001</v>
      </c>
      <c r="K355">
        <v>199.7</v>
      </c>
      <c r="L355">
        <v>169.8</v>
      </c>
      <c r="M355">
        <v>121.9</v>
      </c>
      <c r="N355">
        <v>199.9</v>
      </c>
      <c r="O355">
        <v>169.9</v>
      </c>
      <c r="P355">
        <v>188.3</v>
      </c>
      <c r="Q355">
        <v>179.6</v>
      </c>
      <c r="R355">
        <v>196.3</v>
      </c>
      <c r="S355">
        <v>181.9</v>
      </c>
      <c r="T355">
        <v>175.3</v>
      </c>
      <c r="U355">
        <v>181</v>
      </c>
      <c r="V355">
        <v>171.2</v>
      </c>
      <c r="W355">
        <v>180.5</v>
      </c>
      <c r="X355">
        <v>170.4</v>
      </c>
      <c r="Y355">
        <v>178.7</v>
      </c>
      <c r="Z355">
        <v>162.9</v>
      </c>
      <c r="AA355">
        <v>168.2</v>
      </c>
      <c r="AB355">
        <v>173.4</v>
      </c>
      <c r="AC355">
        <v>172.1</v>
      </c>
      <c r="AD355">
        <v>170.5</v>
      </c>
      <c r="AE355">
        <v>176.7</v>
      </c>
    </row>
    <row r="356" spans="1:31" x14ac:dyDescent="0.3">
      <c r="A356" t="s">
        <v>60</v>
      </c>
      <c r="B356" s="1">
        <v>2022</v>
      </c>
      <c r="C356" t="s">
        <v>264</v>
      </c>
      <c r="D356" t="str">
        <f t="shared" si="11"/>
        <v>2022NovemberRural</v>
      </c>
      <c r="E356">
        <v>166.9</v>
      </c>
      <c r="F356">
        <v>207.2</v>
      </c>
      <c r="G356">
        <v>180.2</v>
      </c>
      <c r="H356">
        <v>172.3</v>
      </c>
      <c r="I356">
        <v>194</v>
      </c>
      <c r="J356">
        <v>159.1</v>
      </c>
      <c r="K356">
        <v>171.6</v>
      </c>
      <c r="L356">
        <v>170.2</v>
      </c>
      <c r="M356">
        <v>121.5</v>
      </c>
      <c r="N356">
        <v>204.8</v>
      </c>
      <c r="O356">
        <v>176.4</v>
      </c>
      <c r="P356">
        <v>186.9</v>
      </c>
      <c r="Q356">
        <v>176.6</v>
      </c>
      <c r="R356">
        <v>195.5</v>
      </c>
      <c r="S356">
        <v>187.2</v>
      </c>
      <c r="T356">
        <v>185.2</v>
      </c>
      <c r="U356">
        <v>186.9</v>
      </c>
      <c r="V356" s="3" t="s">
        <v>79</v>
      </c>
      <c r="W356">
        <v>181.9</v>
      </c>
      <c r="X356">
        <v>175.5</v>
      </c>
      <c r="Y356">
        <v>182.3</v>
      </c>
      <c r="Z356">
        <v>167.5</v>
      </c>
      <c r="AA356">
        <v>170.8</v>
      </c>
      <c r="AB356">
        <v>176.9</v>
      </c>
      <c r="AC356">
        <v>173.4</v>
      </c>
      <c r="AD356">
        <v>174.6</v>
      </c>
      <c r="AE356">
        <v>177.8</v>
      </c>
    </row>
    <row r="357" spans="1:31" x14ac:dyDescent="0.3">
      <c r="A357" t="s">
        <v>85</v>
      </c>
      <c r="B357" s="1">
        <v>2022</v>
      </c>
      <c r="C357" t="s">
        <v>264</v>
      </c>
      <c r="D357" t="str">
        <f t="shared" si="11"/>
        <v>2022NovemberUrban</v>
      </c>
      <c r="E357">
        <v>168.4</v>
      </c>
      <c r="F357">
        <v>213.4</v>
      </c>
      <c r="G357">
        <v>183.2</v>
      </c>
      <c r="H357">
        <v>172.3</v>
      </c>
      <c r="I357">
        <v>180</v>
      </c>
      <c r="J357">
        <v>162.6</v>
      </c>
      <c r="K357">
        <v>205.5</v>
      </c>
      <c r="L357">
        <v>171</v>
      </c>
      <c r="M357">
        <v>123.4</v>
      </c>
      <c r="N357">
        <v>198.8</v>
      </c>
      <c r="O357">
        <v>162.1</v>
      </c>
      <c r="P357">
        <v>192.4</v>
      </c>
      <c r="Q357">
        <v>181.3</v>
      </c>
      <c r="R357">
        <v>200.6</v>
      </c>
      <c r="S357">
        <v>176.7</v>
      </c>
      <c r="T357">
        <v>163.5</v>
      </c>
      <c r="U357">
        <v>174.7</v>
      </c>
      <c r="V357">
        <v>171.8</v>
      </c>
      <c r="W357">
        <v>180.3</v>
      </c>
      <c r="X357">
        <v>166.9</v>
      </c>
      <c r="Y357">
        <v>175.8</v>
      </c>
      <c r="Z357">
        <v>158.9</v>
      </c>
      <c r="AA357">
        <v>166.7</v>
      </c>
      <c r="AB357">
        <v>171.5</v>
      </c>
      <c r="AC357">
        <v>173.8</v>
      </c>
      <c r="AD357">
        <v>167.4</v>
      </c>
      <c r="AE357">
        <v>174.1</v>
      </c>
    </row>
    <row r="358" spans="1:31" x14ac:dyDescent="0.3">
      <c r="A358" t="s">
        <v>104</v>
      </c>
      <c r="B358" s="1">
        <v>2022</v>
      </c>
      <c r="C358" t="s">
        <v>264</v>
      </c>
      <c r="D358" t="str">
        <f t="shared" si="11"/>
        <v>2022NovemberRural+Urban</v>
      </c>
      <c r="E358">
        <v>167.4</v>
      </c>
      <c r="F358">
        <v>209.4</v>
      </c>
      <c r="G358">
        <v>181.4</v>
      </c>
      <c r="H358">
        <v>172.3</v>
      </c>
      <c r="I358">
        <v>188.9</v>
      </c>
      <c r="J358">
        <v>160.69999999999999</v>
      </c>
      <c r="K358">
        <v>183.1</v>
      </c>
      <c r="L358">
        <v>170.5</v>
      </c>
      <c r="M358">
        <v>122.1</v>
      </c>
      <c r="N358">
        <v>202.8</v>
      </c>
      <c r="O358">
        <v>170.4</v>
      </c>
      <c r="P358">
        <v>189.5</v>
      </c>
      <c r="Q358">
        <v>178.3</v>
      </c>
      <c r="R358">
        <v>196.9</v>
      </c>
      <c r="S358">
        <v>183.1</v>
      </c>
      <c r="T358">
        <v>176.2</v>
      </c>
      <c r="U358">
        <v>182.1</v>
      </c>
      <c r="V358">
        <v>171.8</v>
      </c>
      <c r="W358">
        <v>181.3</v>
      </c>
      <c r="X358">
        <v>171.4</v>
      </c>
      <c r="Y358">
        <v>179.8</v>
      </c>
      <c r="Z358">
        <v>163</v>
      </c>
      <c r="AA358">
        <v>168.5</v>
      </c>
      <c r="AB358">
        <v>173.7</v>
      </c>
      <c r="AC358">
        <v>173.6</v>
      </c>
      <c r="AD358">
        <v>171.1</v>
      </c>
      <c r="AE358">
        <v>176.5</v>
      </c>
    </row>
    <row r="359" spans="1:31" x14ac:dyDescent="0.3">
      <c r="A359" t="s">
        <v>60</v>
      </c>
      <c r="B359" s="1">
        <v>2022</v>
      </c>
      <c r="C359" t="s">
        <v>273</v>
      </c>
      <c r="D359" t="str">
        <f t="shared" si="11"/>
        <v>2022DecemberRural</v>
      </c>
      <c r="E359">
        <v>168.8</v>
      </c>
      <c r="F359">
        <v>206.9</v>
      </c>
      <c r="G359">
        <v>189.1</v>
      </c>
      <c r="H359">
        <v>173.4</v>
      </c>
      <c r="I359">
        <v>193.9</v>
      </c>
      <c r="J359">
        <v>156.69999999999999</v>
      </c>
      <c r="K359">
        <v>150.19999999999999</v>
      </c>
      <c r="L359">
        <v>170.5</v>
      </c>
      <c r="M359">
        <v>121.2</v>
      </c>
      <c r="N359">
        <v>207.5</v>
      </c>
      <c r="O359">
        <v>176.8</v>
      </c>
      <c r="P359">
        <v>187.7</v>
      </c>
      <c r="Q359">
        <v>174.4</v>
      </c>
      <c r="R359">
        <v>195.9</v>
      </c>
      <c r="S359">
        <v>188.1</v>
      </c>
      <c r="T359">
        <v>185.9</v>
      </c>
      <c r="U359">
        <v>187.8</v>
      </c>
      <c r="V359" s="3" t="s">
        <v>79</v>
      </c>
      <c r="W359">
        <v>182.8</v>
      </c>
      <c r="X359">
        <v>176.4</v>
      </c>
      <c r="Y359">
        <v>183.5</v>
      </c>
      <c r="Z359">
        <v>167.8</v>
      </c>
      <c r="AA359">
        <v>171.2</v>
      </c>
      <c r="AB359">
        <v>177.3</v>
      </c>
      <c r="AC359">
        <v>175.7</v>
      </c>
      <c r="AD359">
        <v>175.5</v>
      </c>
      <c r="AE359">
        <v>177.1</v>
      </c>
    </row>
    <row r="360" spans="1:31" x14ac:dyDescent="0.3">
      <c r="A360" t="s">
        <v>85</v>
      </c>
      <c r="B360" s="1">
        <v>2022</v>
      </c>
      <c r="C360" t="s">
        <v>273</v>
      </c>
      <c r="D360" t="str">
        <f t="shared" si="11"/>
        <v>2022DecemberUrban</v>
      </c>
      <c r="E360">
        <v>170.2</v>
      </c>
      <c r="F360">
        <v>212.9</v>
      </c>
      <c r="G360">
        <v>191.9</v>
      </c>
      <c r="H360">
        <v>173.9</v>
      </c>
      <c r="I360">
        <v>179.1</v>
      </c>
      <c r="J360">
        <v>159.5</v>
      </c>
      <c r="K360">
        <v>178.7</v>
      </c>
      <c r="L360">
        <v>171.3</v>
      </c>
      <c r="M360">
        <v>123.1</v>
      </c>
      <c r="N360">
        <v>200.5</v>
      </c>
      <c r="O360">
        <v>162.80000000000001</v>
      </c>
      <c r="P360">
        <v>193.3</v>
      </c>
      <c r="Q360">
        <v>178.6</v>
      </c>
      <c r="R360">
        <v>201.1</v>
      </c>
      <c r="S360">
        <v>177.7</v>
      </c>
      <c r="T360">
        <v>164.5</v>
      </c>
      <c r="U360">
        <v>175.7</v>
      </c>
      <c r="V360">
        <v>170.7</v>
      </c>
      <c r="W360">
        <v>180.6</v>
      </c>
      <c r="X360">
        <v>167.3</v>
      </c>
      <c r="Y360">
        <v>177.2</v>
      </c>
      <c r="Z360">
        <v>159.4</v>
      </c>
      <c r="AA360">
        <v>167.1</v>
      </c>
      <c r="AB360">
        <v>171.8</v>
      </c>
      <c r="AC360">
        <v>176</v>
      </c>
      <c r="AD360">
        <v>168.2</v>
      </c>
      <c r="AE360">
        <v>174.1</v>
      </c>
    </row>
    <row r="361" spans="1:31" x14ac:dyDescent="0.3">
      <c r="A361" t="s">
        <v>104</v>
      </c>
      <c r="B361" s="1">
        <v>2022</v>
      </c>
      <c r="C361" t="s">
        <v>273</v>
      </c>
      <c r="D361" t="str">
        <f t="shared" si="11"/>
        <v>2022DecemberRural+Urban</v>
      </c>
      <c r="E361">
        <v>169.2</v>
      </c>
      <c r="F361">
        <v>209</v>
      </c>
      <c r="G361">
        <v>190.2</v>
      </c>
      <c r="H361">
        <v>173.6</v>
      </c>
      <c r="I361">
        <v>188.5</v>
      </c>
      <c r="J361">
        <v>158</v>
      </c>
      <c r="K361">
        <v>159.9</v>
      </c>
      <c r="L361">
        <v>170.8</v>
      </c>
      <c r="M361">
        <v>121.8</v>
      </c>
      <c r="N361">
        <v>205.2</v>
      </c>
      <c r="O361">
        <v>171</v>
      </c>
      <c r="P361">
        <v>190.3</v>
      </c>
      <c r="Q361">
        <v>175.9</v>
      </c>
      <c r="R361">
        <v>197.3</v>
      </c>
      <c r="S361">
        <v>184</v>
      </c>
      <c r="T361">
        <v>177</v>
      </c>
      <c r="U361">
        <v>183</v>
      </c>
      <c r="V361">
        <v>170.7</v>
      </c>
      <c r="W361">
        <v>182</v>
      </c>
      <c r="X361">
        <v>172.1</v>
      </c>
      <c r="Y361">
        <v>181.1</v>
      </c>
      <c r="Z361">
        <v>163.4</v>
      </c>
      <c r="AA361">
        <v>168.9</v>
      </c>
      <c r="AB361">
        <v>174.1</v>
      </c>
      <c r="AC361">
        <v>175.8</v>
      </c>
      <c r="AD361">
        <v>172</v>
      </c>
      <c r="AE361">
        <v>175.7</v>
      </c>
    </row>
    <row r="362" spans="1:31" x14ac:dyDescent="0.3">
      <c r="A362" t="s">
        <v>60</v>
      </c>
      <c r="B362" s="1">
        <v>2023</v>
      </c>
      <c r="C362" t="s">
        <v>62</v>
      </c>
      <c r="D362" t="str">
        <f t="shared" si="11"/>
        <v>2023JanuaryRural</v>
      </c>
      <c r="E362">
        <v>174</v>
      </c>
      <c r="F362">
        <v>208.3</v>
      </c>
      <c r="G362">
        <v>192.9</v>
      </c>
      <c r="H362">
        <v>174.3</v>
      </c>
      <c r="I362">
        <v>192.6</v>
      </c>
      <c r="J362">
        <v>156.30000000000001</v>
      </c>
      <c r="K362">
        <v>142.9</v>
      </c>
      <c r="L362">
        <v>170.7</v>
      </c>
      <c r="M362">
        <v>120.3</v>
      </c>
      <c r="N362">
        <v>210.5</v>
      </c>
      <c r="O362">
        <v>176.9</v>
      </c>
      <c r="P362">
        <v>188.5</v>
      </c>
      <c r="Q362">
        <v>175</v>
      </c>
      <c r="R362">
        <v>196.9</v>
      </c>
      <c r="S362">
        <v>189</v>
      </c>
      <c r="T362">
        <v>186.3</v>
      </c>
      <c r="U362">
        <v>188.6</v>
      </c>
      <c r="V362" s="3" t="s">
        <v>79</v>
      </c>
      <c r="W362">
        <v>183.2</v>
      </c>
      <c r="X362">
        <v>177.2</v>
      </c>
      <c r="Y362">
        <v>184.7</v>
      </c>
      <c r="Z362">
        <v>168.2</v>
      </c>
      <c r="AA362">
        <v>171.8</v>
      </c>
      <c r="AB362">
        <v>177.8</v>
      </c>
      <c r="AC362">
        <v>178.4</v>
      </c>
      <c r="AD362">
        <v>176.5</v>
      </c>
      <c r="AE362">
        <v>177.8</v>
      </c>
    </row>
    <row r="363" spans="1:31" x14ac:dyDescent="0.3">
      <c r="A363" t="s">
        <v>85</v>
      </c>
      <c r="B363" s="1">
        <v>2023</v>
      </c>
      <c r="C363" t="s">
        <v>62</v>
      </c>
      <c r="D363" t="str">
        <f t="shared" si="11"/>
        <v>2023JanuaryUrban</v>
      </c>
      <c r="E363">
        <v>173.3</v>
      </c>
      <c r="F363">
        <v>215.2</v>
      </c>
      <c r="G363">
        <v>197</v>
      </c>
      <c r="H363">
        <v>175.2</v>
      </c>
      <c r="I363">
        <v>178</v>
      </c>
      <c r="J363">
        <v>160.5</v>
      </c>
      <c r="K363">
        <v>175.3</v>
      </c>
      <c r="L363">
        <v>171.2</v>
      </c>
      <c r="M363">
        <v>122.7</v>
      </c>
      <c r="N363">
        <v>204.3</v>
      </c>
      <c r="O363">
        <v>163.69999999999999</v>
      </c>
      <c r="P363">
        <v>194.3</v>
      </c>
      <c r="Q363">
        <v>179.5</v>
      </c>
      <c r="R363">
        <v>201.6</v>
      </c>
      <c r="S363">
        <v>178.7</v>
      </c>
      <c r="T363">
        <v>165.3</v>
      </c>
      <c r="U363">
        <v>176.6</v>
      </c>
      <c r="V363">
        <v>172.1</v>
      </c>
      <c r="W363">
        <v>180.1</v>
      </c>
      <c r="X363">
        <v>168</v>
      </c>
      <c r="Y363">
        <v>178.5</v>
      </c>
      <c r="Z363">
        <v>159.5</v>
      </c>
      <c r="AA363">
        <v>167.8</v>
      </c>
      <c r="AB363">
        <v>171.8</v>
      </c>
      <c r="AC363">
        <v>178.8</v>
      </c>
      <c r="AD363">
        <v>168.9</v>
      </c>
      <c r="AE363">
        <v>174.9</v>
      </c>
    </row>
    <row r="364" spans="1:31" x14ac:dyDescent="0.3">
      <c r="A364" t="s">
        <v>104</v>
      </c>
      <c r="B364" s="1">
        <v>2023</v>
      </c>
      <c r="C364" t="s">
        <v>62</v>
      </c>
      <c r="D364" t="str">
        <f t="shared" si="11"/>
        <v>2023JanuaryRural+Urban</v>
      </c>
      <c r="E364">
        <v>173.8</v>
      </c>
      <c r="F364">
        <v>210.7</v>
      </c>
      <c r="G364">
        <v>194.5</v>
      </c>
      <c r="H364">
        <v>174.6</v>
      </c>
      <c r="I364">
        <v>187.2</v>
      </c>
      <c r="J364">
        <v>158.30000000000001</v>
      </c>
      <c r="K364">
        <v>153.9</v>
      </c>
      <c r="L364">
        <v>170.9</v>
      </c>
      <c r="M364">
        <v>121.1</v>
      </c>
      <c r="N364">
        <v>208.4</v>
      </c>
      <c r="O364">
        <v>171.4</v>
      </c>
      <c r="P364">
        <v>191.2</v>
      </c>
      <c r="Q364">
        <v>176.7</v>
      </c>
      <c r="R364">
        <v>198.2</v>
      </c>
      <c r="S364">
        <v>184.9</v>
      </c>
      <c r="T364">
        <v>177.6</v>
      </c>
      <c r="U364">
        <v>183.8</v>
      </c>
      <c r="V364">
        <v>172.1</v>
      </c>
      <c r="W364">
        <v>182</v>
      </c>
      <c r="X364">
        <v>172.9</v>
      </c>
      <c r="Y364">
        <v>182.3</v>
      </c>
      <c r="Z364">
        <v>163.6</v>
      </c>
      <c r="AA364">
        <v>169.5</v>
      </c>
      <c r="AB364">
        <v>174.3</v>
      </c>
      <c r="AC364">
        <v>178.6</v>
      </c>
      <c r="AD364">
        <v>172.8</v>
      </c>
      <c r="AE364">
        <v>176.5</v>
      </c>
    </row>
    <row r="365" spans="1:31" x14ac:dyDescent="0.3">
      <c r="A365" t="s">
        <v>60</v>
      </c>
      <c r="B365" s="1">
        <v>2023</v>
      </c>
      <c r="C365" t="s">
        <v>116</v>
      </c>
      <c r="D365" t="str">
        <f t="shared" si="11"/>
        <v>2023FebruaryRural</v>
      </c>
      <c r="E365">
        <v>174.2</v>
      </c>
      <c r="F365">
        <v>205.2</v>
      </c>
      <c r="G365">
        <v>173.9</v>
      </c>
      <c r="H365">
        <v>177</v>
      </c>
      <c r="I365">
        <v>183.4</v>
      </c>
      <c r="J365">
        <v>167.2</v>
      </c>
      <c r="K365">
        <v>140.9</v>
      </c>
      <c r="L365">
        <v>170.4</v>
      </c>
      <c r="M365">
        <v>119.1</v>
      </c>
      <c r="N365">
        <v>212.1</v>
      </c>
      <c r="O365">
        <v>177.6</v>
      </c>
      <c r="P365">
        <v>189.9</v>
      </c>
      <c r="Q365">
        <v>174.8</v>
      </c>
      <c r="R365">
        <v>198.3</v>
      </c>
      <c r="S365">
        <v>190</v>
      </c>
      <c r="T365">
        <v>187</v>
      </c>
      <c r="U365">
        <v>189.6</v>
      </c>
      <c r="V365" s="3" t="s">
        <v>79</v>
      </c>
      <c r="W365">
        <v>181.6</v>
      </c>
      <c r="X365">
        <v>178.6</v>
      </c>
      <c r="Y365">
        <v>186.6</v>
      </c>
      <c r="Z365">
        <v>169</v>
      </c>
      <c r="AA365">
        <v>172.8</v>
      </c>
      <c r="AB365">
        <v>178.5</v>
      </c>
      <c r="AC365">
        <v>180.7</v>
      </c>
      <c r="AD365">
        <v>177.9</v>
      </c>
      <c r="AE365">
        <v>178</v>
      </c>
    </row>
    <row r="366" spans="1:31" x14ac:dyDescent="0.3">
      <c r="A366" t="s">
        <v>85</v>
      </c>
      <c r="B366" s="1">
        <v>2023</v>
      </c>
      <c r="C366" t="s">
        <v>116</v>
      </c>
      <c r="D366" t="str">
        <f t="shared" si="11"/>
        <v>2023FebruaryUrban</v>
      </c>
      <c r="E366">
        <v>174.7</v>
      </c>
      <c r="F366">
        <v>212.2</v>
      </c>
      <c r="G366">
        <v>177.2</v>
      </c>
      <c r="H366">
        <v>177.9</v>
      </c>
      <c r="I366">
        <v>172.2</v>
      </c>
      <c r="J366">
        <v>172.1</v>
      </c>
      <c r="K366">
        <v>175.8</v>
      </c>
      <c r="L366">
        <v>172.2</v>
      </c>
      <c r="M366">
        <v>121.9</v>
      </c>
      <c r="N366">
        <v>204.8</v>
      </c>
      <c r="O366">
        <v>164.9</v>
      </c>
      <c r="P366">
        <v>196.6</v>
      </c>
      <c r="Q366">
        <v>180.7</v>
      </c>
      <c r="R366">
        <v>202.7</v>
      </c>
      <c r="S366">
        <v>180.3</v>
      </c>
      <c r="T366">
        <v>167</v>
      </c>
      <c r="U366">
        <v>178.2</v>
      </c>
      <c r="V366">
        <v>173.5</v>
      </c>
      <c r="W366">
        <v>182.8</v>
      </c>
      <c r="X366">
        <v>169.2</v>
      </c>
      <c r="Y366">
        <v>180.8</v>
      </c>
      <c r="Z366">
        <v>159.80000000000001</v>
      </c>
      <c r="AA366">
        <v>168.4</v>
      </c>
      <c r="AB366">
        <v>172.5</v>
      </c>
      <c r="AC366">
        <v>181.4</v>
      </c>
      <c r="AD366">
        <v>170</v>
      </c>
      <c r="AE366">
        <v>176.3</v>
      </c>
    </row>
    <row r="367" spans="1:31" x14ac:dyDescent="0.3">
      <c r="A367" t="s">
        <v>104</v>
      </c>
      <c r="B367" s="1">
        <v>2023</v>
      </c>
      <c r="C367" t="s">
        <v>116</v>
      </c>
      <c r="D367" t="str">
        <f t="shared" si="11"/>
        <v>2023FebruaryRural+Urban</v>
      </c>
      <c r="E367">
        <v>174.4</v>
      </c>
      <c r="F367">
        <v>207.7</v>
      </c>
      <c r="G367">
        <v>175.2</v>
      </c>
      <c r="H367">
        <v>177.3</v>
      </c>
      <c r="I367">
        <v>179.3</v>
      </c>
      <c r="J367">
        <v>169.5</v>
      </c>
      <c r="K367">
        <v>152.69999999999999</v>
      </c>
      <c r="L367">
        <v>171</v>
      </c>
      <c r="M367">
        <v>120</v>
      </c>
      <c r="N367">
        <v>209.7</v>
      </c>
      <c r="O367">
        <v>172.3</v>
      </c>
      <c r="P367">
        <v>193</v>
      </c>
      <c r="Q367">
        <v>177</v>
      </c>
      <c r="R367">
        <v>199.5</v>
      </c>
      <c r="S367">
        <v>186.2</v>
      </c>
      <c r="T367">
        <v>178.7</v>
      </c>
      <c r="U367">
        <v>185.1</v>
      </c>
      <c r="V367">
        <v>173.5</v>
      </c>
      <c r="W367">
        <v>182.1</v>
      </c>
      <c r="X367">
        <v>174.2</v>
      </c>
      <c r="Y367">
        <v>184.4</v>
      </c>
      <c r="Z367">
        <v>164.2</v>
      </c>
      <c r="AA367">
        <v>170.3</v>
      </c>
      <c r="AB367">
        <v>175</v>
      </c>
      <c r="AC367">
        <v>181</v>
      </c>
      <c r="AD367">
        <v>174.1</v>
      </c>
      <c r="AE367">
        <v>177.2</v>
      </c>
    </row>
    <row r="368" spans="1:31" x14ac:dyDescent="0.3">
      <c r="A368" t="s">
        <v>60</v>
      </c>
      <c r="B368" s="1">
        <v>2023</v>
      </c>
      <c r="C368" t="s">
        <v>138</v>
      </c>
      <c r="D368" t="str">
        <f t="shared" si="11"/>
        <v>2023MarchRural</v>
      </c>
      <c r="E368">
        <v>174.3</v>
      </c>
      <c r="F368">
        <v>205.2</v>
      </c>
      <c r="G368">
        <v>173.9</v>
      </c>
      <c r="H368">
        <v>177</v>
      </c>
      <c r="I368">
        <v>183.3</v>
      </c>
      <c r="J368">
        <v>167.2</v>
      </c>
      <c r="K368">
        <v>140.9</v>
      </c>
      <c r="L368">
        <v>170.5</v>
      </c>
      <c r="M368">
        <v>119.1</v>
      </c>
      <c r="N368">
        <v>212.1</v>
      </c>
      <c r="O368">
        <v>177.6</v>
      </c>
      <c r="P368">
        <v>189.9</v>
      </c>
      <c r="Q368">
        <v>174.8</v>
      </c>
      <c r="R368">
        <v>198.4</v>
      </c>
      <c r="S368">
        <v>190</v>
      </c>
      <c r="T368">
        <v>187</v>
      </c>
      <c r="U368">
        <v>189.6</v>
      </c>
      <c r="V368" s="3" t="s">
        <v>79</v>
      </c>
      <c r="W368">
        <v>181.4</v>
      </c>
      <c r="X368">
        <v>178.6</v>
      </c>
      <c r="Y368">
        <v>186.6</v>
      </c>
      <c r="Z368">
        <v>169</v>
      </c>
      <c r="AA368">
        <v>172.8</v>
      </c>
      <c r="AB368">
        <v>178.5</v>
      </c>
      <c r="AC368">
        <v>180.7</v>
      </c>
      <c r="AD368">
        <v>177.9</v>
      </c>
      <c r="AE368">
        <v>178</v>
      </c>
    </row>
    <row r="369" spans="1:31" x14ac:dyDescent="0.3">
      <c r="A369" t="s">
        <v>85</v>
      </c>
      <c r="B369" s="1">
        <v>2023</v>
      </c>
      <c r="C369" t="s">
        <v>138</v>
      </c>
      <c r="D369" t="str">
        <f t="shared" si="11"/>
        <v>2023MarchUrban</v>
      </c>
      <c r="E369">
        <v>174.7</v>
      </c>
      <c r="F369">
        <v>212.2</v>
      </c>
      <c r="G369">
        <v>177.2</v>
      </c>
      <c r="H369">
        <v>177.9</v>
      </c>
      <c r="I369">
        <v>172.2</v>
      </c>
      <c r="J369">
        <v>172.1</v>
      </c>
      <c r="K369">
        <v>175.9</v>
      </c>
      <c r="L369">
        <v>172.2</v>
      </c>
      <c r="M369">
        <v>121.9</v>
      </c>
      <c r="N369">
        <v>204.8</v>
      </c>
      <c r="O369">
        <v>164.9</v>
      </c>
      <c r="P369">
        <v>196.6</v>
      </c>
      <c r="Q369">
        <v>180.8</v>
      </c>
      <c r="R369">
        <v>202.7</v>
      </c>
      <c r="S369">
        <v>180.2</v>
      </c>
      <c r="T369">
        <v>167</v>
      </c>
      <c r="U369">
        <v>178.2</v>
      </c>
      <c r="V369">
        <v>173.5</v>
      </c>
      <c r="W369">
        <v>182.6</v>
      </c>
      <c r="X369">
        <v>169.2</v>
      </c>
      <c r="Y369">
        <v>180.8</v>
      </c>
      <c r="Z369">
        <v>159.80000000000001</v>
      </c>
      <c r="AA369">
        <v>168.4</v>
      </c>
      <c r="AB369">
        <v>172.5</v>
      </c>
      <c r="AC369">
        <v>181.5</v>
      </c>
      <c r="AD369">
        <v>170</v>
      </c>
      <c r="AE369">
        <v>176.3</v>
      </c>
    </row>
    <row r="370" spans="1:31" x14ac:dyDescent="0.3">
      <c r="A370" t="s">
        <v>104</v>
      </c>
      <c r="B370" s="1">
        <v>2023</v>
      </c>
      <c r="C370" t="s">
        <v>138</v>
      </c>
      <c r="D370" t="str">
        <f t="shared" si="11"/>
        <v>2023MarchRural+Urban</v>
      </c>
      <c r="E370">
        <v>174.4</v>
      </c>
      <c r="F370">
        <v>207.7</v>
      </c>
      <c r="G370">
        <v>175.2</v>
      </c>
      <c r="H370">
        <v>177.3</v>
      </c>
      <c r="I370">
        <v>179.2</v>
      </c>
      <c r="J370">
        <v>169.5</v>
      </c>
      <c r="K370">
        <v>152.80000000000001</v>
      </c>
      <c r="L370">
        <v>171.1</v>
      </c>
      <c r="M370">
        <v>120</v>
      </c>
      <c r="N370">
        <v>209.7</v>
      </c>
      <c r="O370">
        <v>172.3</v>
      </c>
      <c r="P370">
        <v>193</v>
      </c>
      <c r="Q370">
        <v>177</v>
      </c>
      <c r="R370">
        <v>199.5</v>
      </c>
      <c r="S370">
        <v>186.1</v>
      </c>
      <c r="T370">
        <v>178.7</v>
      </c>
      <c r="U370">
        <v>185.1</v>
      </c>
      <c r="V370">
        <v>173.5</v>
      </c>
      <c r="W370">
        <v>181.9</v>
      </c>
      <c r="X370">
        <v>174.2</v>
      </c>
      <c r="Y370">
        <v>184.4</v>
      </c>
      <c r="Z370">
        <v>164.2</v>
      </c>
      <c r="AA370">
        <v>170.3</v>
      </c>
      <c r="AB370">
        <v>175</v>
      </c>
      <c r="AC370">
        <v>181</v>
      </c>
      <c r="AD370">
        <v>174.1</v>
      </c>
      <c r="AE370">
        <v>177.2</v>
      </c>
    </row>
    <row r="371" spans="1:31" x14ac:dyDescent="0.3">
      <c r="A371" t="s">
        <v>60</v>
      </c>
      <c r="B371" s="2">
        <v>2023</v>
      </c>
      <c r="C371" t="s">
        <v>154</v>
      </c>
      <c r="D371" t="str">
        <f t="shared" si="11"/>
        <v>2023AprilRural</v>
      </c>
      <c r="E371">
        <v>173.3</v>
      </c>
      <c r="F371">
        <v>206.9</v>
      </c>
      <c r="G371">
        <v>167.9</v>
      </c>
      <c r="H371">
        <v>178.2</v>
      </c>
      <c r="I371">
        <v>178.5</v>
      </c>
      <c r="J371">
        <v>173.7</v>
      </c>
      <c r="K371">
        <v>142.80000000000001</v>
      </c>
      <c r="L371">
        <v>172.8</v>
      </c>
      <c r="M371">
        <v>120.4</v>
      </c>
      <c r="N371">
        <v>215.5</v>
      </c>
      <c r="O371">
        <v>178.2</v>
      </c>
      <c r="P371">
        <v>190.5</v>
      </c>
      <c r="Q371">
        <v>175.5</v>
      </c>
      <c r="R371">
        <v>199.5</v>
      </c>
      <c r="S371">
        <v>190.7</v>
      </c>
      <c r="T371">
        <v>187.3</v>
      </c>
      <c r="U371">
        <v>190.2</v>
      </c>
      <c r="V371" s="3" t="s">
        <v>931</v>
      </c>
      <c r="W371">
        <v>181.5</v>
      </c>
      <c r="X371">
        <v>179.1</v>
      </c>
      <c r="Y371">
        <v>187.2</v>
      </c>
      <c r="Z371">
        <v>169.4</v>
      </c>
      <c r="AA371">
        <v>173.2</v>
      </c>
      <c r="AB371">
        <v>179.4</v>
      </c>
      <c r="AC371">
        <v>183.8</v>
      </c>
      <c r="AD371">
        <v>178.9</v>
      </c>
      <c r="AE371">
        <v>178.8</v>
      </c>
    </row>
    <row r="372" spans="1:31" x14ac:dyDescent="0.3">
      <c r="A372" t="s">
        <v>85</v>
      </c>
      <c r="B372" s="2">
        <v>2023</v>
      </c>
      <c r="C372" t="s">
        <v>154</v>
      </c>
      <c r="D372" t="str">
        <f t="shared" si="11"/>
        <v>2023AprilUrban</v>
      </c>
      <c r="E372">
        <v>174.8</v>
      </c>
      <c r="F372">
        <v>213.7</v>
      </c>
      <c r="G372">
        <v>172.4</v>
      </c>
      <c r="H372">
        <v>178.8</v>
      </c>
      <c r="I372">
        <v>168.7</v>
      </c>
      <c r="J372">
        <v>179.2</v>
      </c>
      <c r="K372">
        <v>179.9</v>
      </c>
      <c r="L372">
        <v>174.7</v>
      </c>
      <c r="M372">
        <v>123.1</v>
      </c>
      <c r="N372">
        <v>207.8</v>
      </c>
      <c r="O372">
        <v>165.5</v>
      </c>
      <c r="P372">
        <v>197</v>
      </c>
      <c r="Q372">
        <v>182.1</v>
      </c>
      <c r="R372">
        <v>203.5</v>
      </c>
      <c r="S372">
        <v>181</v>
      </c>
      <c r="T372">
        <v>167.7</v>
      </c>
      <c r="U372">
        <v>178.9</v>
      </c>
      <c r="V372">
        <v>175.2</v>
      </c>
      <c r="W372">
        <v>182.1</v>
      </c>
      <c r="X372">
        <v>169.6</v>
      </c>
      <c r="Y372">
        <v>181.5</v>
      </c>
      <c r="Z372">
        <v>160.1</v>
      </c>
      <c r="AA372">
        <v>168.8</v>
      </c>
      <c r="AB372">
        <v>174.2</v>
      </c>
      <c r="AC372">
        <v>184.4</v>
      </c>
      <c r="AD372">
        <v>170.9</v>
      </c>
      <c r="AE372">
        <v>177.4</v>
      </c>
    </row>
    <row r="373" spans="1:31" x14ac:dyDescent="0.3">
      <c r="A373" t="s">
        <v>104</v>
      </c>
      <c r="B373" s="2">
        <v>2023</v>
      </c>
      <c r="C373" t="s">
        <v>154</v>
      </c>
      <c r="D373" t="str">
        <f t="shared" si="11"/>
        <v>2023AprilRural+Urban</v>
      </c>
      <c r="E373">
        <v>173.8</v>
      </c>
      <c r="F373">
        <v>209.3</v>
      </c>
      <c r="G373">
        <v>169.6</v>
      </c>
      <c r="H373">
        <v>178.4</v>
      </c>
      <c r="I373">
        <v>174.9</v>
      </c>
      <c r="J373">
        <v>176.3</v>
      </c>
      <c r="K373">
        <v>155.4</v>
      </c>
      <c r="L373">
        <v>173.4</v>
      </c>
      <c r="M373">
        <v>121.3</v>
      </c>
      <c r="N373">
        <v>212.9</v>
      </c>
      <c r="O373">
        <v>172.9</v>
      </c>
      <c r="P373">
        <v>193.5</v>
      </c>
      <c r="Q373">
        <v>177.9</v>
      </c>
      <c r="R373">
        <v>200.6</v>
      </c>
      <c r="S373">
        <v>186.9</v>
      </c>
      <c r="T373">
        <v>179.2</v>
      </c>
      <c r="U373">
        <v>185.7</v>
      </c>
      <c r="V373">
        <v>175.2</v>
      </c>
      <c r="W373">
        <v>181.7</v>
      </c>
      <c r="X373">
        <v>174.6</v>
      </c>
      <c r="Y373">
        <v>185</v>
      </c>
      <c r="Z373">
        <v>164.5</v>
      </c>
      <c r="AA373">
        <v>170.7</v>
      </c>
      <c r="AB373">
        <v>176.4</v>
      </c>
      <c r="AC373">
        <v>184</v>
      </c>
      <c r="AD373">
        <v>175</v>
      </c>
      <c r="AE373">
        <v>178.1</v>
      </c>
    </row>
    <row r="374" spans="1:31" x14ac:dyDescent="0.3">
      <c r="A374" t="s">
        <v>60</v>
      </c>
      <c r="B374" s="2">
        <v>2023</v>
      </c>
      <c r="C374" t="s">
        <v>167</v>
      </c>
      <c r="D374" t="str">
        <f t="shared" si="11"/>
        <v>2023MayRural</v>
      </c>
      <c r="E374">
        <v>173.2</v>
      </c>
      <c r="F374">
        <v>211.5</v>
      </c>
      <c r="G374">
        <v>171</v>
      </c>
      <c r="H374">
        <v>179.6</v>
      </c>
      <c r="I374">
        <v>173.3</v>
      </c>
      <c r="J374">
        <v>169</v>
      </c>
      <c r="K374">
        <v>148.69999999999999</v>
      </c>
      <c r="L374">
        <v>174.9</v>
      </c>
      <c r="M374">
        <v>121.9</v>
      </c>
      <c r="N374">
        <v>221</v>
      </c>
      <c r="O374">
        <v>178.7</v>
      </c>
      <c r="P374">
        <v>191.1</v>
      </c>
      <c r="Q374">
        <v>176.8</v>
      </c>
      <c r="R374">
        <v>199.9</v>
      </c>
      <c r="S374">
        <v>191.2</v>
      </c>
      <c r="T374">
        <v>187.9</v>
      </c>
      <c r="U374">
        <v>190.8</v>
      </c>
      <c r="V374" s="3" t="s">
        <v>931</v>
      </c>
      <c r="W374">
        <v>182.5</v>
      </c>
      <c r="X374">
        <v>179.8</v>
      </c>
      <c r="Y374">
        <v>187.8</v>
      </c>
      <c r="Z374">
        <v>169.7</v>
      </c>
      <c r="AA374">
        <v>173.8</v>
      </c>
      <c r="AB374">
        <v>180.3</v>
      </c>
      <c r="AC374">
        <v>184.9</v>
      </c>
      <c r="AD374">
        <v>179.5</v>
      </c>
      <c r="AE374">
        <v>179.8</v>
      </c>
    </row>
    <row r="375" spans="1:31" x14ac:dyDescent="0.3">
      <c r="A375" t="s">
        <v>85</v>
      </c>
      <c r="B375" s="2">
        <v>2023</v>
      </c>
      <c r="C375" t="s">
        <v>167</v>
      </c>
      <c r="D375" t="str">
        <f t="shared" si="11"/>
        <v>2023MayUrban</v>
      </c>
      <c r="E375">
        <v>174.7</v>
      </c>
      <c r="F375">
        <v>219.4</v>
      </c>
      <c r="G375">
        <v>176.7</v>
      </c>
      <c r="H375">
        <v>179.4</v>
      </c>
      <c r="I375">
        <v>164.4</v>
      </c>
      <c r="J375">
        <v>175.8</v>
      </c>
      <c r="K375">
        <v>185</v>
      </c>
      <c r="L375">
        <v>176.9</v>
      </c>
      <c r="M375">
        <v>124.2</v>
      </c>
      <c r="N375">
        <v>211.9</v>
      </c>
      <c r="O375">
        <v>165.9</v>
      </c>
      <c r="P375">
        <v>197.7</v>
      </c>
      <c r="Q375">
        <v>183.1</v>
      </c>
      <c r="R375">
        <v>204.2</v>
      </c>
      <c r="S375">
        <v>181.3</v>
      </c>
      <c r="T375">
        <v>168.1</v>
      </c>
      <c r="U375">
        <v>179.3</v>
      </c>
      <c r="V375">
        <v>175.6</v>
      </c>
      <c r="W375">
        <v>183.4</v>
      </c>
      <c r="X375">
        <v>170.1</v>
      </c>
      <c r="Y375">
        <v>182.2</v>
      </c>
      <c r="Z375">
        <v>160.4</v>
      </c>
      <c r="AA375">
        <v>169.2</v>
      </c>
      <c r="AB375">
        <v>174.8</v>
      </c>
      <c r="AC375">
        <v>185.6</v>
      </c>
      <c r="AD375">
        <v>171.6</v>
      </c>
      <c r="AE375">
        <v>178.2</v>
      </c>
    </row>
    <row r="376" spans="1:31" x14ac:dyDescent="0.3">
      <c r="A376" t="s">
        <v>104</v>
      </c>
      <c r="B376" s="2">
        <v>2023</v>
      </c>
      <c r="C376" t="s">
        <v>167</v>
      </c>
      <c r="D376" t="str">
        <f t="shared" si="11"/>
        <v>2023MayRural+Urban</v>
      </c>
      <c r="E376">
        <v>173.7</v>
      </c>
      <c r="F376">
        <v>214.3</v>
      </c>
      <c r="G376">
        <v>173.2</v>
      </c>
      <c r="H376">
        <v>179.5</v>
      </c>
      <c r="I376">
        <v>170</v>
      </c>
      <c r="J376">
        <v>172.2</v>
      </c>
      <c r="K376">
        <v>161</v>
      </c>
      <c r="L376">
        <v>175.6</v>
      </c>
      <c r="M376">
        <v>122.7</v>
      </c>
      <c r="N376">
        <v>218</v>
      </c>
      <c r="O376">
        <v>173.4</v>
      </c>
      <c r="P376">
        <v>194.2</v>
      </c>
      <c r="Q376">
        <v>179.1</v>
      </c>
      <c r="R376">
        <v>201</v>
      </c>
      <c r="S376">
        <v>187.3</v>
      </c>
      <c r="T376">
        <v>179.7</v>
      </c>
      <c r="U376">
        <v>186.2</v>
      </c>
      <c r="V376">
        <v>175.6</v>
      </c>
      <c r="W376">
        <v>182.8</v>
      </c>
      <c r="X376">
        <v>175.2</v>
      </c>
      <c r="Y376">
        <v>185.7</v>
      </c>
      <c r="Z376">
        <v>164.8</v>
      </c>
      <c r="AA376">
        <v>171.2</v>
      </c>
      <c r="AB376">
        <v>177.1</v>
      </c>
      <c r="AC376">
        <v>185.2</v>
      </c>
      <c r="AD376">
        <v>175.7</v>
      </c>
      <c r="AE376">
        <v>179.1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E07D8-7818-410A-B3ED-A40C7F8BAF01}">
  <dimension ref="A1:AD374"/>
  <sheetViews>
    <sheetView topLeftCell="A19" workbookViewId="0">
      <selection activeCell="C47" sqref="C47"/>
    </sheetView>
  </sheetViews>
  <sheetFormatPr defaultRowHeight="14.4" x14ac:dyDescent="0.3"/>
  <cols>
    <col min="1" max="1" width="11.21875" bestFit="1" customWidth="1"/>
    <col min="2" max="3" width="10.77734375" bestFit="1" customWidth="1"/>
    <col min="4" max="4" width="18.21875" bestFit="1" customWidth="1"/>
    <col min="5" max="5" width="12.109375" bestFit="1" customWidth="1"/>
    <col min="6" max="6" width="10.77734375" bestFit="1" customWidth="1"/>
    <col min="7" max="7" width="15.5546875" bestFit="1" customWidth="1"/>
    <col min="8" max="8" width="11" bestFit="1" customWidth="1"/>
    <col min="9" max="9" width="10.77734375" bestFit="1" customWidth="1"/>
    <col min="10" max="10" width="11.77734375" bestFit="1" customWidth="1"/>
    <col min="11" max="11" width="17.21875" bestFit="1" customWidth="1"/>
    <col min="12" max="12" width="21.109375" bestFit="1" customWidth="1"/>
    <col min="13" max="13" width="11.77734375" bestFit="1" customWidth="1"/>
    <col min="14" max="14" width="21.44140625" bestFit="1" customWidth="1"/>
    <col min="15" max="15" width="30.44140625" bestFit="1" customWidth="1"/>
    <col min="16" max="16" width="17.44140625" bestFit="1" customWidth="1"/>
    <col min="17" max="17" width="24.6640625" bestFit="1" customWidth="1"/>
    <col min="18" max="19" width="11.77734375" bestFit="1" customWidth="1"/>
    <col min="20" max="20" width="19.44140625" bestFit="1" customWidth="1"/>
    <col min="21" max="22" width="11.77734375" bestFit="1" customWidth="1"/>
    <col min="23" max="23" width="25.77734375" bestFit="1" customWidth="1"/>
    <col min="24" max="24" width="11.77734375" bestFit="1" customWidth="1"/>
    <col min="25" max="25" width="25.88671875" bestFit="1" customWidth="1"/>
    <col min="26" max="26" width="23.6640625" bestFit="1" customWidth="1"/>
    <col min="27" max="27" width="11.77734375" bestFit="1" customWidth="1"/>
    <col min="28" max="28" width="21.88671875" bestFit="1" customWidth="1"/>
    <col min="29" max="29" width="12.5546875" bestFit="1" customWidth="1"/>
    <col min="30" max="30" width="12.109375" bestFit="1" customWidth="1"/>
  </cols>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48</v>
      </c>
      <c r="T2" t="s">
        <v>49</v>
      </c>
      <c r="U2" t="s">
        <v>50</v>
      </c>
      <c r="V2" t="s">
        <v>51</v>
      </c>
      <c r="W2" t="s">
        <v>52</v>
      </c>
      <c r="X2" t="s">
        <v>53</v>
      </c>
      <c r="Y2" t="s">
        <v>54</v>
      </c>
      <c r="Z2" t="s">
        <v>55</v>
      </c>
      <c r="AA2" t="s">
        <v>56</v>
      </c>
      <c r="AB2" t="s">
        <v>57</v>
      </c>
      <c r="AC2" t="s">
        <v>58</v>
      </c>
      <c r="AD2" t="s">
        <v>59</v>
      </c>
    </row>
    <row r="3" spans="1:30" x14ac:dyDescent="0.3">
      <c r="A3" t="s">
        <v>60</v>
      </c>
      <c r="B3" t="s">
        <v>61</v>
      </c>
      <c r="C3" t="s">
        <v>62</v>
      </c>
      <c r="D3" t="s">
        <v>63</v>
      </c>
      <c r="E3" t="s">
        <v>64</v>
      </c>
      <c r="F3" t="s">
        <v>65</v>
      </c>
      <c r="G3" t="s">
        <v>66</v>
      </c>
      <c r="H3" t="s">
        <v>67</v>
      </c>
      <c r="I3" t="s">
        <v>68</v>
      </c>
      <c r="J3" t="s">
        <v>69</v>
      </c>
      <c r="K3" t="s">
        <v>67</v>
      </c>
      <c r="L3" t="s">
        <v>70</v>
      </c>
      <c r="M3" t="s">
        <v>71</v>
      </c>
      <c r="N3" t="s">
        <v>72</v>
      </c>
      <c r="O3" t="s">
        <v>73</v>
      </c>
      <c r="P3" t="s">
        <v>74</v>
      </c>
      <c r="Q3" t="s">
        <v>75</v>
      </c>
      <c r="R3" t="s">
        <v>76</v>
      </c>
      <c r="S3" t="s">
        <v>77</v>
      </c>
      <c r="T3" t="s">
        <v>78</v>
      </c>
      <c r="U3" t="s">
        <v>79</v>
      </c>
      <c r="V3" t="s">
        <v>74</v>
      </c>
      <c r="W3" t="s">
        <v>72</v>
      </c>
      <c r="X3" t="s">
        <v>80</v>
      </c>
      <c r="Y3" t="s">
        <v>81</v>
      </c>
      <c r="Z3" t="s">
        <v>82</v>
      </c>
      <c r="AA3" t="s">
        <v>83</v>
      </c>
      <c r="AB3" t="s">
        <v>84</v>
      </c>
      <c r="AC3" t="s">
        <v>80</v>
      </c>
      <c r="AD3" t="s">
        <v>75</v>
      </c>
    </row>
    <row r="4" spans="1:30" x14ac:dyDescent="0.3">
      <c r="A4" t="s">
        <v>85</v>
      </c>
      <c r="B4" t="s">
        <v>61</v>
      </c>
      <c r="C4" t="s">
        <v>62</v>
      </c>
      <c r="D4" t="s">
        <v>86</v>
      </c>
      <c r="E4" t="s">
        <v>87</v>
      </c>
      <c r="F4" t="s">
        <v>88</v>
      </c>
      <c r="G4" t="s">
        <v>89</v>
      </c>
      <c r="H4" t="s">
        <v>82</v>
      </c>
      <c r="I4" t="s">
        <v>90</v>
      </c>
      <c r="J4" t="s">
        <v>91</v>
      </c>
      <c r="K4" t="s">
        <v>77</v>
      </c>
      <c r="L4" t="s">
        <v>75</v>
      </c>
      <c r="M4" t="s">
        <v>92</v>
      </c>
      <c r="N4" t="s">
        <v>75</v>
      </c>
      <c r="O4" t="s">
        <v>93</v>
      </c>
      <c r="P4" t="s">
        <v>94</v>
      </c>
      <c r="Q4" t="s">
        <v>95</v>
      </c>
      <c r="R4" t="s">
        <v>94</v>
      </c>
      <c r="S4" t="s">
        <v>96</v>
      </c>
      <c r="T4" t="s">
        <v>77</v>
      </c>
      <c r="U4" t="s">
        <v>97</v>
      </c>
      <c r="V4" t="s">
        <v>98</v>
      </c>
      <c r="W4" t="s">
        <v>72</v>
      </c>
      <c r="X4" t="s">
        <v>99</v>
      </c>
      <c r="Y4" t="s">
        <v>100</v>
      </c>
      <c r="Z4" t="s">
        <v>91</v>
      </c>
      <c r="AA4" t="s">
        <v>101</v>
      </c>
      <c r="AB4" t="s">
        <v>102</v>
      </c>
      <c r="AC4" t="s">
        <v>103</v>
      </c>
      <c r="AD4" t="s">
        <v>80</v>
      </c>
    </row>
    <row r="5" spans="1:30" x14ac:dyDescent="0.3">
      <c r="A5" t="s">
        <v>104</v>
      </c>
      <c r="B5" t="s">
        <v>61</v>
      </c>
      <c r="C5" t="s">
        <v>62</v>
      </c>
      <c r="D5" t="s">
        <v>105</v>
      </c>
      <c r="E5" t="s">
        <v>106</v>
      </c>
      <c r="F5" t="s">
        <v>107</v>
      </c>
      <c r="G5" t="s">
        <v>108</v>
      </c>
      <c r="H5" t="s">
        <v>75</v>
      </c>
      <c r="I5" t="s">
        <v>100</v>
      </c>
      <c r="J5" t="s">
        <v>109</v>
      </c>
      <c r="K5" t="s">
        <v>110</v>
      </c>
      <c r="L5" t="s">
        <v>111</v>
      </c>
      <c r="M5" t="s">
        <v>112</v>
      </c>
      <c r="N5" t="s">
        <v>66</v>
      </c>
      <c r="O5" t="s">
        <v>106</v>
      </c>
      <c r="P5" t="s">
        <v>113</v>
      </c>
      <c r="Q5" t="s">
        <v>75</v>
      </c>
      <c r="R5" t="s">
        <v>64</v>
      </c>
      <c r="S5" t="s">
        <v>74</v>
      </c>
      <c r="T5" t="s">
        <v>111</v>
      </c>
      <c r="U5" t="s">
        <v>97</v>
      </c>
      <c r="V5" t="s">
        <v>74</v>
      </c>
      <c r="W5" t="s">
        <v>72</v>
      </c>
      <c r="X5" t="s">
        <v>80</v>
      </c>
      <c r="Y5" t="s">
        <v>100</v>
      </c>
      <c r="Z5" t="s">
        <v>71</v>
      </c>
      <c r="AA5" t="s">
        <v>89</v>
      </c>
      <c r="AB5" t="s">
        <v>114</v>
      </c>
      <c r="AC5" t="s">
        <v>68</v>
      </c>
      <c r="AD5" t="s">
        <v>115</v>
      </c>
    </row>
    <row r="6" spans="1:30" x14ac:dyDescent="0.3">
      <c r="A6" t="s">
        <v>60</v>
      </c>
      <c r="B6" t="s">
        <v>61</v>
      </c>
      <c r="C6" t="s">
        <v>116</v>
      </c>
      <c r="D6" t="s">
        <v>117</v>
      </c>
      <c r="E6" t="s">
        <v>118</v>
      </c>
      <c r="F6" t="s">
        <v>119</v>
      </c>
      <c r="G6" t="s">
        <v>98</v>
      </c>
      <c r="H6" t="s">
        <v>73</v>
      </c>
      <c r="I6" t="s">
        <v>80</v>
      </c>
      <c r="J6" t="s">
        <v>120</v>
      </c>
      <c r="K6" t="s">
        <v>94</v>
      </c>
      <c r="L6" t="s">
        <v>121</v>
      </c>
      <c r="M6" t="s">
        <v>71</v>
      </c>
      <c r="N6" t="s">
        <v>75</v>
      </c>
      <c r="O6" t="s">
        <v>122</v>
      </c>
      <c r="P6" t="s">
        <v>64</v>
      </c>
      <c r="Q6" t="s">
        <v>113</v>
      </c>
      <c r="R6" t="s">
        <v>123</v>
      </c>
      <c r="S6" t="s">
        <v>64</v>
      </c>
      <c r="T6" t="s">
        <v>124</v>
      </c>
      <c r="U6" t="s">
        <v>79</v>
      </c>
      <c r="V6" t="s">
        <v>111</v>
      </c>
      <c r="W6" t="s">
        <v>95</v>
      </c>
      <c r="X6" t="s">
        <v>108</v>
      </c>
      <c r="Y6" t="s">
        <v>68</v>
      </c>
      <c r="Z6" t="s">
        <v>80</v>
      </c>
      <c r="AA6" t="s">
        <v>99</v>
      </c>
      <c r="AB6" t="s">
        <v>115</v>
      </c>
      <c r="AC6" t="s">
        <v>108</v>
      </c>
      <c r="AD6" t="s">
        <v>77</v>
      </c>
    </row>
    <row r="7" spans="1:30" x14ac:dyDescent="0.3">
      <c r="A7" t="s">
        <v>85</v>
      </c>
      <c r="B7" t="s">
        <v>61</v>
      </c>
      <c r="C7" t="s">
        <v>116</v>
      </c>
      <c r="D7" t="s">
        <v>125</v>
      </c>
      <c r="E7" t="s">
        <v>125</v>
      </c>
      <c r="F7" t="s">
        <v>126</v>
      </c>
      <c r="G7" t="s">
        <v>80</v>
      </c>
      <c r="H7" t="s">
        <v>101</v>
      </c>
      <c r="I7" t="s">
        <v>71</v>
      </c>
      <c r="J7" t="s">
        <v>66</v>
      </c>
      <c r="K7" t="s">
        <v>99</v>
      </c>
      <c r="L7" t="s">
        <v>83</v>
      </c>
      <c r="M7" t="s">
        <v>90</v>
      </c>
      <c r="N7" t="s">
        <v>110</v>
      </c>
      <c r="O7" t="s">
        <v>127</v>
      </c>
      <c r="P7" t="s">
        <v>128</v>
      </c>
      <c r="Q7" t="s">
        <v>110</v>
      </c>
      <c r="R7" t="s">
        <v>129</v>
      </c>
      <c r="S7" t="s">
        <v>74</v>
      </c>
      <c r="T7" t="s">
        <v>78</v>
      </c>
      <c r="U7" t="s">
        <v>130</v>
      </c>
      <c r="V7" t="s">
        <v>121</v>
      </c>
      <c r="W7" t="s">
        <v>95</v>
      </c>
      <c r="X7" t="s">
        <v>84</v>
      </c>
      <c r="Y7" t="s">
        <v>108</v>
      </c>
      <c r="Z7" t="s">
        <v>81</v>
      </c>
      <c r="AA7" t="s">
        <v>103</v>
      </c>
      <c r="AB7" t="s">
        <v>102</v>
      </c>
      <c r="AC7" t="s">
        <v>102</v>
      </c>
      <c r="AD7" t="s">
        <v>84</v>
      </c>
    </row>
    <row r="8" spans="1:30" x14ac:dyDescent="0.3">
      <c r="A8" t="s">
        <v>104</v>
      </c>
      <c r="B8" t="s">
        <v>61</v>
      </c>
      <c r="C8" t="s">
        <v>116</v>
      </c>
      <c r="D8" t="s">
        <v>131</v>
      </c>
      <c r="E8" t="s">
        <v>119</v>
      </c>
      <c r="F8" t="s">
        <v>132</v>
      </c>
      <c r="G8" t="s">
        <v>66</v>
      </c>
      <c r="H8" t="s">
        <v>74</v>
      </c>
      <c r="I8" t="s">
        <v>89</v>
      </c>
      <c r="J8" t="s">
        <v>100</v>
      </c>
      <c r="K8" t="s">
        <v>133</v>
      </c>
      <c r="L8" t="s">
        <v>75</v>
      </c>
      <c r="M8" t="s">
        <v>134</v>
      </c>
      <c r="N8" t="s">
        <v>74</v>
      </c>
      <c r="O8" t="s">
        <v>135</v>
      </c>
      <c r="P8" t="s">
        <v>129</v>
      </c>
      <c r="Q8" t="s">
        <v>121</v>
      </c>
      <c r="R8" t="s">
        <v>136</v>
      </c>
      <c r="S8" t="s">
        <v>110</v>
      </c>
      <c r="T8" t="s">
        <v>70</v>
      </c>
      <c r="U8" t="s">
        <v>130</v>
      </c>
      <c r="V8" t="s">
        <v>110</v>
      </c>
      <c r="W8" t="s">
        <v>95</v>
      </c>
      <c r="X8" t="s">
        <v>114</v>
      </c>
      <c r="Y8" t="s">
        <v>137</v>
      </c>
      <c r="Z8" t="s">
        <v>89</v>
      </c>
      <c r="AA8" t="s">
        <v>68</v>
      </c>
      <c r="AB8" t="s">
        <v>114</v>
      </c>
      <c r="AC8" t="s">
        <v>108</v>
      </c>
      <c r="AD8" t="s">
        <v>133</v>
      </c>
    </row>
    <row r="9" spans="1:30" x14ac:dyDescent="0.3">
      <c r="A9" t="s">
        <v>60</v>
      </c>
      <c r="B9" t="s">
        <v>61</v>
      </c>
      <c r="C9" t="s">
        <v>138</v>
      </c>
      <c r="D9" t="s">
        <v>119</v>
      </c>
      <c r="E9" t="s">
        <v>139</v>
      </c>
      <c r="F9" t="s">
        <v>140</v>
      </c>
      <c r="G9" t="s">
        <v>113</v>
      </c>
      <c r="H9" t="s">
        <v>111</v>
      </c>
      <c r="I9" t="s">
        <v>121</v>
      </c>
      <c r="J9" t="s">
        <v>141</v>
      </c>
      <c r="K9" t="s">
        <v>121</v>
      </c>
      <c r="L9" t="s">
        <v>96</v>
      </c>
      <c r="M9" t="s">
        <v>81</v>
      </c>
      <c r="N9" t="s">
        <v>113</v>
      </c>
      <c r="O9" t="s">
        <v>142</v>
      </c>
      <c r="P9" t="s">
        <v>129</v>
      </c>
      <c r="Q9" t="s">
        <v>76</v>
      </c>
      <c r="R9" t="s">
        <v>143</v>
      </c>
      <c r="S9" t="s">
        <v>70</v>
      </c>
      <c r="T9" t="s">
        <v>63</v>
      </c>
      <c r="U9" t="s">
        <v>79</v>
      </c>
      <c r="V9" t="s">
        <v>67</v>
      </c>
      <c r="W9" t="s">
        <v>113</v>
      </c>
      <c r="X9" t="s">
        <v>84</v>
      </c>
      <c r="Y9" t="s">
        <v>115</v>
      </c>
      <c r="Z9" t="s">
        <v>80</v>
      </c>
      <c r="AA9" t="s">
        <v>102</v>
      </c>
      <c r="AB9" t="s">
        <v>102</v>
      </c>
      <c r="AC9" t="s">
        <v>115</v>
      </c>
      <c r="AD9" t="s">
        <v>110</v>
      </c>
    </row>
    <row r="10" spans="1:30" x14ac:dyDescent="0.3">
      <c r="A10" t="s">
        <v>85</v>
      </c>
      <c r="B10" t="s">
        <v>61</v>
      </c>
      <c r="C10" t="s">
        <v>138</v>
      </c>
      <c r="D10" t="s">
        <v>144</v>
      </c>
      <c r="E10" t="s">
        <v>145</v>
      </c>
      <c r="F10" t="s">
        <v>146</v>
      </c>
      <c r="G10" t="s">
        <v>102</v>
      </c>
      <c r="H10" t="s">
        <v>112</v>
      </c>
      <c r="I10" t="s">
        <v>66</v>
      </c>
      <c r="J10" t="s">
        <v>83</v>
      </c>
      <c r="K10" t="s">
        <v>101</v>
      </c>
      <c r="L10" t="s">
        <v>147</v>
      </c>
      <c r="M10" t="s">
        <v>120</v>
      </c>
      <c r="N10" t="s">
        <v>124</v>
      </c>
      <c r="O10" t="s">
        <v>148</v>
      </c>
      <c r="P10" t="s">
        <v>106</v>
      </c>
      <c r="Q10" t="s">
        <v>70</v>
      </c>
      <c r="R10" t="s">
        <v>128</v>
      </c>
      <c r="S10" t="s">
        <v>110</v>
      </c>
      <c r="T10" t="s">
        <v>124</v>
      </c>
      <c r="U10" t="s">
        <v>130</v>
      </c>
      <c r="V10" t="s">
        <v>110</v>
      </c>
      <c r="W10" t="s">
        <v>121</v>
      </c>
      <c r="X10" t="s">
        <v>95</v>
      </c>
      <c r="Y10" t="s">
        <v>74</v>
      </c>
      <c r="Z10" t="s">
        <v>101</v>
      </c>
      <c r="AA10" t="s">
        <v>83</v>
      </c>
      <c r="AB10" t="s">
        <v>137</v>
      </c>
      <c r="AC10" t="s">
        <v>66</v>
      </c>
      <c r="AD10" t="s">
        <v>96</v>
      </c>
    </row>
    <row r="11" spans="1:30" x14ac:dyDescent="0.3">
      <c r="A11" t="s">
        <v>104</v>
      </c>
      <c r="B11" t="s">
        <v>61</v>
      </c>
      <c r="C11" t="s">
        <v>138</v>
      </c>
      <c r="D11" t="s">
        <v>145</v>
      </c>
      <c r="E11" t="s">
        <v>149</v>
      </c>
      <c r="F11" t="s">
        <v>150</v>
      </c>
      <c r="G11" t="s">
        <v>75</v>
      </c>
      <c r="H11" t="s">
        <v>66</v>
      </c>
      <c r="I11" t="s">
        <v>133</v>
      </c>
      <c r="J11" t="s">
        <v>109</v>
      </c>
      <c r="K11" t="s">
        <v>96</v>
      </c>
      <c r="L11" t="s">
        <v>137</v>
      </c>
      <c r="M11" t="s">
        <v>151</v>
      </c>
      <c r="N11" t="s">
        <v>111</v>
      </c>
      <c r="O11" t="s">
        <v>152</v>
      </c>
      <c r="P11" t="s">
        <v>136</v>
      </c>
      <c r="Q11" t="s">
        <v>129</v>
      </c>
      <c r="R11" t="s">
        <v>153</v>
      </c>
      <c r="S11" t="s">
        <v>76</v>
      </c>
      <c r="T11" t="s">
        <v>106</v>
      </c>
      <c r="U11" t="s">
        <v>130</v>
      </c>
      <c r="V11" t="s">
        <v>67</v>
      </c>
      <c r="W11" t="s">
        <v>113</v>
      </c>
      <c r="X11" t="s">
        <v>66</v>
      </c>
      <c r="Y11" t="s">
        <v>75</v>
      </c>
      <c r="Z11" t="s">
        <v>103</v>
      </c>
      <c r="AA11" t="s">
        <v>80</v>
      </c>
      <c r="AB11" t="s">
        <v>102</v>
      </c>
      <c r="AC11" t="s">
        <v>84</v>
      </c>
      <c r="AD11" t="s">
        <v>74</v>
      </c>
    </row>
    <row r="12" spans="1:30" x14ac:dyDescent="0.3">
      <c r="A12" t="s">
        <v>60</v>
      </c>
      <c r="B12" t="s">
        <v>61</v>
      </c>
      <c r="C12" t="s">
        <v>154</v>
      </c>
      <c r="D12" t="s">
        <v>119</v>
      </c>
      <c r="E12" t="s">
        <v>155</v>
      </c>
      <c r="F12" t="s">
        <v>136</v>
      </c>
      <c r="G12" t="s">
        <v>64</v>
      </c>
      <c r="H12" t="s">
        <v>121</v>
      </c>
      <c r="I12" t="s">
        <v>135</v>
      </c>
      <c r="J12" t="s">
        <v>82</v>
      </c>
      <c r="K12" t="s">
        <v>121</v>
      </c>
      <c r="L12" t="s">
        <v>137</v>
      </c>
      <c r="M12" t="s">
        <v>100</v>
      </c>
      <c r="N12" t="s">
        <v>76</v>
      </c>
      <c r="O12" t="s">
        <v>139</v>
      </c>
      <c r="P12" t="s">
        <v>123</v>
      </c>
      <c r="Q12" t="s">
        <v>123</v>
      </c>
      <c r="R12" t="s">
        <v>65</v>
      </c>
      <c r="S12" t="s">
        <v>153</v>
      </c>
      <c r="T12" t="s">
        <v>156</v>
      </c>
      <c r="U12" t="s">
        <v>79</v>
      </c>
      <c r="V12" t="s">
        <v>76</v>
      </c>
      <c r="W12" t="s">
        <v>67</v>
      </c>
      <c r="X12" t="s">
        <v>75</v>
      </c>
      <c r="Y12" t="s">
        <v>108</v>
      </c>
      <c r="Z12" t="s">
        <v>114</v>
      </c>
      <c r="AA12" t="s">
        <v>72</v>
      </c>
      <c r="AB12" t="s">
        <v>112</v>
      </c>
      <c r="AC12" t="s">
        <v>115</v>
      </c>
      <c r="AD12" t="s">
        <v>78</v>
      </c>
    </row>
    <row r="13" spans="1:30" x14ac:dyDescent="0.3">
      <c r="A13" t="s">
        <v>85</v>
      </c>
      <c r="B13" t="s">
        <v>61</v>
      </c>
      <c r="C13" t="s">
        <v>154</v>
      </c>
      <c r="D13" t="s">
        <v>157</v>
      </c>
      <c r="E13" t="s">
        <v>158</v>
      </c>
      <c r="F13" t="s">
        <v>110</v>
      </c>
      <c r="G13" t="s">
        <v>84</v>
      </c>
      <c r="H13" t="s">
        <v>159</v>
      </c>
      <c r="I13" t="s">
        <v>155</v>
      </c>
      <c r="J13" t="s">
        <v>149</v>
      </c>
      <c r="K13" t="s">
        <v>115</v>
      </c>
      <c r="L13" t="s">
        <v>160</v>
      </c>
      <c r="M13" t="s">
        <v>101</v>
      </c>
      <c r="N13" t="s">
        <v>142</v>
      </c>
      <c r="O13" t="s">
        <v>161</v>
      </c>
      <c r="P13" t="s">
        <v>139</v>
      </c>
      <c r="Q13" t="s">
        <v>162</v>
      </c>
      <c r="R13" t="s">
        <v>93</v>
      </c>
      <c r="S13" t="s">
        <v>78</v>
      </c>
      <c r="T13" t="s">
        <v>122</v>
      </c>
      <c r="U13" t="s">
        <v>163</v>
      </c>
      <c r="V13" t="s">
        <v>78</v>
      </c>
      <c r="W13" t="s">
        <v>76</v>
      </c>
      <c r="X13" t="s">
        <v>121</v>
      </c>
      <c r="Y13" t="s">
        <v>96</v>
      </c>
      <c r="Z13" t="s">
        <v>80</v>
      </c>
      <c r="AA13" t="s">
        <v>95</v>
      </c>
      <c r="AB13" t="s">
        <v>100</v>
      </c>
      <c r="AC13" t="s">
        <v>75</v>
      </c>
      <c r="AD13" t="s">
        <v>121</v>
      </c>
    </row>
    <row r="14" spans="1:30" x14ac:dyDescent="0.3">
      <c r="A14" t="s">
        <v>104</v>
      </c>
      <c r="B14" t="s">
        <v>61</v>
      </c>
      <c r="C14" t="s">
        <v>154</v>
      </c>
      <c r="D14" t="s">
        <v>164</v>
      </c>
      <c r="E14" t="s">
        <v>165</v>
      </c>
      <c r="F14" t="s">
        <v>129</v>
      </c>
      <c r="G14" t="s">
        <v>121</v>
      </c>
      <c r="H14" t="s">
        <v>108</v>
      </c>
      <c r="I14" t="s">
        <v>152</v>
      </c>
      <c r="J14" t="s">
        <v>74</v>
      </c>
      <c r="K14" t="s">
        <v>133</v>
      </c>
      <c r="L14" t="s">
        <v>101</v>
      </c>
      <c r="M14" t="s">
        <v>81</v>
      </c>
      <c r="N14" t="s">
        <v>128</v>
      </c>
      <c r="O14" t="s">
        <v>166</v>
      </c>
      <c r="P14" t="s">
        <v>122</v>
      </c>
      <c r="Q14" t="s">
        <v>63</v>
      </c>
      <c r="R14" t="s">
        <v>156</v>
      </c>
      <c r="S14" t="s">
        <v>124</v>
      </c>
      <c r="T14" t="s">
        <v>93</v>
      </c>
      <c r="U14" t="s">
        <v>163</v>
      </c>
      <c r="V14" t="s">
        <v>76</v>
      </c>
      <c r="W14" t="s">
        <v>64</v>
      </c>
      <c r="X14" t="s">
        <v>133</v>
      </c>
      <c r="Y14" t="s">
        <v>84</v>
      </c>
      <c r="Z14" t="s">
        <v>137</v>
      </c>
      <c r="AA14" t="s">
        <v>96</v>
      </c>
      <c r="AB14" t="s">
        <v>91</v>
      </c>
      <c r="AC14" t="s">
        <v>72</v>
      </c>
      <c r="AD14" t="s">
        <v>67</v>
      </c>
    </row>
    <row r="15" spans="1:30" x14ac:dyDescent="0.3">
      <c r="A15" t="s">
        <v>60</v>
      </c>
      <c r="B15" t="s">
        <v>61</v>
      </c>
      <c r="C15" t="s">
        <v>167</v>
      </c>
      <c r="D15" t="s">
        <v>165</v>
      </c>
      <c r="E15" t="s">
        <v>148</v>
      </c>
      <c r="F15" t="s">
        <v>94</v>
      </c>
      <c r="G15" t="s">
        <v>63</v>
      </c>
      <c r="H15" t="s">
        <v>133</v>
      </c>
      <c r="I15" t="s">
        <v>65</v>
      </c>
      <c r="J15" t="s">
        <v>106</v>
      </c>
      <c r="K15" t="s">
        <v>67</v>
      </c>
      <c r="L15" t="s">
        <v>103</v>
      </c>
      <c r="M15" t="s">
        <v>80</v>
      </c>
      <c r="N15" t="s">
        <v>153</v>
      </c>
      <c r="O15" t="s">
        <v>140</v>
      </c>
      <c r="P15" t="s">
        <v>65</v>
      </c>
      <c r="Q15" t="s">
        <v>65</v>
      </c>
      <c r="R15" t="s">
        <v>139</v>
      </c>
      <c r="S15" t="s">
        <v>93</v>
      </c>
      <c r="T15" t="s">
        <v>168</v>
      </c>
      <c r="U15" t="s">
        <v>79</v>
      </c>
      <c r="V15" t="s">
        <v>63</v>
      </c>
      <c r="W15" t="s">
        <v>70</v>
      </c>
      <c r="X15" t="s">
        <v>121</v>
      </c>
      <c r="Y15" t="s">
        <v>99</v>
      </c>
      <c r="Z15" t="s">
        <v>96</v>
      </c>
      <c r="AA15" t="s">
        <v>74</v>
      </c>
      <c r="AB15" t="s">
        <v>159</v>
      </c>
      <c r="AC15" t="s">
        <v>72</v>
      </c>
      <c r="AD15" t="s">
        <v>128</v>
      </c>
    </row>
    <row r="16" spans="1:30" x14ac:dyDescent="0.3">
      <c r="A16" t="s">
        <v>85</v>
      </c>
      <c r="B16" t="s">
        <v>61</v>
      </c>
      <c r="C16" t="s">
        <v>167</v>
      </c>
      <c r="D16" t="s">
        <v>169</v>
      </c>
      <c r="E16" t="s">
        <v>170</v>
      </c>
      <c r="F16" t="s">
        <v>112</v>
      </c>
      <c r="G16" t="s">
        <v>74</v>
      </c>
      <c r="H16" t="s">
        <v>171</v>
      </c>
      <c r="I16" t="s">
        <v>161</v>
      </c>
      <c r="J16" t="s">
        <v>172</v>
      </c>
      <c r="K16" t="s">
        <v>95</v>
      </c>
      <c r="L16" t="s">
        <v>69</v>
      </c>
      <c r="M16" t="s">
        <v>96</v>
      </c>
      <c r="N16" t="s">
        <v>87</v>
      </c>
      <c r="O16" t="s">
        <v>173</v>
      </c>
      <c r="P16" t="s">
        <v>174</v>
      </c>
      <c r="Q16" t="s">
        <v>148</v>
      </c>
      <c r="R16" t="s">
        <v>162</v>
      </c>
      <c r="S16" t="s">
        <v>73</v>
      </c>
      <c r="T16" t="s">
        <v>135</v>
      </c>
      <c r="U16" t="s">
        <v>163</v>
      </c>
      <c r="V16" t="s">
        <v>128</v>
      </c>
      <c r="W16" t="s">
        <v>123</v>
      </c>
      <c r="X16" t="s">
        <v>111</v>
      </c>
      <c r="Y16" t="s">
        <v>68</v>
      </c>
      <c r="Z16" t="s">
        <v>115</v>
      </c>
      <c r="AA16" t="s">
        <v>121</v>
      </c>
      <c r="AB16" t="s">
        <v>147</v>
      </c>
      <c r="AC16" t="s">
        <v>66</v>
      </c>
      <c r="AD16" t="s">
        <v>129</v>
      </c>
    </row>
    <row r="17" spans="1:30" x14ac:dyDescent="0.3">
      <c r="A17" t="s">
        <v>104</v>
      </c>
      <c r="B17" t="s">
        <v>61</v>
      </c>
      <c r="C17" t="s">
        <v>167</v>
      </c>
      <c r="D17" t="s">
        <v>175</v>
      </c>
      <c r="E17" t="s">
        <v>173</v>
      </c>
      <c r="F17" t="s">
        <v>84</v>
      </c>
      <c r="G17" t="s">
        <v>70</v>
      </c>
      <c r="H17" t="s">
        <v>68</v>
      </c>
      <c r="I17" t="s">
        <v>176</v>
      </c>
      <c r="J17" t="s">
        <v>125</v>
      </c>
      <c r="K17" t="s">
        <v>77</v>
      </c>
      <c r="L17" t="s">
        <v>71</v>
      </c>
      <c r="M17" t="s">
        <v>102</v>
      </c>
      <c r="N17" t="s">
        <v>65</v>
      </c>
      <c r="O17" t="s">
        <v>86</v>
      </c>
      <c r="P17" t="s">
        <v>117</v>
      </c>
      <c r="Q17" t="s">
        <v>168</v>
      </c>
      <c r="R17" t="s">
        <v>118</v>
      </c>
      <c r="S17" t="s">
        <v>153</v>
      </c>
      <c r="T17" t="s">
        <v>162</v>
      </c>
      <c r="U17" t="s">
        <v>163</v>
      </c>
      <c r="V17" t="s">
        <v>153</v>
      </c>
      <c r="W17" t="s">
        <v>136</v>
      </c>
      <c r="X17" t="s">
        <v>94</v>
      </c>
      <c r="Y17" t="s">
        <v>80</v>
      </c>
      <c r="Z17" t="s">
        <v>72</v>
      </c>
      <c r="AA17" t="s">
        <v>113</v>
      </c>
      <c r="AB17" t="s">
        <v>90</v>
      </c>
      <c r="AC17" t="s">
        <v>72</v>
      </c>
      <c r="AD17" t="s">
        <v>136</v>
      </c>
    </row>
    <row r="18" spans="1:30" x14ac:dyDescent="0.3">
      <c r="A18" t="s">
        <v>60</v>
      </c>
      <c r="B18" t="s">
        <v>61</v>
      </c>
      <c r="C18" t="s">
        <v>177</v>
      </c>
      <c r="D18" t="s">
        <v>175</v>
      </c>
      <c r="E18" t="s">
        <v>178</v>
      </c>
      <c r="F18" t="s">
        <v>65</v>
      </c>
      <c r="G18" t="s">
        <v>135</v>
      </c>
      <c r="H18" t="s">
        <v>94</v>
      </c>
      <c r="I18" t="s">
        <v>117</v>
      </c>
      <c r="J18" t="s">
        <v>179</v>
      </c>
      <c r="K18" t="s">
        <v>70</v>
      </c>
      <c r="L18" t="s">
        <v>99</v>
      </c>
      <c r="M18" t="s">
        <v>98</v>
      </c>
      <c r="N18" t="s">
        <v>142</v>
      </c>
      <c r="O18" t="s">
        <v>180</v>
      </c>
      <c r="P18" t="s">
        <v>161</v>
      </c>
      <c r="Q18" t="s">
        <v>127</v>
      </c>
      <c r="R18" t="s">
        <v>149</v>
      </c>
      <c r="S18" t="s">
        <v>139</v>
      </c>
      <c r="T18" t="s">
        <v>155</v>
      </c>
      <c r="U18" t="s">
        <v>79</v>
      </c>
      <c r="V18" t="s">
        <v>162</v>
      </c>
      <c r="W18" t="s">
        <v>63</v>
      </c>
      <c r="X18" t="s">
        <v>64</v>
      </c>
      <c r="Y18" t="s">
        <v>96</v>
      </c>
      <c r="Z18" t="s">
        <v>113</v>
      </c>
      <c r="AA18" t="s">
        <v>76</v>
      </c>
      <c r="AB18" t="s">
        <v>181</v>
      </c>
      <c r="AC18" t="s">
        <v>74</v>
      </c>
      <c r="AD18" t="s">
        <v>152</v>
      </c>
    </row>
    <row r="19" spans="1:30" x14ac:dyDescent="0.3">
      <c r="A19" t="s">
        <v>85</v>
      </c>
      <c r="B19" t="s">
        <v>61</v>
      </c>
      <c r="C19" t="s">
        <v>177</v>
      </c>
      <c r="D19" t="s">
        <v>182</v>
      </c>
      <c r="E19" t="s">
        <v>183</v>
      </c>
      <c r="F19" t="s">
        <v>184</v>
      </c>
      <c r="G19" t="s">
        <v>106</v>
      </c>
      <c r="H19" t="s">
        <v>185</v>
      </c>
      <c r="I19" t="s">
        <v>186</v>
      </c>
      <c r="J19" t="s">
        <v>187</v>
      </c>
      <c r="K19" t="s">
        <v>98</v>
      </c>
      <c r="L19" t="s">
        <v>141</v>
      </c>
      <c r="M19" t="s">
        <v>78</v>
      </c>
      <c r="N19" t="s">
        <v>107</v>
      </c>
      <c r="O19" t="s">
        <v>188</v>
      </c>
      <c r="P19" t="s">
        <v>189</v>
      </c>
      <c r="Q19" t="s">
        <v>165</v>
      </c>
      <c r="R19" t="s">
        <v>117</v>
      </c>
      <c r="S19" t="s">
        <v>128</v>
      </c>
      <c r="T19" t="s">
        <v>152</v>
      </c>
      <c r="U19" t="s">
        <v>129</v>
      </c>
      <c r="V19" t="s">
        <v>156</v>
      </c>
      <c r="W19" t="s">
        <v>122</v>
      </c>
      <c r="X19" t="s">
        <v>76</v>
      </c>
      <c r="Y19" t="s">
        <v>95</v>
      </c>
      <c r="Z19" t="s">
        <v>95</v>
      </c>
      <c r="AA19" t="s">
        <v>65</v>
      </c>
      <c r="AB19" t="s">
        <v>81</v>
      </c>
      <c r="AC19" t="s">
        <v>67</v>
      </c>
      <c r="AD19" t="s">
        <v>149</v>
      </c>
    </row>
    <row r="20" spans="1:30" x14ac:dyDescent="0.3">
      <c r="A20" t="s">
        <v>104</v>
      </c>
      <c r="B20" t="s">
        <v>61</v>
      </c>
      <c r="C20" t="s">
        <v>177</v>
      </c>
      <c r="D20" t="s">
        <v>190</v>
      </c>
      <c r="E20" t="s">
        <v>191</v>
      </c>
      <c r="F20" t="s">
        <v>148</v>
      </c>
      <c r="G20" t="s">
        <v>93</v>
      </c>
      <c r="H20" t="s">
        <v>137</v>
      </c>
      <c r="I20" t="s">
        <v>192</v>
      </c>
      <c r="J20" t="s">
        <v>193</v>
      </c>
      <c r="K20" t="s">
        <v>64</v>
      </c>
      <c r="L20" t="s">
        <v>100</v>
      </c>
      <c r="M20" t="s">
        <v>121</v>
      </c>
      <c r="N20" t="s">
        <v>127</v>
      </c>
      <c r="O20" t="s">
        <v>164</v>
      </c>
      <c r="P20" t="s">
        <v>188</v>
      </c>
      <c r="Q20" t="s">
        <v>155</v>
      </c>
      <c r="R20" t="s">
        <v>155</v>
      </c>
      <c r="S20" t="s">
        <v>65</v>
      </c>
      <c r="T20" t="s">
        <v>176</v>
      </c>
      <c r="U20" t="s">
        <v>129</v>
      </c>
      <c r="V20" t="s">
        <v>135</v>
      </c>
      <c r="W20" t="s">
        <v>143</v>
      </c>
      <c r="X20" t="s">
        <v>78</v>
      </c>
      <c r="Y20" t="s">
        <v>75</v>
      </c>
      <c r="Z20" t="s">
        <v>98</v>
      </c>
      <c r="AA20" t="s">
        <v>153</v>
      </c>
      <c r="AB20" t="s">
        <v>134</v>
      </c>
      <c r="AC20" t="s">
        <v>77</v>
      </c>
      <c r="AD20" t="s">
        <v>176</v>
      </c>
    </row>
    <row r="21" spans="1:30" x14ac:dyDescent="0.3">
      <c r="A21" t="s">
        <v>60</v>
      </c>
      <c r="B21" t="s">
        <v>61</v>
      </c>
      <c r="C21" t="s">
        <v>194</v>
      </c>
      <c r="D21" t="s">
        <v>158</v>
      </c>
      <c r="E21" t="s">
        <v>191</v>
      </c>
      <c r="F21" t="s">
        <v>86</v>
      </c>
      <c r="G21" t="s">
        <v>176</v>
      </c>
      <c r="H21" t="s">
        <v>111</v>
      </c>
      <c r="I21" t="s">
        <v>195</v>
      </c>
      <c r="J21" t="s">
        <v>196</v>
      </c>
      <c r="K21" t="s">
        <v>123</v>
      </c>
      <c r="L21" t="s">
        <v>102</v>
      </c>
      <c r="M21" t="s">
        <v>78</v>
      </c>
      <c r="N21" t="s">
        <v>87</v>
      </c>
      <c r="O21" t="s">
        <v>178</v>
      </c>
      <c r="P21" t="s">
        <v>197</v>
      </c>
      <c r="Q21" t="s">
        <v>148</v>
      </c>
      <c r="R21" t="s">
        <v>86</v>
      </c>
      <c r="S21" t="s">
        <v>155</v>
      </c>
      <c r="T21" t="s">
        <v>195</v>
      </c>
      <c r="U21" t="s">
        <v>79</v>
      </c>
      <c r="V21" t="s">
        <v>155</v>
      </c>
      <c r="W21" t="s">
        <v>135</v>
      </c>
      <c r="X21" t="s">
        <v>136</v>
      </c>
      <c r="Y21" t="s">
        <v>70</v>
      </c>
      <c r="Z21" t="s">
        <v>78</v>
      </c>
      <c r="AA21" t="s">
        <v>198</v>
      </c>
      <c r="AB21" t="s">
        <v>181</v>
      </c>
      <c r="AC21" t="s">
        <v>76</v>
      </c>
      <c r="AD21" t="s">
        <v>192</v>
      </c>
    </row>
    <row r="22" spans="1:30" x14ac:dyDescent="0.3">
      <c r="A22" t="s">
        <v>85</v>
      </c>
      <c r="B22" t="s">
        <v>61</v>
      </c>
      <c r="C22" t="s">
        <v>194</v>
      </c>
      <c r="D22" t="s">
        <v>199</v>
      </c>
      <c r="E22" t="s">
        <v>200</v>
      </c>
      <c r="F22" t="s">
        <v>201</v>
      </c>
      <c r="G22" t="s">
        <v>135</v>
      </c>
      <c r="H22" t="s">
        <v>202</v>
      </c>
      <c r="I22" t="s">
        <v>146</v>
      </c>
      <c r="J22" t="s">
        <v>203</v>
      </c>
      <c r="K22" t="s">
        <v>75</v>
      </c>
      <c r="L22" t="s">
        <v>185</v>
      </c>
      <c r="M22" t="s">
        <v>63</v>
      </c>
      <c r="N22" t="s">
        <v>131</v>
      </c>
      <c r="O22" t="s">
        <v>197</v>
      </c>
      <c r="P22" t="s">
        <v>204</v>
      </c>
      <c r="Q22" t="s">
        <v>205</v>
      </c>
      <c r="R22" t="s">
        <v>148</v>
      </c>
      <c r="S22" t="s">
        <v>198</v>
      </c>
      <c r="T22" t="s">
        <v>155</v>
      </c>
      <c r="U22" t="s">
        <v>122</v>
      </c>
      <c r="V22" t="s">
        <v>168</v>
      </c>
      <c r="W22" t="s">
        <v>65</v>
      </c>
      <c r="X22" t="s">
        <v>123</v>
      </c>
      <c r="Y22" t="s">
        <v>106</v>
      </c>
      <c r="Z22" t="s">
        <v>94</v>
      </c>
      <c r="AA22" t="s">
        <v>206</v>
      </c>
      <c r="AB22" t="s">
        <v>100</v>
      </c>
      <c r="AC22" t="s">
        <v>106</v>
      </c>
      <c r="AD22" t="s">
        <v>145</v>
      </c>
    </row>
    <row r="23" spans="1:30" x14ac:dyDescent="0.3">
      <c r="A23" t="s">
        <v>104</v>
      </c>
      <c r="B23" t="s">
        <v>61</v>
      </c>
      <c r="C23" t="s">
        <v>194</v>
      </c>
      <c r="D23" t="s">
        <v>207</v>
      </c>
      <c r="E23" t="s">
        <v>208</v>
      </c>
      <c r="F23" t="s">
        <v>209</v>
      </c>
      <c r="G23" t="s">
        <v>152</v>
      </c>
      <c r="H23" t="s">
        <v>102</v>
      </c>
      <c r="I23" t="s">
        <v>205</v>
      </c>
      <c r="J23" t="s">
        <v>210</v>
      </c>
      <c r="K23" t="s">
        <v>78</v>
      </c>
      <c r="L23" t="s">
        <v>81</v>
      </c>
      <c r="M23" t="s">
        <v>70</v>
      </c>
      <c r="N23" t="s">
        <v>166</v>
      </c>
      <c r="O23" t="s">
        <v>211</v>
      </c>
      <c r="P23" t="s">
        <v>212</v>
      </c>
      <c r="Q23" t="s">
        <v>195</v>
      </c>
      <c r="R23" t="s">
        <v>119</v>
      </c>
      <c r="S23" t="s">
        <v>139</v>
      </c>
      <c r="T23" t="s">
        <v>107</v>
      </c>
      <c r="U23" t="s">
        <v>122</v>
      </c>
      <c r="V23" t="s">
        <v>117</v>
      </c>
      <c r="W23" t="s">
        <v>142</v>
      </c>
      <c r="X23" t="s">
        <v>124</v>
      </c>
      <c r="Y23" t="s">
        <v>123</v>
      </c>
      <c r="Z23" t="s">
        <v>67</v>
      </c>
      <c r="AA23" t="s">
        <v>87</v>
      </c>
      <c r="AB23" t="s">
        <v>134</v>
      </c>
      <c r="AC23" t="s">
        <v>136</v>
      </c>
      <c r="AD23" t="s">
        <v>180</v>
      </c>
    </row>
    <row r="24" spans="1:30" x14ac:dyDescent="0.3">
      <c r="A24" t="s">
        <v>60</v>
      </c>
      <c r="B24" t="s">
        <v>61</v>
      </c>
      <c r="C24" t="s">
        <v>213</v>
      </c>
      <c r="D24" t="s">
        <v>214</v>
      </c>
      <c r="E24" t="s">
        <v>169</v>
      </c>
      <c r="F24" t="s">
        <v>174</v>
      </c>
      <c r="G24" t="s">
        <v>107</v>
      </c>
      <c r="H24" t="s">
        <v>78</v>
      </c>
      <c r="I24" t="s">
        <v>215</v>
      </c>
      <c r="J24" t="s">
        <v>216</v>
      </c>
      <c r="K24" t="s">
        <v>153</v>
      </c>
      <c r="L24" t="s">
        <v>99</v>
      </c>
      <c r="M24" t="s">
        <v>136</v>
      </c>
      <c r="N24" t="s">
        <v>149</v>
      </c>
      <c r="O24" t="s">
        <v>211</v>
      </c>
      <c r="P24" t="s">
        <v>191</v>
      </c>
      <c r="Q24" t="s">
        <v>192</v>
      </c>
      <c r="R24" t="s">
        <v>173</v>
      </c>
      <c r="S24" t="s">
        <v>119</v>
      </c>
      <c r="T24" t="s">
        <v>174</v>
      </c>
      <c r="U24" t="s">
        <v>79</v>
      </c>
      <c r="V24" t="s">
        <v>140</v>
      </c>
      <c r="W24" t="s">
        <v>118</v>
      </c>
      <c r="X24" t="s">
        <v>63</v>
      </c>
      <c r="Y24" t="s">
        <v>198</v>
      </c>
      <c r="Z24" t="s">
        <v>70</v>
      </c>
      <c r="AA24" t="s">
        <v>118</v>
      </c>
      <c r="AB24" t="s">
        <v>96</v>
      </c>
      <c r="AC24" t="s">
        <v>63</v>
      </c>
      <c r="AD24" t="s">
        <v>178</v>
      </c>
    </row>
    <row r="25" spans="1:30" x14ac:dyDescent="0.3">
      <c r="A25" t="s">
        <v>85</v>
      </c>
      <c r="B25" t="s">
        <v>61</v>
      </c>
      <c r="C25" t="s">
        <v>213</v>
      </c>
      <c r="D25" t="s">
        <v>217</v>
      </c>
      <c r="E25" t="s">
        <v>218</v>
      </c>
      <c r="F25" t="s">
        <v>219</v>
      </c>
      <c r="G25" t="s">
        <v>152</v>
      </c>
      <c r="H25" t="s">
        <v>202</v>
      </c>
      <c r="I25" t="s">
        <v>118</v>
      </c>
      <c r="J25" t="s">
        <v>220</v>
      </c>
      <c r="K25" t="s">
        <v>84</v>
      </c>
      <c r="L25" t="s">
        <v>221</v>
      </c>
      <c r="M25" t="s">
        <v>162</v>
      </c>
      <c r="N25" t="s">
        <v>165</v>
      </c>
      <c r="O25" t="s">
        <v>214</v>
      </c>
      <c r="P25" t="s">
        <v>222</v>
      </c>
      <c r="Q25" t="s">
        <v>186</v>
      </c>
      <c r="R25" t="s">
        <v>161</v>
      </c>
      <c r="S25" t="s">
        <v>135</v>
      </c>
      <c r="T25" t="s">
        <v>119</v>
      </c>
      <c r="U25" t="s">
        <v>152</v>
      </c>
      <c r="V25" t="s">
        <v>176</v>
      </c>
      <c r="W25" t="s">
        <v>118</v>
      </c>
      <c r="X25" t="s">
        <v>143</v>
      </c>
      <c r="Y25" t="s">
        <v>65</v>
      </c>
      <c r="Z25" t="s">
        <v>76</v>
      </c>
      <c r="AA25" t="s">
        <v>215</v>
      </c>
      <c r="AB25" t="s">
        <v>110</v>
      </c>
      <c r="AC25" t="s">
        <v>135</v>
      </c>
      <c r="AD25" t="s">
        <v>219</v>
      </c>
    </row>
    <row r="26" spans="1:30" x14ac:dyDescent="0.3">
      <c r="A26" t="s">
        <v>104</v>
      </c>
      <c r="B26" t="s">
        <v>61</v>
      </c>
      <c r="C26" t="s">
        <v>213</v>
      </c>
      <c r="D26" t="s">
        <v>223</v>
      </c>
      <c r="E26" t="s">
        <v>224</v>
      </c>
      <c r="F26" t="s">
        <v>205</v>
      </c>
      <c r="G26" t="s">
        <v>166</v>
      </c>
      <c r="H26" t="s">
        <v>114</v>
      </c>
      <c r="I26" t="s">
        <v>148</v>
      </c>
      <c r="J26" t="s">
        <v>225</v>
      </c>
      <c r="K26" t="s">
        <v>76</v>
      </c>
      <c r="L26" t="s">
        <v>71</v>
      </c>
      <c r="M26" t="s">
        <v>153</v>
      </c>
      <c r="N26" t="s">
        <v>119</v>
      </c>
      <c r="O26" t="s">
        <v>158</v>
      </c>
      <c r="P26" t="s">
        <v>226</v>
      </c>
      <c r="Q26" t="s">
        <v>150</v>
      </c>
      <c r="R26" t="s">
        <v>180</v>
      </c>
      <c r="S26" t="s">
        <v>227</v>
      </c>
      <c r="T26" t="s">
        <v>192</v>
      </c>
      <c r="U26" t="s">
        <v>152</v>
      </c>
      <c r="V26" t="s">
        <v>149</v>
      </c>
      <c r="W26" t="s">
        <v>118</v>
      </c>
      <c r="X26" t="s">
        <v>63</v>
      </c>
      <c r="Y26" t="s">
        <v>156</v>
      </c>
      <c r="Z26" t="s">
        <v>129</v>
      </c>
      <c r="AA26" t="s">
        <v>140</v>
      </c>
      <c r="AB26" t="s">
        <v>98</v>
      </c>
      <c r="AC26" t="s">
        <v>93</v>
      </c>
      <c r="AD26" t="s">
        <v>186</v>
      </c>
    </row>
    <row r="27" spans="1:30" x14ac:dyDescent="0.3">
      <c r="A27" t="s">
        <v>60</v>
      </c>
      <c r="B27" t="s">
        <v>61</v>
      </c>
      <c r="C27" t="s">
        <v>228</v>
      </c>
      <c r="D27" t="s">
        <v>169</v>
      </c>
      <c r="E27" t="s">
        <v>229</v>
      </c>
      <c r="F27" t="s">
        <v>205</v>
      </c>
      <c r="G27" t="s">
        <v>180</v>
      </c>
      <c r="H27" t="s">
        <v>153</v>
      </c>
      <c r="I27" t="s">
        <v>165</v>
      </c>
      <c r="J27" t="s">
        <v>230</v>
      </c>
      <c r="K27" t="s">
        <v>65</v>
      </c>
      <c r="L27" t="s">
        <v>137</v>
      </c>
      <c r="M27" t="s">
        <v>93</v>
      </c>
      <c r="N27" t="s">
        <v>131</v>
      </c>
      <c r="O27" t="s">
        <v>201</v>
      </c>
      <c r="P27" t="s">
        <v>199</v>
      </c>
      <c r="Q27" t="s">
        <v>205</v>
      </c>
      <c r="R27" t="s">
        <v>219</v>
      </c>
      <c r="S27" t="s">
        <v>145</v>
      </c>
      <c r="T27" t="s">
        <v>184</v>
      </c>
      <c r="U27" t="s">
        <v>79</v>
      </c>
      <c r="V27" t="s">
        <v>174</v>
      </c>
      <c r="W27" t="s">
        <v>166</v>
      </c>
      <c r="X27" t="s">
        <v>135</v>
      </c>
      <c r="Y27" t="s">
        <v>176</v>
      </c>
      <c r="Z27" t="s">
        <v>122</v>
      </c>
      <c r="AA27" t="s">
        <v>148</v>
      </c>
      <c r="AB27" t="s">
        <v>73</v>
      </c>
      <c r="AC27" t="s">
        <v>118</v>
      </c>
      <c r="AD27" t="s">
        <v>170</v>
      </c>
    </row>
    <row r="28" spans="1:30" x14ac:dyDescent="0.3">
      <c r="A28" t="s">
        <v>85</v>
      </c>
      <c r="B28" t="s">
        <v>61</v>
      </c>
      <c r="C28" t="s">
        <v>228</v>
      </c>
      <c r="D28" t="s">
        <v>231</v>
      </c>
      <c r="E28" t="s">
        <v>232</v>
      </c>
      <c r="F28" t="s">
        <v>146</v>
      </c>
      <c r="G28" t="s">
        <v>166</v>
      </c>
      <c r="H28" t="s">
        <v>233</v>
      </c>
      <c r="I28" t="s">
        <v>100</v>
      </c>
      <c r="J28" t="s">
        <v>234</v>
      </c>
      <c r="K28" t="s">
        <v>75</v>
      </c>
      <c r="L28" t="s">
        <v>235</v>
      </c>
      <c r="M28" t="s">
        <v>87</v>
      </c>
      <c r="N28" t="s">
        <v>174</v>
      </c>
      <c r="O28" t="s">
        <v>169</v>
      </c>
      <c r="P28" t="s">
        <v>200</v>
      </c>
      <c r="Q28" t="s">
        <v>125</v>
      </c>
      <c r="R28" t="s">
        <v>145</v>
      </c>
      <c r="S28" t="s">
        <v>127</v>
      </c>
      <c r="T28" t="s">
        <v>174</v>
      </c>
      <c r="U28" t="s">
        <v>149</v>
      </c>
      <c r="V28" t="s">
        <v>155</v>
      </c>
      <c r="W28" t="s">
        <v>166</v>
      </c>
      <c r="X28" t="s">
        <v>93</v>
      </c>
      <c r="Y28" t="s">
        <v>131</v>
      </c>
      <c r="Z28" t="s">
        <v>153</v>
      </c>
      <c r="AA28" t="s">
        <v>150</v>
      </c>
      <c r="AB28" t="s">
        <v>136</v>
      </c>
      <c r="AC28" t="s">
        <v>227</v>
      </c>
      <c r="AD28" t="s">
        <v>146</v>
      </c>
    </row>
    <row r="29" spans="1:30" x14ac:dyDescent="0.3">
      <c r="A29" t="s">
        <v>104</v>
      </c>
      <c r="B29" t="s">
        <v>61</v>
      </c>
      <c r="C29" t="s">
        <v>228</v>
      </c>
      <c r="D29" t="s">
        <v>208</v>
      </c>
      <c r="E29" t="s">
        <v>126</v>
      </c>
      <c r="F29" t="s">
        <v>175</v>
      </c>
      <c r="G29" t="s">
        <v>86</v>
      </c>
      <c r="H29" t="s">
        <v>133</v>
      </c>
      <c r="I29" t="s">
        <v>106</v>
      </c>
      <c r="J29" t="s">
        <v>203</v>
      </c>
      <c r="K29" t="s">
        <v>123</v>
      </c>
      <c r="L29" t="s">
        <v>71</v>
      </c>
      <c r="M29" t="s">
        <v>135</v>
      </c>
      <c r="N29" t="s">
        <v>192</v>
      </c>
      <c r="O29" t="s">
        <v>157</v>
      </c>
      <c r="P29" t="s">
        <v>217</v>
      </c>
      <c r="Q29" t="s">
        <v>236</v>
      </c>
      <c r="R29" t="s">
        <v>188</v>
      </c>
      <c r="S29" t="s">
        <v>131</v>
      </c>
      <c r="T29" t="s">
        <v>209</v>
      </c>
      <c r="U29" t="s">
        <v>149</v>
      </c>
      <c r="V29" t="s">
        <v>86</v>
      </c>
      <c r="W29" t="s">
        <v>166</v>
      </c>
      <c r="X29" t="s">
        <v>65</v>
      </c>
      <c r="Y29" t="s">
        <v>140</v>
      </c>
      <c r="Z29" t="s">
        <v>63</v>
      </c>
      <c r="AA29" t="s">
        <v>161</v>
      </c>
      <c r="AB29" t="s">
        <v>70</v>
      </c>
      <c r="AC29" t="s">
        <v>127</v>
      </c>
      <c r="AD29" t="s">
        <v>237</v>
      </c>
    </row>
    <row r="30" spans="1:30" x14ac:dyDescent="0.3">
      <c r="A30" t="s">
        <v>60</v>
      </c>
      <c r="B30" t="s">
        <v>61</v>
      </c>
      <c r="C30" t="s">
        <v>238</v>
      </c>
      <c r="D30" t="s">
        <v>239</v>
      </c>
      <c r="E30" t="s">
        <v>169</v>
      </c>
      <c r="F30" t="s">
        <v>211</v>
      </c>
      <c r="G30" t="s">
        <v>205</v>
      </c>
      <c r="H30" t="s">
        <v>122</v>
      </c>
      <c r="I30" t="s">
        <v>146</v>
      </c>
      <c r="J30" t="s">
        <v>240</v>
      </c>
      <c r="K30" t="s">
        <v>135</v>
      </c>
      <c r="L30" t="s">
        <v>68</v>
      </c>
      <c r="M30" t="s">
        <v>142</v>
      </c>
      <c r="N30" t="s">
        <v>174</v>
      </c>
      <c r="O30" t="s">
        <v>191</v>
      </c>
      <c r="P30" t="s">
        <v>241</v>
      </c>
      <c r="Q30" t="s">
        <v>188</v>
      </c>
      <c r="R30" t="s">
        <v>242</v>
      </c>
      <c r="S30" t="s">
        <v>175</v>
      </c>
      <c r="T30" t="s">
        <v>158</v>
      </c>
      <c r="U30" t="s">
        <v>79</v>
      </c>
      <c r="V30" t="s">
        <v>164</v>
      </c>
      <c r="W30" t="s">
        <v>131</v>
      </c>
      <c r="X30" t="s">
        <v>152</v>
      </c>
      <c r="Y30" t="s">
        <v>176</v>
      </c>
      <c r="Z30" t="s">
        <v>135</v>
      </c>
      <c r="AA30" t="s">
        <v>119</v>
      </c>
      <c r="AB30" t="s">
        <v>63</v>
      </c>
      <c r="AC30" t="s">
        <v>87</v>
      </c>
      <c r="AD30" t="s">
        <v>243</v>
      </c>
    </row>
    <row r="31" spans="1:30" x14ac:dyDescent="0.3">
      <c r="A31" t="s">
        <v>85</v>
      </c>
      <c r="B31" t="s">
        <v>61</v>
      </c>
      <c r="C31" t="s">
        <v>238</v>
      </c>
      <c r="D31" t="s">
        <v>244</v>
      </c>
      <c r="E31" t="s">
        <v>245</v>
      </c>
      <c r="F31" t="s">
        <v>246</v>
      </c>
      <c r="G31" t="s">
        <v>131</v>
      </c>
      <c r="H31" t="s">
        <v>90</v>
      </c>
      <c r="I31" t="s">
        <v>111</v>
      </c>
      <c r="J31" t="s">
        <v>247</v>
      </c>
      <c r="K31" t="s">
        <v>133</v>
      </c>
      <c r="L31" t="s">
        <v>248</v>
      </c>
      <c r="M31" t="s">
        <v>166</v>
      </c>
      <c r="N31" t="s">
        <v>145</v>
      </c>
      <c r="O31" t="s">
        <v>249</v>
      </c>
      <c r="P31" t="s">
        <v>250</v>
      </c>
      <c r="Q31" t="s">
        <v>251</v>
      </c>
      <c r="R31" t="s">
        <v>184</v>
      </c>
      <c r="S31" t="s">
        <v>149</v>
      </c>
      <c r="T31" t="s">
        <v>236</v>
      </c>
      <c r="U31" t="s">
        <v>86</v>
      </c>
      <c r="V31" t="s">
        <v>149</v>
      </c>
      <c r="W31" t="s">
        <v>119</v>
      </c>
      <c r="X31" t="s">
        <v>142</v>
      </c>
      <c r="Y31" t="s">
        <v>149</v>
      </c>
      <c r="Z31" t="s">
        <v>156</v>
      </c>
      <c r="AA31" t="s">
        <v>173</v>
      </c>
      <c r="AB31" t="s">
        <v>106</v>
      </c>
      <c r="AC31" t="s">
        <v>227</v>
      </c>
      <c r="AD31" t="s">
        <v>201</v>
      </c>
    </row>
    <row r="32" spans="1:30" x14ac:dyDescent="0.3">
      <c r="A32" t="s">
        <v>104</v>
      </c>
      <c r="B32" t="s">
        <v>61</v>
      </c>
      <c r="C32" t="s">
        <v>238</v>
      </c>
      <c r="D32" t="s">
        <v>252</v>
      </c>
      <c r="E32" t="s">
        <v>239</v>
      </c>
      <c r="F32" t="s">
        <v>253</v>
      </c>
      <c r="G32" t="s">
        <v>150</v>
      </c>
      <c r="H32" t="s">
        <v>121</v>
      </c>
      <c r="I32" t="s">
        <v>140</v>
      </c>
      <c r="J32" t="s">
        <v>254</v>
      </c>
      <c r="K32" t="s">
        <v>106</v>
      </c>
      <c r="L32" t="s">
        <v>112</v>
      </c>
      <c r="M32" t="s">
        <v>118</v>
      </c>
      <c r="N32" t="s">
        <v>150</v>
      </c>
      <c r="O32" t="s">
        <v>169</v>
      </c>
      <c r="P32" t="s">
        <v>255</v>
      </c>
      <c r="Q32" t="s">
        <v>184</v>
      </c>
      <c r="R32" t="s">
        <v>146</v>
      </c>
      <c r="S32" t="s">
        <v>150</v>
      </c>
      <c r="T32" t="s">
        <v>132</v>
      </c>
      <c r="U32" t="s">
        <v>86</v>
      </c>
      <c r="V32" t="s">
        <v>165</v>
      </c>
      <c r="W32" t="s">
        <v>195</v>
      </c>
      <c r="X32" t="s">
        <v>168</v>
      </c>
      <c r="Y32" t="s">
        <v>155</v>
      </c>
      <c r="Z32" t="s">
        <v>65</v>
      </c>
      <c r="AA32" t="s">
        <v>215</v>
      </c>
      <c r="AB32" t="s">
        <v>153</v>
      </c>
      <c r="AC32" t="s">
        <v>117</v>
      </c>
      <c r="AD32" t="s">
        <v>207</v>
      </c>
    </row>
    <row r="33" spans="1:30" x14ac:dyDescent="0.3">
      <c r="A33" t="s">
        <v>60</v>
      </c>
      <c r="B33" t="s">
        <v>61</v>
      </c>
      <c r="C33" t="s">
        <v>256</v>
      </c>
      <c r="D33" t="s">
        <v>257</v>
      </c>
      <c r="E33" t="s">
        <v>191</v>
      </c>
      <c r="F33" t="s">
        <v>258</v>
      </c>
      <c r="G33" t="s">
        <v>132</v>
      </c>
      <c r="H33" t="s">
        <v>152</v>
      </c>
      <c r="I33" t="s">
        <v>226</v>
      </c>
      <c r="J33" t="s">
        <v>259</v>
      </c>
      <c r="K33" t="s">
        <v>87</v>
      </c>
      <c r="L33" t="s">
        <v>89</v>
      </c>
      <c r="M33" t="s">
        <v>127</v>
      </c>
      <c r="N33" t="s">
        <v>260</v>
      </c>
      <c r="O33" t="s">
        <v>249</v>
      </c>
      <c r="P33" t="s">
        <v>261</v>
      </c>
      <c r="Q33" t="s">
        <v>132</v>
      </c>
      <c r="R33" t="s">
        <v>157</v>
      </c>
      <c r="S33" t="s">
        <v>197</v>
      </c>
      <c r="T33" t="s">
        <v>262</v>
      </c>
      <c r="U33" t="s">
        <v>79</v>
      </c>
      <c r="V33" t="s">
        <v>211</v>
      </c>
      <c r="W33" t="s">
        <v>173</v>
      </c>
      <c r="X33" t="s">
        <v>149</v>
      </c>
      <c r="Y33" t="s">
        <v>166</v>
      </c>
      <c r="Z33" t="s">
        <v>118</v>
      </c>
      <c r="AA33" t="s">
        <v>180</v>
      </c>
      <c r="AB33" t="s">
        <v>142</v>
      </c>
      <c r="AC33" t="s">
        <v>148</v>
      </c>
      <c r="AD33" t="s">
        <v>263</v>
      </c>
    </row>
    <row r="34" spans="1:30" x14ac:dyDescent="0.3">
      <c r="A34" t="s">
        <v>85</v>
      </c>
      <c r="B34" t="s">
        <v>61</v>
      </c>
      <c r="C34" t="s">
        <v>264</v>
      </c>
      <c r="D34" t="s">
        <v>241</v>
      </c>
      <c r="E34" t="s">
        <v>239</v>
      </c>
      <c r="F34" t="s">
        <v>265</v>
      </c>
      <c r="G34" t="s">
        <v>236</v>
      </c>
      <c r="H34" t="s">
        <v>100</v>
      </c>
      <c r="I34" t="s">
        <v>107</v>
      </c>
      <c r="J34" t="s">
        <v>266</v>
      </c>
      <c r="K34" t="s">
        <v>64</v>
      </c>
      <c r="L34" t="s">
        <v>267</v>
      </c>
      <c r="M34" t="s">
        <v>195</v>
      </c>
      <c r="N34" t="s">
        <v>260</v>
      </c>
      <c r="O34" t="s">
        <v>252</v>
      </c>
      <c r="P34" t="s">
        <v>268</v>
      </c>
      <c r="Q34" t="s">
        <v>269</v>
      </c>
      <c r="R34" t="s">
        <v>251</v>
      </c>
      <c r="S34" t="s">
        <v>195</v>
      </c>
      <c r="T34" t="s">
        <v>88</v>
      </c>
      <c r="U34" t="s">
        <v>174</v>
      </c>
      <c r="V34" t="s">
        <v>107</v>
      </c>
      <c r="W34" t="s">
        <v>165</v>
      </c>
      <c r="X34" t="s">
        <v>168</v>
      </c>
      <c r="Y34" t="s">
        <v>155</v>
      </c>
      <c r="Z34" t="s">
        <v>162</v>
      </c>
      <c r="AA34" t="s">
        <v>173</v>
      </c>
      <c r="AB34" t="s">
        <v>93</v>
      </c>
      <c r="AC34" t="s">
        <v>166</v>
      </c>
      <c r="AD34" t="s">
        <v>189</v>
      </c>
    </row>
    <row r="35" spans="1:30" x14ac:dyDescent="0.3">
      <c r="A35" t="s">
        <v>104</v>
      </c>
      <c r="B35" t="s">
        <v>61</v>
      </c>
      <c r="C35" t="s">
        <v>264</v>
      </c>
      <c r="D35" t="s">
        <v>245</v>
      </c>
      <c r="E35" t="s">
        <v>169</v>
      </c>
      <c r="F35" t="s">
        <v>270</v>
      </c>
      <c r="G35" t="s">
        <v>184</v>
      </c>
      <c r="H35" t="s">
        <v>70</v>
      </c>
      <c r="I35" t="s">
        <v>251</v>
      </c>
      <c r="J35" t="s">
        <v>271</v>
      </c>
      <c r="K35" t="s">
        <v>142</v>
      </c>
      <c r="L35" t="s">
        <v>109</v>
      </c>
      <c r="M35" t="s">
        <v>227</v>
      </c>
      <c r="N35" t="s">
        <v>260</v>
      </c>
      <c r="O35" t="s">
        <v>272</v>
      </c>
      <c r="P35" t="s">
        <v>265</v>
      </c>
      <c r="Q35" t="s">
        <v>197</v>
      </c>
      <c r="R35" t="s">
        <v>170</v>
      </c>
      <c r="S35" t="s">
        <v>209</v>
      </c>
      <c r="T35" t="s">
        <v>190</v>
      </c>
      <c r="U35" t="s">
        <v>174</v>
      </c>
      <c r="V35" t="s">
        <v>164</v>
      </c>
      <c r="W35" t="s">
        <v>174</v>
      </c>
      <c r="X35" t="s">
        <v>176</v>
      </c>
      <c r="Y35" t="s">
        <v>155</v>
      </c>
      <c r="Z35" t="s">
        <v>168</v>
      </c>
      <c r="AA35" t="s">
        <v>150</v>
      </c>
      <c r="AB35" t="s">
        <v>65</v>
      </c>
      <c r="AC35" t="s">
        <v>149</v>
      </c>
      <c r="AD35" t="s">
        <v>239</v>
      </c>
    </row>
    <row r="36" spans="1:30" x14ac:dyDescent="0.3">
      <c r="A36" t="s">
        <v>60</v>
      </c>
      <c r="B36" t="s">
        <v>61</v>
      </c>
      <c r="C36" t="s">
        <v>273</v>
      </c>
      <c r="D36" t="s">
        <v>274</v>
      </c>
      <c r="E36" t="s">
        <v>275</v>
      </c>
      <c r="F36" t="s">
        <v>218</v>
      </c>
      <c r="G36" t="s">
        <v>190</v>
      </c>
      <c r="H36" t="s">
        <v>155</v>
      </c>
      <c r="I36" t="s">
        <v>243</v>
      </c>
      <c r="J36" t="s">
        <v>276</v>
      </c>
      <c r="K36" t="s">
        <v>155</v>
      </c>
      <c r="L36" t="s">
        <v>91</v>
      </c>
      <c r="M36" t="s">
        <v>148</v>
      </c>
      <c r="N36" t="s">
        <v>178</v>
      </c>
      <c r="O36" t="s">
        <v>277</v>
      </c>
      <c r="P36" t="s">
        <v>270</v>
      </c>
      <c r="Q36" t="s">
        <v>242</v>
      </c>
      <c r="R36" t="s">
        <v>278</v>
      </c>
      <c r="S36" t="s">
        <v>201</v>
      </c>
      <c r="T36" t="s">
        <v>243</v>
      </c>
      <c r="U36" t="s">
        <v>79</v>
      </c>
      <c r="V36" t="s">
        <v>132</v>
      </c>
      <c r="W36" t="s">
        <v>178</v>
      </c>
      <c r="X36" t="s">
        <v>206</v>
      </c>
      <c r="Y36" t="s">
        <v>140</v>
      </c>
      <c r="Z36" t="s">
        <v>117</v>
      </c>
      <c r="AA36" t="s">
        <v>164</v>
      </c>
      <c r="AB36" t="s">
        <v>65</v>
      </c>
      <c r="AC36" t="s">
        <v>206</v>
      </c>
      <c r="AD36" t="s">
        <v>243</v>
      </c>
    </row>
    <row r="37" spans="1:30" x14ac:dyDescent="0.3">
      <c r="A37" t="s">
        <v>85</v>
      </c>
      <c r="B37" t="s">
        <v>61</v>
      </c>
      <c r="C37" t="s">
        <v>273</v>
      </c>
      <c r="D37" t="s">
        <v>279</v>
      </c>
      <c r="E37" t="s">
        <v>245</v>
      </c>
      <c r="F37" t="s">
        <v>280</v>
      </c>
      <c r="G37" t="s">
        <v>132</v>
      </c>
      <c r="H37" t="s">
        <v>82</v>
      </c>
      <c r="I37" t="s">
        <v>192</v>
      </c>
      <c r="J37" t="s">
        <v>281</v>
      </c>
      <c r="K37" t="s">
        <v>123</v>
      </c>
      <c r="L37" t="s">
        <v>282</v>
      </c>
      <c r="M37" t="s">
        <v>209</v>
      </c>
      <c r="N37" t="s">
        <v>178</v>
      </c>
      <c r="O37" t="s">
        <v>245</v>
      </c>
      <c r="P37" t="s">
        <v>199</v>
      </c>
      <c r="Q37" t="s">
        <v>189</v>
      </c>
      <c r="R37" t="s">
        <v>170</v>
      </c>
      <c r="S37" t="s">
        <v>165</v>
      </c>
      <c r="T37" t="s">
        <v>237</v>
      </c>
      <c r="U37" t="s">
        <v>192</v>
      </c>
      <c r="V37" t="s">
        <v>131</v>
      </c>
      <c r="W37" t="s">
        <v>173</v>
      </c>
      <c r="X37" t="s">
        <v>127</v>
      </c>
      <c r="Y37" t="s">
        <v>149</v>
      </c>
      <c r="Z37" t="s">
        <v>152</v>
      </c>
      <c r="AA37" t="s">
        <v>145</v>
      </c>
      <c r="AB37" t="s">
        <v>122</v>
      </c>
      <c r="AC37" t="s">
        <v>148</v>
      </c>
      <c r="AD37" t="s">
        <v>253</v>
      </c>
    </row>
    <row r="38" spans="1:30" x14ac:dyDescent="0.3">
      <c r="A38" t="s">
        <v>104</v>
      </c>
      <c r="B38" t="s">
        <v>61</v>
      </c>
      <c r="C38" t="s">
        <v>273</v>
      </c>
      <c r="D38" t="s">
        <v>232</v>
      </c>
      <c r="E38" t="s">
        <v>283</v>
      </c>
      <c r="F38" t="s">
        <v>284</v>
      </c>
      <c r="G38" t="s">
        <v>158</v>
      </c>
      <c r="H38" t="s">
        <v>106</v>
      </c>
      <c r="I38" t="s">
        <v>253</v>
      </c>
      <c r="J38" t="s">
        <v>285</v>
      </c>
      <c r="K38" t="s">
        <v>118</v>
      </c>
      <c r="L38" t="s">
        <v>171</v>
      </c>
      <c r="M38" t="s">
        <v>86</v>
      </c>
      <c r="N38" t="s">
        <v>178</v>
      </c>
      <c r="O38" t="s">
        <v>263</v>
      </c>
      <c r="P38" t="s">
        <v>274</v>
      </c>
      <c r="Q38" t="s">
        <v>201</v>
      </c>
      <c r="R38" t="s">
        <v>286</v>
      </c>
      <c r="S38" t="s">
        <v>219</v>
      </c>
      <c r="T38" t="s">
        <v>207</v>
      </c>
      <c r="U38" t="s">
        <v>192</v>
      </c>
      <c r="V38" t="s">
        <v>209</v>
      </c>
      <c r="W38" t="s">
        <v>205</v>
      </c>
      <c r="X38" t="s">
        <v>149</v>
      </c>
      <c r="Y38" t="s">
        <v>148</v>
      </c>
      <c r="Z38" t="s">
        <v>127</v>
      </c>
      <c r="AA38" t="s">
        <v>287</v>
      </c>
      <c r="AB38" t="s">
        <v>93</v>
      </c>
      <c r="AC38" t="s">
        <v>107</v>
      </c>
      <c r="AD38" t="s">
        <v>246</v>
      </c>
    </row>
    <row r="39" spans="1:30" x14ac:dyDescent="0.3">
      <c r="A39" t="s">
        <v>60</v>
      </c>
      <c r="B39" t="s">
        <v>288</v>
      </c>
      <c r="C39" t="s">
        <v>62</v>
      </c>
      <c r="D39" t="s">
        <v>244</v>
      </c>
      <c r="E39" t="s">
        <v>252</v>
      </c>
      <c r="F39" t="s">
        <v>279</v>
      </c>
      <c r="G39" t="s">
        <v>262</v>
      </c>
      <c r="H39" t="s">
        <v>127</v>
      </c>
      <c r="I39" t="s">
        <v>243</v>
      </c>
      <c r="J39" t="s">
        <v>289</v>
      </c>
      <c r="K39" t="s">
        <v>166</v>
      </c>
      <c r="L39" t="s">
        <v>92</v>
      </c>
      <c r="M39" t="s">
        <v>119</v>
      </c>
      <c r="N39" t="s">
        <v>186</v>
      </c>
      <c r="O39" t="s">
        <v>257</v>
      </c>
      <c r="P39" t="s">
        <v>249</v>
      </c>
      <c r="Q39" t="s">
        <v>201</v>
      </c>
      <c r="R39" t="s">
        <v>272</v>
      </c>
      <c r="S39" t="s">
        <v>246</v>
      </c>
      <c r="T39" t="s">
        <v>258</v>
      </c>
      <c r="U39" t="s">
        <v>79</v>
      </c>
      <c r="V39" t="s">
        <v>88</v>
      </c>
      <c r="W39" t="s">
        <v>211</v>
      </c>
      <c r="X39" t="s">
        <v>161</v>
      </c>
      <c r="Y39" t="s">
        <v>86</v>
      </c>
      <c r="Z39" t="s">
        <v>166</v>
      </c>
      <c r="AA39" t="s">
        <v>260</v>
      </c>
      <c r="AB39" t="s">
        <v>135</v>
      </c>
      <c r="AC39" t="s">
        <v>161</v>
      </c>
      <c r="AD39" t="s">
        <v>170</v>
      </c>
    </row>
    <row r="40" spans="1:30" x14ac:dyDescent="0.3">
      <c r="A40" t="s">
        <v>85</v>
      </c>
      <c r="B40" t="s">
        <v>288</v>
      </c>
      <c r="C40" t="s">
        <v>62</v>
      </c>
      <c r="D40" t="s">
        <v>290</v>
      </c>
      <c r="E40" t="s">
        <v>291</v>
      </c>
      <c r="F40" t="s">
        <v>292</v>
      </c>
      <c r="G40" t="s">
        <v>242</v>
      </c>
      <c r="H40" t="s">
        <v>91</v>
      </c>
      <c r="I40" t="s">
        <v>178</v>
      </c>
      <c r="J40" t="s">
        <v>244</v>
      </c>
      <c r="K40" t="s">
        <v>63</v>
      </c>
      <c r="L40" t="s">
        <v>293</v>
      </c>
      <c r="M40" t="s">
        <v>219</v>
      </c>
      <c r="N40" t="s">
        <v>178</v>
      </c>
      <c r="O40" t="s">
        <v>294</v>
      </c>
      <c r="P40" t="s">
        <v>243</v>
      </c>
      <c r="Q40" t="s">
        <v>229</v>
      </c>
      <c r="R40" t="s">
        <v>207</v>
      </c>
      <c r="S40" t="s">
        <v>173</v>
      </c>
      <c r="T40" t="s">
        <v>214</v>
      </c>
      <c r="U40" t="s">
        <v>164</v>
      </c>
      <c r="V40" t="s">
        <v>180</v>
      </c>
      <c r="W40" t="s">
        <v>209</v>
      </c>
      <c r="X40" t="s">
        <v>149</v>
      </c>
      <c r="Y40" t="s">
        <v>215</v>
      </c>
      <c r="Z40" t="s">
        <v>148</v>
      </c>
      <c r="AA40" t="s">
        <v>287</v>
      </c>
      <c r="AB40" t="s">
        <v>156</v>
      </c>
      <c r="AC40" t="s">
        <v>86</v>
      </c>
      <c r="AD40" t="s">
        <v>125</v>
      </c>
    </row>
    <row r="41" spans="1:30" x14ac:dyDescent="0.3">
      <c r="A41" t="s">
        <v>104</v>
      </c>
      <c r="B41" t="s">
        <v>288</v>
      </c>
      <c r="C41" t="s">
        <v>62</v>
      </c>
      <c r="D41" t="s">
        <v>222</v>
      </c>
      <c r="E41" t="s">
        <v>295</v>
      </c>
      <c r="F41" t="s">
        <v>296</v>
      </c>
      <c r="G41" t="s">
        <v>269</v>
      </c>
      <c r="H41" t="s">
        <v>70</v>
      </c>
      <c r="I41" t="s">
        <v>144</v>
      </c>
      <c r="J41" t="s">
        <v>297</v>
      </c>
      <c r="K41" t="s">
        <v>152</v>
      </c>
      <c r="L41" t="s">
        <v>248</v>
      </c>
      <c r="M41" t="s">
        <v>180</v>
      </c>
      <c r="N41" t="s">
        <v>175</v>
      </c>
      <c r="O41" t="s">
        <v>245</v>
      </c>
      <c r="P41" t="s">
        <v>278</v>
      </c>
      <c r="Q41" t="s">
        <v>246</v>
      </c>
      <c r="R41" t="s">
        <v>278</v>
      </c>
      <c r="S41" t="s">
        <v>146</v>
      </c>
      <c r="T41" t="s">
        <v>169</v>
      </c>
      <c r="U41" t="s">
        <v>164</v>
      </c>
      <c r="V41" t="s">
        <v>188</v>
      </c>
      <c r="W41" t="s">
        <v>175</v>
      </c>
      <c r="X41" t="s">
        <v>195</v>
      </c>
      <c r="Y41" t="s">
        <v>192</v>
      </c>
      <c r="Z41" t="s">
        <v>149</v>
      </c>
      <c r="AA41" t="s">
        <v>164</v>
      </c>
      <c r="AB41" t="s">
        <v>142</v>
      </c>
      <c r="AC41" t="s">
        <v>161</v>
      </c>
      <c r="AD41" t="s">
        <v>242</v>
      </c>
    </row>
    <row r="42" spans="1:30" x14ac:dyDescent="0.3">
      <c r="A42" t="s">
        <v>60</v>
      </c>
      <c r="B42" t="s">
        <v>288</v>
      </c>
      <c r="C42" t="s">
        <v>116</v>
      </c>
      <c r="D42" t="s">
        <v>298</v>
      </c>
      <c r="E42" t="s">
        <v>299</v>
      </c>
      <c r="F42" t="s">
        <v>290</v>
      </c>
      <c r="G42" t="s">
        <v>189</v>
      </c>
      <c r="H42" t="s">
        <v>127</v>
      </c>
      <c r="I42" t="s">
        <v>226</v>
      </c>
      <c r="J42" t="s">
        <v>249</v>
      </c>
      <c r="K42" t="s">
        <v>148</v>
      </c>
      <c r="L42" t="s">
        <v>202</v>
      </c>
      <c r="M42" t="s">
        <v>131</v>
      </c>
      <c r="N42" t="s">
        <v>125</v>
      </c>
      <c r="O42" t="s">
        <v>199</v>
      </c>
      <c r="P42" t="s">
        <v>300</v>
      </c>
      <c r="Q42" t="s">
        <v>170</v>
      </c>
      <c r="R42" t="s">
        <v>252</v>
      </c>
      <c r="S42" t="s">
        <v>246</v>
      </c>
      <c r="T42" t="s">
        <v>283</v>
      </c>
      <c r="U42" t="s">
        <v>79</v>
      </c>
      <c r="V42" t="s">
        <v>146</v>
      </c>
      <c r="W42" t="s">
        <v>125</v>
      </c>
      <c r="X42" t="s">
        <v>165</v>
      </c>
      <c r="Y42" t="s">
        <v>215</v>
      </c>
      <c r="Z42" t="s">
        <v>140</v>
      </c>
      <c r="AA42" t="s">
        <v>236</v>
      </c>
      <c r="AB42" t="s">
        <v>118</v>
      </c>
      <c r="AC42" t="s">
        <v>165</v>
      </c>
      <c r="AD42" t="s">
        <v>201</v>
      </c>
    </row>
    <row r="43" spans="1:30" x14ac:dyDescent="0.3">
      <c r="A43" t="s">
        <v>85</v>
      </c>
      <c r="B43" t="s">
        <v>288</v>
      </c>
      <c r="C43" t="s">
        <v>116</v>
      </c>
      <c r="D43" t="s">
        <v>301</v>
      </c>
      <c r="E43" t="s">
        <v>291</v>
      </c>
      <c r="F43" t="s">
        <v>302</v>
      </c>
      <c r="G43" t="s">
        <v>286</v>
      </c>
      <c r="H43" t="s">
        <v>181</v>
      </c>
      <c r="I43" t="s">
        <v>269</v>
      </c>
      <c r="J43" t="s">
        <v>287</v>
      </c>
      <c r="K43" t="s">
        <v>142</v>
      </c>
      <c r="L43" t="s">
        <v>303</v>
      </c>
      <c r="M43" t="s">
        <v>251</v>
      </c>
      <c r="N43" t="s">
        <v>178</v>
      </c>
      <c r="O43" t="s">
        <v>304</v>
      </c>
      <c r="P43" t="s">
        <v>286</v>
      </c>
      <c r="Q43" t="s">
        <v>258</v>
      </c>
      <c r="R43" t="s">
        <v>300</v>
      </c>
      <c r="S43" t="s">
        <v>205</v>
      </c>
      <c r="T43" t="s">
        <v>212</v>
      </c>
      <c r="U43" t="s">
        <v>184</v>
      </c>
      <c r="V43" t="s">
        <v>174</v>
      </c>
      <c r="W43" t="s">
        <v>211</v>
      </c>
      <c r="X43" t="s">
        <v>131</v>
      </c>
      <c r="Y43" t="s">
        <v>173</v>
      </c>
      <c r="Z43" t="s">
        <v>195</v>
      </c>
      <c r="AA43" t="s">
        <v>164</v>
      </c>
      <c r="AB43" t="s">
        <v>118</v>
      </c>
      <c r="AC43" t="s">
        <v>180</v>
      </c>
      <c r="AD43" t="s">
        <v>197</v>
      </c>
    </row>
    <row r="44" spans="1:30" x14ac:dyDescent="0.3">
      <c r="A44" t="s">
        <v>104</v>
      </c>
      <c r="B44" t="s">
        <v>288</v>
      </c>
      <c r="C44" t="s">
        <v>116</v>
      </c>
      <c r="D44" t="s">
        <v>255</v>
      </c>
      <c r="E44" t="s">
        <v>200</v>
      </c>
      <c r="F44" t="s">
        <v>261</v>
      </c>
      <c r="G44" t="s">
        <v>305</v>
      </c>
      <c r="H44" t="s">
        <v>129</v>
      </c>
      <c r="I44" t="s">
        <v>169</v>
      </c>
      <c r="J44" t="s">
        <v>246</v>
      </c>
      <c r="K44" t="s">
        <v>176</v>
      </c>
      <c r="L44" t="s">
        <v>306</v>
      </c>
      <c r="M44" t="s">
        <v>145</v>
      </c>
      <c r="N44" t="s">
        <v>211</v>
      </c>
      <c r="O44" t="s">
        <v>295</v>
      </c>
      <c r="P44" t="s">
        <v>300</v>
      </c>
      <c r="Q44" t="s">
        <v>212</v>
      </c>
      <c r="R44" t="s">
        <v>208</v>
      </c>
      <c r="S44" t="s">
        <v>253</v>
      </c>
      <c r="T44" t="s">
        <v>275</v>
      </c>
      <c r="U44" t="s">
        <v>184</v>
      </c>
      <c r="V44" t="s">
        <v>186</v>
      </c>
      <c r="W44" t="s">
        <v>132</v>
      </c>
      <c r="X44" t="s">
        <v>192</v>
      </c>
      <c r="Y44" t="s">
        <v>174</v>
      </c>
      <c r="Z44" t="s">
        <v>206</v>
      </c>
      <c r="AA44" t="s">
        <v>260</v>
      </c>
      <c r="AB44" t="s">
        <v>118</v>
      </c>
      <c r="AC44" t="s">
        <v>165</v>
      </c>
      <c r="AD44" t="s">
        <v>242</v>
      </c>
    </row>
    <row r="45" spans="1:30" x14ac:dyDescent="0.3">
      <c r="A45" t="s">
        <v>60</v>
      </c>
      <c r="B45" t="s">
        <v>288</v>
      </c>
      <c r="C45" t="s">
        <v>138</v>
      </c>
      <c r="D45" t="s">
        <v>183</v>
      </c>
      <c r="E45" t="s">
        <v>245</v>
      </c>
      <c r="F45" t="s">
        <v>307</v>
      </c>
      <c r="G45" t="s">
        <v>308</v>
      </c>
      <c r="H45" t="s">
        <v>176</v>
      </c>
      <c r="I45" t="s">
        <v>222</v>
      </c>
      <c r="J45" t="s">
        <v>309</v>
      </c>
      <c r="K45" t="s">
        <v>119</v>
      </c>
      <c r="L45" t="s">
        <v>310</v>
      </c>
      <c r="M45" t="s">
        <v>192</v>
      </c>
      <c r="N45" t="s">
        <v>88</v>
      </c>
      <c r="O45" t="s">
        <v>217</v>
      </c>
      <c r="P45" t="s">
        <v>258</v>
      </c>
      <c r="Q45" t="s">
        <v>157</v>
      </c>
      <c r="R45" t="s">
        <v>204</v>
      </c>
      <c r="S45" t="s">
        <v>191</v>
      </c>
      <c r="T45" t="s">
        <v>224</v>
      </c>
      <c r="U45" t="s">
        <v>79</v>
      </c>
      <c r="V45" t="s">
        <v>158</v>
      </c>
      <c r="W45" t="s">
        <v>158</v>
      </c>
      <c r="X45" t="s">
        <v>145</v>
      </c>
      <c r="Y45" t="s">
        <v>150</v>
      </c>
      <c r="Z45" t="s">
        <v>119</v>
      </c>
      <c r="AA45" t="s">
        <v>186</v>
      </c>
      <c r="AB45" t="s">
        <v>152</v>
      </c>
      <c r="AC45" t="s">
        <v>173</v>
      </c>
      <c r="AD45" t="s">
        <v>157</v>
      </c>
    </row>
    <row r="46" spans="1:30" x14ac:dyDescent="0.3">
      <c r="A46" t="s">
        <v>85</v>
      </c>
      <c r="B46" t="s">
        <v>288</v>
      </c>
      <c r="C46" t="s">
        <v>138</v>
      </c>
      <c r="D46" t="s">
        <v>311</v>
      </c>
      <c r="E46" t="s">
        <v>312</v>
      </c>
      <c r="F46" t="s">
        <v>313</v>
      </c>
      <c r="G46" t="s">
        <v>258</v>
      </c>
      <c r="H46" t="s">
        <v>134</v>
      </c>
      <c r="I46" t="s">
        <v>299</v>
      </c>
      <c r="J46" t="s">
        <v>253</v>
      </c>
      <c r="K46" t="s">
        <v>152</v>
      </c>
      <c r="L46" t="s">
        <v>314</v>
      </c>
      <c r="M46" t="s">
        <v>269</v>
      </c>
      <c r="N46" t="s">
        <v>188</v>
      </c>
      <c r="O46" t="s">
        <v>279</v>
      </c>
      <c r="P46" t="s">
        <v>249</v>
      </c>
      <c r="Q46" t="s">
        <v>283</v>
      </c>
      <c r="R46" t="s">
        <v>278</v>
      </c>
      <c r="S46" t="s">
        <v>178</v>
      </c>
      <c r="T46" t="s">
        <v>286</v>
      </c>
      <c r="U46" t="s">
        <v>146</v>
      </c>
      <c r="V46" t="s">
        <v>165</v>
      </c>
      <c r="W46" t="s">
        <v>88</v>
      </c>
      <c r="X46" t="s">
        <v>215</v>
      </c>
      <c r="Y46" t="s">
        <v>164</v>
      </c>
      <c r="Z46" t="s">
        <v>165</v>
      </c>
      <c r="AA46" t="s">
        <v>260</v>
      </c>
      <c r="AB46" t="s">
        <v>117</v>
      </c>
      <c r="AC46" t="s">
        <v>145</v>
      </c>
      <c r="AD46" t="s">
        <v>237</v>
      </c>
    </row>
    <row r="47" spans="1:30" x14ac:dyDescent="0.3">
      <c r="A47" t="s">
        <v>104</v>
      </c>
      <c r="B47" t="s">
        <v>288</v>
      </c>
      <c r="C47" t="s">
        <v>315</v>
      </c>
      <c r="D47" t="s">
        <v>307</v>
      </c>
      <c r="E47" t="s">
        <v>316</v>
      </c>
      <c r="F47" t="s">
        <v>317</v>
      </c>
      <c r="G47" t="s">
        <v>308</v>
      </c>
      <c r="H47" t="s">
        <v>136</v>
      </c>
      <c r="I47" t="s">
        <v>270</v>
      </c>
      <c r="J47" t="s">
        <v>239</v>
      </c>
      <c r="K47" t="s">
        <v>148</v>
      </c>
      <c r="L47" t="s">
        <v>318</v>
      </c>
      <c r="M47" t="s">
        <v>260</v>
      </c>
      <c r="N47" t="s">
        <v>219</v>
      </c>
      <c r="O47" t="s">
        <v>316</v>
      </c>
      <c r="P47" t="s">
        <v>308</v>
      </c>
      <c r="Q47" t="s">
        <v>286</v>
      </c>
      <c r="R47" t="s">
        <v>277</v>
      </c>
      <c r="S47" t="s">
        <v>237</v>
      </c>
      <c r="T47" t="s">
        <v>208</v>
      </c>
      <c r="U47" t="s">
        <v>146</v>
      </c>
      <c r="V47" t="s">
        <v>184</v>
      </c>
      <c r="W47" t="s">
        <v>146</v>
      </c>
      <c r="X47" t="s">
        <v>150</v>
      </c>
      <c r="Y47" t="s">
        <v>145</v>
      </c>
      <c r="Z47" t="s">
        <v>161</v>
      </c>
      <c r="AA47" t="s">
        <v>236</v>
      </c>
      <c r="AB47" t="s">
        <v>127</v>
      </c>
      <c r="AC47" t="s">
        <v>173</v>
      </c>
      <c r="AD47" t="s">
        <v>170</v>
      </c>
    </row>
    <row r="48" spans="1:30" x14ac:dyDescent="0.3">
      <c r="A48" t="s">
        <v>60</v>
      </c>
      <c r="B48" t="s">
        <v>288</v>
      </c>
      <c r="C48" t="s">
        <v>154</v>
      </c>
      <c r="D48" t="s">
        <v>255</v>
      </c>
      <c r="E48" t="s">
        <v>244</v>
      </c>
      <c r="F48" t="s">
        <v>245</v>
      </c>
      <c r="G48" t="s">
        <v>182</v>
      </c>
      <c r="H48" t="s">
        <v>149</v>
      </c>
      <c r="I48" t="s">
        <v>319</v>
      </c>
      <c r="J48" t="s">
        <v>279</v>
      </c>
      <c r="K48" t="s">
        <v>180</v>
      </c>
      <c r="L48" t="s">
        <v>147</v>
      </c>
      <c r="M48" t="s">
        <v>150</v>
      </c>
      <c r="N48" t="s">
        <v>251</v>
      </c>
      <c r="O48" t="s">
        <v>270</v>
      </c>
      <c r="P48" t="s">
        <v>224</v>
      </c>
      <c r="Q48" t="s">
        <v>169</v>
      </c>
      <c r="R48" t="s">
        <v>245</v>
      </c>
      <c r="S48" t="s">
        <v>308</v>
      </c>
      <c r="T48" t="s">
        <v>199</v>
      </c>
      <c r="U48" t="s">
        <v>79</v>
      </c>
      <c r="V48" t="s">
        <v>158</v>
      </c>
      <c r="W48" t="s">
        <v>237</v>
      </c>
      <c r="X48" t="s">
        <v>260</v>
      </c>
      <c r="Y48" t="s">
        <v>150</v>
      </c>
      <c r="Z48" t="s">
        <v>86</v>
      </c>
      <c r="AA48" t="s">
        <v>88</v>
      </c>
      <c r="AB48" t="s">
        <v>152</v>
      </c>
      <c r="AC48" t="s">
        <v>287</v>
      </c>
      <c r="AD48" t="s">
        <v>169</v>
      </c>
    </row>
    <row r="49" spans="1:30" x14ac:dyDescent="0.3">
      <c r="A49" t="s">
        <v>85</v>
      </c>
      <c r="B49" t="s">
        <v>288</v>
      </c>
      <c r="C49" t="s">
        <v>154</v>
      </c>
      <c r="D49" t="s">
        <v>261</v>
      </c>
      <c r="E49" t="s">
        <v>320</v>
      </c>
      <c r="F49" t="s">
        <v>253</v>
      </c>
      <c r="G49" t="s">
        <v>182</v>
      </c>
      <c r="H49" t="s">
        <v>71</v>
      </c>
      <c r="I49" t="s">
        <v>193</v>
      </c>
      <c r="J49" t="s">
        <v>290</v>
      </c>
      <c r="K49" t="s">
        <v>180</v>
      </c>
      <c r="L49" t="s">
        <v>97</v>
      </c>
      <c r="M49" t="s">
        <v>300</v>
      </c>
      <c r="N49" t="s">
        <v>219</v>
      </c>
      <c r="O49" t="s">
        <v>317</v>
      </c>
      <c r="P49" t="s">
        <v>321</v>
      </c>
      <c r="Q49" t="s">
        <v>322</v>
      </c>
      <c r="R49" t="s">
        <v>239</v>
      </c>
      <c r="S49" t="s">
        <v>184</v>
      </c>
      <c r="T49" t="s">
        <v>229</v>
      </c>
      <c r="U49" t="s">
        <v>144</v>
      </c>
      <c r="V49" t="s">
        <v>165</v>
      </c>
      <c r="W49" t="s">
        <v>158</v>
      </c>
      <c r="X49" t="s">
        <v>180</v>
      </c>
      <c r="Y49" t="s">
        <v>150</v>
      </c>
      <c r="Z49" t="s">
        <v>150</v>
      </c>
      <c r="AA49" t="s">
        <v>184</v>
      </c>
      <c r="AB49" t="s">
        <v>87</v>
      </c>
      <c r="AC49" t="s">
        <v>145</v>
      </c>
      <c r="AD49" t="s">
        <v>212</v>
      </c>
    </row>
    <row r="50" spans="1:30" x14ac:dyDescent="0.3">
      <c r="A50" t="s">
        <v>104</v>
      </c>
      <c r="B50" t="s">
        <v>288</v>
      </c>
      <c r="C50" t="s">
        <v>154</v>
      </c>
      <c r="D50" t="s">
        <v>323</v>
      </c>
      <c r="E50" t="s">
        <v>304</v>
      </c>
      <c r="F50" t="s">
        <v>258</v>
      </c>
      <c r="G50" t="s">
        <v>182</v>
      </c>
      <c r="H50" t="s">
        <v>106</v>
      </c>
      <c r="I50" t="s">
        <v>324</v>
      </c>
      <c r="J50" t="s">
        <v>307</v>
      </c>
      <c r="K50" t="s">
        <v>180</v>
      </c>
      <c r="L50" t="s">
        <v>92</v>
      </c>
      <c r="M50" t="s">
        <v>211</v>
      </c>
      <c r="N50" t="s">
        <v>146</v>
      </c>
      <c r="O50" t="s">
        <v>241</v>
      </c>
      <c r="P50" t="s">
        <v>322</v>
      </c>
      <c r="Q50" t="s">
        <v>249</v>
      </c>
      <c r="R50" t="s">
        <v>263</v>
      </c>
      <c r="S50" t="s">
        <v>157</v>
      </c>
      <c r="T50" t="s">
        <v>182</v>
      </c>
      <c r="U50" t="s">
        <v>144</v>
      </c>
      <c r="V50" t="s">
        <v>184</v>
      </c>
      <c r="W50" t="s">
        <v>242</v>
      </c>
      <c r="X50" t="s">
        <v>287</v>
      </c>
      <c r="Y50" t="s">
        <v>150</v>
      </c>
      <c r="Z50" t="s">
        <v>165</v>
      </c>
      <c r="AA50" t="s">
        <v>219</v>
      </c>
      <c r="AB50" t="s">
        <v>127</v>
      </c>
      <c r="AC50" t="s">
        <v>287</v>
      </c>
      <c r="AD50" t="s">
        <v>305</v>
      </c>
    </row>
    <row r="51" spans="1:30" x14ac:dyDescent="0.3">
      <c r="A51" t="s">
        <v>60</v>
      </c>
      <c r="B51" t="s">
        <v>288</v>
      </c>
      <c r="C51" t="s">
        <v>167</v>
      </c>
      <c r="D51" t="s">
        <v>325</v>
      </c>
      <c r="E51" t="s">
        <v>255</v>
      </c>
      <c r="F51" t="s">
        <v>126</v>
      </c>
      <c r="G51" t="s">
        <v>179</v>
      </c>
      <c r="H51" t="s">
        <v>206</v>
      </c>
      <c r="I51" t="s">
        <v>326</v>
      </c>
      <c r="J51" t="s">
        <v>289</v>
      </c>
      <c r="K51" t="s">
        <v>287</v>
      </c>
      <c r="L51" t="s">
        <v>101</v>
      </c>
      <c r="M51" t="s">
        <v>164</v>
      </c>
      <c r="N51" t="s">
        <v>170</v>
      </c>
      <c r="O51" t="s">
        <v>200</v>
      </c>
      <c r="P51" t="s">
        <v>321</v>
      </c>
      <c r="Q51" t="s">
        <v>239</v>
      </c>
      <c r="R51" t="s">
        <v>270</v>
      </c>
      <c r="S51" t="s">
        <v>277</v>
      </c>
      <c r="T51" t="s">
        <v>327</v>
      </c>
      <c r="U51" t="s">
        <v>79</v>
      </c>
      <c r="V51" t="s">
        <v>158</v>
      </c>
      <c r="W51" t="s">
        <v>269</v>
      </c>
      <c r="X51" t="s">
        <v>178</v>
      </c>
      <c r="Y51" t="s">
        <v>145</v>
      </c>
      <c r="Z51" t="s">
        <v>165</v>
      </c>
      <c r="AA51" t="s">
        <v>197</v>
      </c>
      <c r="AB51" t="s">
        <v>152</v>
      </c>
      <c r="AC51" t="s">
        <v>260</v>
      </c>
      <c r="AD51" t="s">
        <v>249</v>
      </c>
    </row>
    <row r="52" spans="1:30" x14ac:dyDescent="0.3">
      <c r="A52" t="s">
        <v>85</v>
      </c>
      <c r="B52" t="s">
        <v>288</v>
      </c>
      <c r="C52" t="s">
        <v>167</v>
      </c>
      <c r="D52" t="s">
        <v>328</v>
      </c>
      <c r="E52" t="s">
        <v>296</v>
      </c>
      <c r="F52" t="s">
        <v>170</v>
      </c>
      <c r="G52" t="s">
        <v>232</v>
      </c>
      <c r="H52" t="s">
        <v>101</v>
      </c>
      <c r="I52" t="s">
        <v>196</v>
      </c>
      <c r="J52" t="s">
        <v>329</v>
      </c>
      <c r="K52" t="s">
        <v>211</v>
      </c>
      <c r="L52" t="s">
        <v>185</v>
      </c>
      <c r="M52" t="s">
        <v>182</v>
      </c>
      <c r="N52" t="s">
        <v>125</v>
      </c>
      <c r="O52" t="s">
        <v>320</v>
      </c>
      <c r="P52" t="s">
        <v>330</v>
      </c>
      <c r="Q52" t="s">
        <v>217</v>
      </c>
      <c r="R52" t="s">
        <v>277</v>
      </c>
      <c r="S52" t="s">
        <v>125</v>
      </c>
      <c r="T52" t="s">
        <v>258</v>
      </c>
      <c r="U52" t="s">
        <v>214</v>
      </c>
      <c r="V52" t="s">
        <v>174</v>
      </c>
      <c r="W52" t="s">
        <v>269</v>
      </c>
      <c r="X52" t="s">
        <v>150</v>
      </c>
      <c r="Y52" t="s">
        <v>173</v>
      </c>
      <c r="Z52" t="s">
        <v>287</v>
      </c>
      <c r="AA52" t="s">
        <v>125</v>
      </c>
      <c r="AB52" t="s">
        <v>176</v>
      </c>
      <c r="AC52" t="s">
        <v>205</v>
      </c>
      <c r="AD52" t="s">
        <v>223</v>
      </c>
    </row>
    <row r="53" spans="1:30" x14ac:dyDescent="0.3">
      <c r="A53" t="s">
        <v>104</v>
      </c>
      <c r="B53" t="s">
        <v>288</v>
      </c>
      <c r="C53" t="s">
        <v>167</v>
      </c>
      <c r="D53" t="s">
        <v>331</v>
      </c>
      <c r="E53" t="s">
        <v>332</v>
      </c>
      <c r="F53" t="s">
        <v>275</v>
      </c>
      <c r="G53" t="s">
        <v>274</v>
      </c>
      <c r="H53" t="s">
        <v>122</v>
      </c>
      <c r="I53" t="s">
        <v>333</v>
      </c>
      <c r="J53" t="s">
        <v>334</v>
      </c>
      <c r="K53" t="s">
        <v>209</v>
      </c>
      <c r="L53" t="s">
        <v>134</v>
      </c>
      <c r="M53" t="s">
        <v>158</v>
      </c>
      <c r="N53" t="s">
        <v>237</v>
      </c>
      <c r="O53" t="s">
        <v>218</v>
      </c>
      <c r="P53" t="s">
        <v>244</v>
      </c>
      <c r="Q53" t="s">
        <v>277</v>
      </c>
      <c r="R53" t="s">
        <v>179</v>
      </c>
      <c r="S53" t="s">
        <v>286</v>
      </c>
      <c r="T53" t="s">
        <v>322</v>
      </c>
      <c r="U53" t="s">
        <v>214</v>
      </c>
      <c r="V53" t="s">
        <v>184</v>
      </c>
      <c r="W53" t="s">
        <v>269</v>
      </c>
      <c r="X53" t="s">
        <v>260</v>
      </c>
      <c r="Y53" t="s">
        <v>173</v>
      </c>
      <c r="Z53" t="s">
        <v>150</v>
      </c>
      <c r="AA53" t="s">
        <v>88</v>
      </c>
      <c r="AB53" t="s">
        <v>87</v>
      </c>
      <c r="AC53" t="s">
        <v>260</v>
      </c>
      <c r="AD53" t="s">
        <v>278</v>
      </c>
    </row>
    <row r="54" spans="1:30" x14ac:dyDescent="0.3">
      <c r="A54" t="s">
        <v>60</v>
      </c>
      <c r="B54" t="s">
        <v>288</v>
      </c>
      <c r="C54" t="s">
        <v>177</v>
      </c>
      <c r="D54" t="s">
        <v>307</v>
      </c>
      <c r="E54" t="s">
        <v>332</v>
      </c>
      <c r="F54" t="s">
        <v>308</v>
      </c>
      <c r="G54" t="s">
        <v>316</v>
      </c>
      <c r="H54" t="s">
        <v>195</v>
      </c>
      <c r="I54" t="s">
        <v>335</v>
      </c>
      <c r="J54" t="s">
        <v>336</v>
      </c>
      <c r="K54" t="s">
        <v>188</v>
      </c>
      <c r="L54" t="s">
        <v>89</v>
      </c>
      <c r="M54" t="s">
        <v>175</v>
      </c>
      <c r="N54" t="s">
        <v>191</v>
      </c>
      <c r="O54" t="s">
        <v>183</v>
      </c>
      <c r="P54" t="s">
        <v>337</v>
      </c>
      <c r="Q54" t="s">
        <v>257</v>
      </c>
      <c r="R54" t="s">
        <v>338</v>
      </c>
      <c r="S54" t="s">
        <v>257</v>
      </c>
      <c r="T54" t="s">
        <v>316</v>
      </c>
      <c r="U54" t="s">
        <v>79</v>
      </c>
      <c r="V54" t="s">
        <v>262</v>
      </c>
      <c r="W54" t="s">
        <v>191</v>
      </c>
      <c r="X54" t="s">
        <v>132</v>
      </c>
      <c r="Y54" t="s">
        <v>188</v>
      </c>
      <c r="Z54" t="s">
        <v>145</v>
      </c>
      <c r="AA54" t="s">
        <v>214</v>
      </c>
      <c r="AB54" t="s">
        <v>156</v>
      </c>
      <c r="AC54" t="s">
        <v>175</v>
      </c>
      <c r="AD54" t="s">
        <v>182</v>
      </c>
    </row>
    <row r="55" spans="1:30" x14ac:dyDescent="0.3">
      <c r="A55" t="s">
        <v>85</v>
      </c>
      <c r="B55" t="s">
        <v>288</v>
      </c>
      <c r="C55" t="s">
        <v>177</v>
      </c>
      <c r="D55" t="s">
        <v>339</v>
      </c>
      <c r="E55" t="s">
        <v>340</v>
      </c>
      <c r="F55" t="s">
        <v>169</v>
      </c>
      <c r="G55" t="s">
        <v>218</v>
      </c>
      <c r="H55" t="s">
        <v>82</v>
      </c>
      <c r="I55" t="s">
        <v>341</v>
      </c>
      <c r="J55" t="s">
        <v>342</v>
      </c>
      <c r="K55" t="s">
        <v>132</v>
      </c>
      <c r="L55" t="s">
        <v>141</v>
      </c>
      <c r="M55" t="s">
        <v>217</v>
      </c>
      <c r="N55" t="s">
        <v>146</v>
      </c>
      <c r="O55" t="s">
        <v>343</v>
      </c>
      <c r="P55" t="s">
        <v>291</v>
      </c>
      <c r="Q55" t="s">
        <v>294</v>
      </c>
      <c r="R55" t="s">
        <v>263</v>
      </c>
      <c r="S55" t="s">
        <v>146</v>
      </c>
      <c r="T55" t="s">
        <v>283</v>
      </c>
      <c r="U55" t="s">
        <v>144</v>
      </c>
      <c r="V55" t="s">
        <v>150</v>
      </c>
      <c r="W55" t="s">
        <v>214</v>
      </c>
      <c r="X55" t="s">
        <v>145</v>
      </c>
      <c r="Y55" t="s">
        <v>287</v>
      </c>
      <c r="Z55" t="s">
        <v>260</v>
      </c>
      <c r="AA55" t="s">
        <v>305</v>
      </c>
      <c r="AB55" t="s">
        <v>118</v>
      </c>
      <c r="AC55" t="s">
        <v>188</v>
      </c>
      <c r="AD55" t="s">
        <v>208</v>
      </c>
    </row>
    <row r="56" spans="1:30" x14ac:dyDescent="0.3">
      <c r="A56" t="s">
        <v>104</v>
      </c>
      <c r="B56" t="s">
        <v>288</v>
      </c>
      <c r="C56" t="s">
        <v>177</v>
      </c>
      <c r="D56" t="s">
        <v>313</v>
      </c>
      <c r="E56" t="s">
        <v>339</v>
      </c>
      <c r="F56" t="s">
        <v>278</v>
      </c>
      <c r="G56" t="s">
        <v>338</v>
      </c>
      <c r="H56" t="s">
        <v>198</v>
      </c>
      <c r="I56" t="s">
        <v>344</v>
      </c>
      <c r="J56" t="s">
        <v>345</v>
      </c>
      <c r="K56" t="s">
        <v>186</v>
      </c>
      <c r="L56" t="s">
        <v>91</v>
      </c>
      <c r="M56" t="s">
        <v>214</v>
      </c>
      <c r="N56" t="s">
        <v>170</v>
      </c>
      <c r="O56" t="s">
        <v>290</v>
      </c>
      <c r="P56" t="s">
        <v>218</v>
      </c>
      <c r="Q56" t="s">
        <v>199</v>
      </c>
      <c r="R56" t="s">
        <v>295</v>
      </c>
      <c r="S56" t="s">
        <v>223</v>
      </c>
      <c r="T56" t="s">
        <v>217</v>
      </c>
      <c r="U56" t="s">
        <v>144</v>
      </c>
      <c r="V56" t="s">
        <v>146</v>
      </c>
      <c r="W56" t="s">
        <v>157</v>
      </c>
      <c r="X56" t="s">
        <v>175</v>
      </c>
      <c r="Y56" t="s">
        <v>260</v>
      </c>
      <c r="Z56" t="s">
        <v>164</v>
      </c>
      <c r="AA56" t="s">
        <v>207</v>
      </c>
      <c r="AB56" t="s">
        <v>135</v>
      </c>
      <c r="AC56" t="s">
        <v>175</v>
      </c>
      <c r="AD56" t="s">
        <v>283</v>
      </c>
    </row>
    <row r="57" spans="1:30" x14ac:dyDescent="0.3">
      <c r="A57" t="s">
        <v>60</v>
      </c>
      <c r="B57" t="s">
        <v>288</v>
      </c>
      <c r="C57" t="s">
        <v>194</v>
      </c>
      <c r="D57" t="s">
        <v>320</v>
      </c>
      <c r="E57" t="s">
        <v>261</v>
      </c>
      <c r="F57" t="s">
        <v>299</v>
      </c>
      <c r="G57" t="s">
        <v>346</v>
      </c>
      <c r="H57" t="s">
        <v>131</v>
      </c>
      <c r="I57" t="s">
        <v>347</v>
      </c>
      <c r="J57" t="s">
        <v>348</v>
      </c>
      <c r="K57" t="s">
        <v>146</v>
      </c>
      <c r="L57" t="s">
        <v>72</v>
      </c>
      <c r="M57" t="s">
        <v>253</v>
      </c>
      <c r="N57" t="s">
        <v>223</v>
      </c>
      <c r="O57" t="s">
        <v>323</v>
      </c>
      <c r="P57" t="s">
        <v>349</v>
      </c>
      <c r="Q57" t="s">
        <v>179</v>
      </c>
      <c r="R57" t="s">
        <v>307</v>
      </c>
      <c r="S57" t="s">
        <v>217</v>
      </c>
      <c r="T57" t="s">
        <v>325</v>
      </c>
      <c r="U57" t="s">
        <v>79</v>
      </c>
      <c r="V57" t="s">
        <v>300</v>
      </c>
      <c r="W57" t="s">
        <v>169</v>
      </c>
      <c r="X57" t="s">
        <v>158</v>
      </c>
      <c r="Y57" t="s">
        <v>146</v>
      </c>
      <c r="Z57" t="s">
        <v>260</v>
      </c>
      <c r="AA57" t="s">
        <v>243</v>
      </c>
      <c r="AB57" t="s">
        <v>139</v>
      </c>
      <c r="AC57" t="s">
        <v>197</v>
      </c>
      <c r="AD57" t="s">
        <v>337</v>
      </c>
    </row>
    <row r="58" spans="1:30" x14ac:dyDescent="0.3">
      <c r="A58" t="s">
        <v>85</v>
      </c>
      <c r="B58" t="s">
        <v>288</v>
      </c>
      <c r="C58" t="s">
        <v>194</v>
      </c>
      <c r="D58" t="s">
        <v>350</v>
      </c>
      <c r="E58" t="s">
        <v>351</v>
      </c>
      <c r="F58" t="s">
        <v>179</v>
      </c>
      <c r="G58" t="s">
        <v>332</v>
      </c>
      <c r="H58" t="s">
        <v>101</v>
      </c>
      <c r="I58" t="s">
        <v>352</v>
      </c>
      <c r="J58" t="s">
        <v>353</v>
      </c>
      <c r="K58" t="s">
        <v>197</v>
      </c>
      <c r="L58" t="s">
        <v>112</v>
      </c>
      <c r="M58" t="s">
        <v>330</v>
      </c>
      <c r="N58" t="s">
        <v>190</v>
      </c>
      <c r="O58" t="s">
        <v>354</v>
      </c>
      <c r="P58" t="s">
        <v>355</v>
      </c>
      <c r="Q58" t="s">
        <v>317</v>
      </c>
      <c r="R58" t="s">
        <v>179</v>
      </c>
      <c r="S58" t="s">
        <v>242</v>
      </c>
      <c r="T58" t="s">
        <v>263</v>
      </c>
      <c r="U58" t="s">
        <v>207</v>
      </c>
      <c r="V58" t="s">
        <v>164</v>
      </c>
      <c r="W58" t="s">
        <v>191</v>
      </c>
      <c r="X58" t="s">
        <v>287</v>
      </c>
      <c r="Y58" t="s">
        <v>88</v>
      </c>
      <c r="Z58" t="s">
        <v>186</v>
      </c>
      <c r="AA58" t="s">
        <v>199</v>
      </c>
      <c r="AB58" t="s">
        <v>149</v>
      </c>
      <c r="AC58" t="s">
        <v>251</v>
      </c>
      <c r="AD58" t="s">
        <v>244</v>
      </c>
    </row>
    <row r="59" spans="1:30" x14ac:dyDescent="0.3">
      <c r="A59" t="s">
        <v>104</v>
      </c>
      <c r="B59" t="s">
        <v>288</v>
      </c>
      <c r="C59" t="s">
        <v>194</v>
      </c>
      <c r="D59" t="s">
        <v>343</v>
      </c>
      <c r="E59" t="s">
        <v>289</v>
      </c>
      <c r="F59" t="s">
        <v>199</v>
      </c>
      <c r="G59" t="s">
        <v>317</v>
      </c>
      <c r="H59" t="s">
        <v>93</v>
      </c>
      <c r="I59" t="s">
        <v>341</v>
      </c>
      <c r="J59" t="s">
        <v>356</v>
      </c>
      <c r="K59" t="s">
        <v>146</v>
      </c>
      <c r="L59" t="s">
        <v>99</v>
      </c>
      <c r="M59" t="s">
        <v>243</v>
      </c>
      <c r="N59" t="s">
        <v>207</v>
      </c>
      <c r="O59" t="s">
        <v>311</v>
      </c>
      <c r="P59" t="s">
        <v>357</v>
      </c>
      <c r="Q59" t="s">
        <v>295</v>
      </c>
      <c r="R59" t="s">
        <v>222</v>
      </c>
      <c r="S59" t="s">
        <v>239</v>
      </c>
      <c r="T59" t="s">
        <v>232</v>
      </c>
      <c r="U59" t="s">
        <v>207</v>
      </c>
      <c r="V59" t="s">
        <v>144</v>
      </c>
      <c r="W59" t="s">
        <v>286</v>
      </c>
      <c r="X59" t="s">
        <v>219</v>
      </c>
      <c r="Y59" t="s">
        <v>197</v>
      </c>
      <c r="Z59" t="s">
        <v>178</v>
      </c>
      <c r="AA59" t="s">
        <v>277</v>
      </c>
      <c r="AB59" t="s">
        <v>117</v>
      </c>
      <c r="AC59" t="s">
        <v>253</v>
      </c>
      <c r="AD59" t="s">
        <v>200</v>
      </c>
    </row>
    <row r="60" spans="1:30" x14ac:dyDescent="0.3">
      <c r="A60" t="s">
        <v>60</v>
      </c>
      <c r="B60" t="s">
        <v>288</v>
      </c>
      <c r="C60" t="s">
        <v>213</v>
      </c>
      <c r="D60" t="s">
        <v>358</v>
      </c>
      <c r="E60" t="s">
        <v>359</v>
      </c>
      <c r="F60" t="s">
        <v>199</v>
      </c>
      <c r="G60" t="s">
        <v>301</v>
      </c>
      <c r="H60" t="s">
        <v>161</v>
      </c>
      <c r="I60" t="s">
        <v>360</v>
      </c>
      <c r="J60" t="s">
        <v>361</v>
      </c>
      <c r="K60" t="s">
        <v>269</v>
      </c>
      <c r="L60" t="s">
        <v>75</v>
      </c>
      <c r="M60" t="s">
        <v>157</v>
      </c>
      <c r="N60" t="s">
        <v>278</v>
      </c>
      <c r="O60" t="s">
        <v>320</v>
      </c>
      <c r="P60" t="s">
        <v>362</v>
      </c>
      <c r="Q60" t="s">
        <v>295</v>
      </c>
      <c r="R60" t="s">
        <v>323</v>
      </c>
      <c r="S60" t="s">
        <v>295</v>
      </c>
      <c r="T60" t="s">
        <v>307</v>
      </c>
      <c r="U60" t="s">
        <v>79</v>
      </c>
      <c r="V60" t="s">
        <v>169</v>
      </c>
      <c r="W60" t="s">
        <v>275</v>
      </c>
      <c r="X60" t="s">
        <v>201</v>
      </c>
      <c r="Y60" t="s">
        <v>146</v>
      </c>
      <c r="Z60" t="s">
        <v>188</v>
      </c>
      <c r="AA60" t="s">
        <v>258</v>
      </c>
      <c r="AB60" t="s">
        <v>227</v>
      </c>
      <c r="AC60" t="s">
        <v>251</v>
      </c>
      <c r="AD60" t="s">
        <v>307</v>
      </c>
    </row>
    <row r="61" spans="1:30" x14ac:dyDescent="0.3">
      <c r="A61" t="s">
        <v>85</v>
      </c>
      <c r="B61" t="s">
        <v>288</v>
      </c>
      <c r="C61" t="s">
        <v>213</v>
      </c>
      <c r="D61" t="s">
        <v>363</v>
      </c>
      <c r="E61" t="s">
        <v>364</v>
      </c>
      <c r="F61" t="s">
        <v>272</v>
      </c>
      <c r="G61" t="s">
        <v>297</v>
      </c>
      <c r="H61" t="s">
        <v>89</v>
      </c>
      <c r="I61" t="s">
        <v>365</v>
      </c>
      <c r="J61" t="s">
        <v>366</v>
      </c>
      <c r="K61" t="s">
        <v>286</v>
      </c>
      <c r="L61" t="s">
        <v>112</v>
      </c>
      <c r="M61" t="s">
        <v>311</v>
      </c>
      <c r="N61" t="s">
        <v>262</v>
      </c>
      <c r="O61" t="s">
        <v>357</v>
      </c>
      <c r="P61" t="s">
        <v>367</v>
      </c>
      <c r="Q61" t="s">
        <v>368</v>
      </c>
      <c r="R61" t="s">
        <v>231</v>
      </c>
      <c r="S61" t="s">
        <v>269</v>
      </c>
      <c r="T61" t="s">
        <v>309</v>
      </c>
      <c r="U61" t="s">
        <v>243</v>
      </c>
      <c r="V61" t="s">
        <v>260</v>
      </c>
      <c r="W61" t="s">
        <v>300</v>
      </c>
      <c r="X61" t="s">
        <v>188</v>
      </c>
      <c r="Y61" t="s">
        <v>184</v>
      </c>
      <c r="Z61" t="s">
        <v>125</v>
      </c>
      <c r="AA61" t="s">
        <v>200</v>
      </c>
      <c r="AB61" t="s">
        <v>86</v>
      </c>
      <c r="AC61" t="s">
        <v>144</v>
      </c>
      <c r="AD61" t="s">
        <v>304</v>
      </c>
    </row>
    <row r="62" spans="1:30" x14ac:dyDescent="0.3">
      <c r="A62" t="s">
        <v>104</v>
      </c>
      <c r="B62" t="s">
        <v>288</v>
      </c>
      <c r="C62" t="s">
        <v>213</v>
      </c>
      <c r="D62" t="s">
        <v>328</v>
      </c>
      <c r="E62" t="s">
        <v>369</v>
      </c>
      <c r="F62" t="s">
        <v>257</v>
      </c>
      <c r="G62" t="s">
        <v>291</v>
      </c>
      <c r="H62" t="s">
        <v>156</v>
      </c>
      <c r="I62" t="s">
        <v>370</v>
      </c>
      <c r="J62" t="s">
        <v>371</v>
      </c>
      <c r="K62" t="s">
        <v>246</v>
      </c>
      <c r="L62" t="s">
        <v>102</v>
      </c>
      <c r="M62" t="s">
        <v>252</v>
      </c>
      <c r="N62" t="s">
        <v>286</v>
      </c>
      <c r="O62" t="s">
        <v>339</v>
      </c>
      <c r="P62" t="s">
        <v>372</v>
      </c>
      <c r="Q62" t="s">
        <v>304</v>
      </c>
      <c r="R62" t="s">
        <v>330</v>
      </c>
      <c r="S62" t="s">
        <v>277</v>
      </c>
      <c r="T62" t="s">
        <v>222</v>
      </c>
      <c r="U62" t="s">
        <v>243</v>
      </c>
      <c r="V62" t="s">
        <v>201</v>
      </c>
      <c r="W62" t="s">
        <v>223</v>
      </c>
      <c r="X62" t="s">
        <v>253</v>
      </c>
      <c r="Y62" t="s">
        <v>132</v>
      </c>
      <c r="Z62" t="s">
        <v>211</v>
      </c>
      <c r="AA62" t="s">
        <v>179</v>
      </c>
      <c r="AB62" t="s">
        <v>140</v>
      </c>
      <c r="AC62" t="s">
        <v>237</v>
      </c>
      <c r="AD62" t="s">
        <v>325</v>
      </c>
    </row>
    <row r="63" spans="1:30" x14ac:dyDescent="0.3">
      <c r="A63" t="s">
        <v>60</v>
      </c>
      <c r="B63" t="s">
        <v>288</v>
      </c>
      <c r="C63" t="s">
        <v>228</v>
      </c>
      <c r="D63" t="s">
        <v>373</v>
      </c>
      <c r="E63" t="s">
        <v>343</v>
      </c>
      <c r="F63" t="s">
        <v>199</v>
      </c>
      <c r="G63" t="s">
        <v>328</v>
      </c>
      <c r="H63" t="s">
        <v>131</v>
      </c>
      <c r="I63" t="s">
        <v>374</v>
      </c>
      <c r="J63" t="s">
        <v>375</v>
      </c>
      <c r="K63" t="s">
        <v>189</v>
      </c>
      <c r="L63" t="s">
        <v>84</v>
      </c>
      <c r="M63" t="s">
        <v>191</v>
      </c>
      <c r="N63" t="s">
        <v>272</v>
      </c>
      <c r="O63" t="s">
        <v>265</v>
      </c>
      <c r="P63" t="s">
        <v>362</v>
      </c>
      <c r="Q63" t="s">
        <v>337</v>
      </c>
      <c r="R63" t="s">
        <v>320</v>
      </c>
      <c r="S63" t="s">
        <v>200</v>
      </c>
      <c r="T63" t="s">
        <v>376</v>
      </c>
      <c r="U63" t="s">
        <v>79</v>
      </c>
      <c r="V63" t="s">
        <v>278</v>
      </c>
      <c r="W63" t="s">
        <v>283</v>
      </c>
      <c r="X63" t="s">
        <v>246</v>
      </c>
      <c r="Y63" t="s">
        <v>132</v>
      </c>
      <c r="Z63" t="s">
        <v>211</v>
      </c>
      <c r="AA63" t="s">
        <v>226</v>
      </c>
      <c r="AB63" t="s">
        <v>87</v>
      </c>
      <c r="AC63" t="s">
        <v>237</v>
      </c>
      <c r="AD63" t="s">
        <v>323</v>
      </c>
    </row>
    <row r="64" spans="1:30" x14ac:dyDescent="0.3">
      <c r="A64" t="s">
        <v>85</v>
      </c>
      <c r="B64" t="s">
        <v>288</v>
      </c>
      <c r="C64" t="s">
        <v>228</v>
      </c>
      <c r="D64" t="s">
        <v>377</v>
      </c>
      <c r="E64" t="s">
        <v>378</v>
      </c>
      <c r="F64" t="s">
        <v>208</v>
      </c>
      <c r="G64" t="s">
        <v>328</v>
      </c>
      <c r="H64" t="s">
        <v>101</v>
      </c>
      <c r="I64" t="s">
        <v>302</v>
      </c>
      <c r="J64" t="s">
        <v>379</v>
      </c>
      <c r="K64" t="s">
        <v>126</v>
      </c>
      <c r="L64" t="s">
        <v>69</v>
      </c>
      <c r="M64" t="s">
        <v>268</v>
      </c>
      <c r="N64" t="s">
        <v>207</v>
      </c>
      <c r="O64" t="s">
        <v>380</v>
      </c>
      <c r="P64" t="s">
        <v>193</v>
      </c>
      <c r="Q64" t="s">
        <v>381</v>
      </c>
      <c r="R64" t="s">
        <v>200</v>
      </c>
      <c r="S64" t="s">
        <v>246</v>
      </c>
      <c r="T64" t="s">
        <v>274</v>
      </c>
      <c r="U64" t="s">
        <v>308</v>
      </c>
      <c r="V64" t="s">
        <v>260</v>
      </c>
      <c r="W64" t="s">
        <v>243</v>
      </c>
      <c r="X64" t="s">
        <v>175</v>
      </c>
      <c r="Y64" t="s">
        <v>150</v>
      </c>
      <c r="Z64" t="s">
        <v>158</v>
      </c>
      <c r="AA64" t="s">
        <v>330</v>
      </c>
      <c r="AB64" t="s">
        <v>107</v>
      </c>
      <c r="AC64" t="s">
        <v>242</v>
      </c>
      <c r="AD64" t="s">
        <v>200</v>
      </c>
    </row>
    <row r="65" spans="1:30" x14ac:dyDescent="0.3">
      <c r="A65" t="s">
        <v>104</v>
      </c>
      <c r="B65" t="s">
        <v>288</v>
      </c>
      <c r="C65" t="s">
        <v>228</v>
      </c>
      <c r="D65" t="s">
        <v>268</v>
      </c>
      <c r="E65" t="s">
        <v>284</v>
      </c>
      <c r="F65" t="s">
        <v>257</v>
      </c>
      <c r="G65" t="s">
        <v>328</v>
      </c>
      <c r="H65" t="s">
        <v>93</v>
      </c>
      <c r="I65" t="s">
        <v>364</v>
      </c>
      <c r="J65" t="s">
        <v>382</v>
      </c>
      <c r="K65" t="s">
        <v>223</v>
      </c>
      <c r="L65" t="s">
        <v>83</v>
      </c>
      <c r="M65" t="s">
        <v>322</v>
      </c>
      <c r="N65" t="s">
        <v>278</v>
      </c>
      <c r="O65" t="s">
        <v>350</v>
      </c>
      <c r="P65" t="s">
        <v>335</v>
      </c>
      <c r="Q65" t="s">
        <v>250</v>
      </c>
      <c r="R65" t="s">
        <v>307</v>
      </c>
      <c r="S65" t="s">
        <v>224</v>
      </c>
      <c r="T65" t="s">
        <v>183</v>
      </c>
      <c r="U65" t="s">
        <v>308</v>
      </c>
      <c r="V65" t="s">
        <v>214</v>
      </c>
      <c r="W65" t="s">
        <v>308</v>
      </c>
      <c r="X65" t="s">
        <v>237</v>
      </c>
      <c r="Y65" t="s">
        <v>236</v>
      </c>
      <c r="Z65" t="s">
        <v>197</v>
      </c>
      <c r="AA65" t="s">
        <v>231</v>
      </c>
      <c r="AB65" t="s">
        <v>155</v>
      </c>
      <c r="AC65" t="s">
        <v>237</v>
      </c>
      <c r="AD65" t="s">
        <v>183</v>
      </c>
    </row>
    <row r="66" spans="1:30" x14ac:dyDescent="0.3">
      <c r="A66" t="s">
        <v>60</v>
      </c>
      <c r="B66" t="s">
        <v>288</v>
      </c>
      <c r="C66" t="s">
        <v>238</v>
      </c>
      <c r="D66" t="s">
        <v>265</v>
      </c>
      <c r="E66" t="s">
        <v>261</v>
      </c>
      <c r="F66" t="s">
        <v>217</v>
      </c>
      <c r="G66" t="s">
        <v>383</v>
      </c>
      <c r="H66" t="s">
        <v>86</v>
      </c>
      <c r="I66" t="s">
        <v>367</v>
      </c>
      <c r="J66" t="s">
        <v>384</v>
      </c>
      <c r="K66" t="s">
        <v>243</v>
      </c>
      <c r="L66" t="s">
        <v>80</v>
      </c>
      <c r="M66" t="s">
        <v>300</v>
      </c>
      <c r="N66" t="s">
        <v>277</v>
      </c>
      <c r="O66" t="s">
        <v>383</v>
      </c>
      <c r="P66" t="s">
        <v>385</v>
      </c>
      <c r="Q66" t="s">
        <v>330</v>
      </c>
      <c r="R66" t="s">
        <v>328</v>
      </c>
      <c r="S66" t="s">
        <v>325</v>
      </c>
      <c r="T66" t="s">
        <v>373</v>
      </c>
      <c r="U66" t="s">
        <v>79</v>
      </c>
      <c r="V66" t="s">
        <v>208</v>
      </c>
      <c r="W66" t="s">
        <v>204</v>
      </c>
      <c r="X66" t="s">
        <v>300</v>
      </c>
      <c r="Y66" t="s">
        <v>211</v>
      </c>
      <c r="Z66" t="s">
        <v>88</v>
      </c>
      <c r="AA66" t="s">
        <v>126</v>
      </c>
      <c r="AB66" t="s">
        <v>176</v>
      </c>
      <c r="AC66" t="s">
        <v>201</v>
      </c>
      <c r="AD66" t="s">
        <v>317</v>
      </c>
    </row>
    <row r="67" spans="1:30" x14ac:dyDescent="0.3">
      <c r="A67" t="s">
        <v>85</v>
      </c>
      <c r="B67" t="s">
        <v>288</v>
      </c>
      <c r="C67" t="s">
        <v>238</v>
      </c>
      <c r="D67" t="s">
        <v>386</v>
      </c>
      <c r="E67" t="s">
        <v>324</v>
      </c>
      <c r="F67" t="s">
        <v>199</v>
      </c>
      <c r="G67" t="s">
        <v>339</v>
      </c>
      <c r="H67" t="s">
        <v>101</v>
      </c>
      <c r="I67" t="s">
        <v>284</v>
      </c>
      <c r="J67" t="s">
        <v>387</v>
      </c>
      <c r="K67" t="s">
        <v>263</v>
      </c>
      <c r="L67" t="s">
        <v>310</v>
      </c>
      <c r="M67" t="s">
        <v>350</v>
      </c>
      <c r="N67" t="s">
        <v>286</v>
      </c>
      <c r="O67" t="s">
        <v>340</v>
      </c>
      <c r="P67" t="s">
        <v>335</v>
      </c>
      <c r="Q67" t="s">
        <v>381</v>
      </c>
      <c r="R67" t="s">
        <v>222</v>
      </c>
      <c r="S67" t="s">
        <v>191</v>
      </c>
      <c r="T67" t="s">
        <v>244</v>
      </c>
      <c r="U67" t="s">
        <v>283</v>
      </c>
      <c r="V67" t="s">
        <v>236</v>
      </c>
      <c r="W67" t="s">
        <v>278</v>
      </c>
      <c r="X67" t="s">
        <v>211</v>
      </c>
      <c r="Y67" t="s">
        <v>180</v>
      </c>
      <c r="Z67" t="s">
        <v>242</v>
      </c>
      <c r="AA67" t="s">
        <v>255</v>
      </c>
      <c r="AB67" t="s">
        <v>206</v>
      </c>
      <c r="AC67" t="s">
        <v>237</v>
      </c>
      <c r="AD67" t="s">
        <v>232</v>
      </c>
    </row>
    <row r="68" spans="1:30" x14ac:dyDescent="0.3">
      <c r="A68" t="s">
        <v>104</v>
      </c>
      <c r="B68" t="s">
        <v>288</v>
      </c>
      <c r="C68" t="s">
        <v>238</v>
      </c>
      <c r="D68" t="s">
        <v>383</v>
      </c>
      <c r="E68" t="s">
        <v>350</v>
      </c>
      <c r="F68" t="s">
        <v>245</v>
      </c>
      <c r="G68" t="s">
        <v>383</v>
      </c>
      <c r="H68" t="s">
        <v>93</v>
      </c>
      <c r="I68" t="s">
        <v>351</v>
      </c>
      <c r="J68" t="s">
        <v>388</v>
      </c>
      <c r="K68" t="s">
        <v>308</v>
      </c>
      <c r="L68" t="s">
        <v>71</v>
      </c>
      <c r="M68" t="s">
        <v>245</v>
      </c>
      <c r="N68" t="s">
        <v>308</v>
      </c>
      <c r="O68" t="s">
        <v>302</v>
      </c>
      <c r="P68" t="s">
        <v>378</v>
      </c>
      <c r="Q68" t="s">
        <v>331</v>
      </c>
      <c r="R68" t="s">
        <v>313</v>
      </c>
      <c r="S68" t="s">
        <v>245</v>
      </c>
      <c r="T68" t="s">
        <v>317</v>
      </c>
      <c r="U68" t="s">
        <v>283</v>
      </c>
      <c r="V68" t="s">
        <v>212</v>
      </c>
      <c r="W68" t="s">
        <v>283</v>
      </c>
      <c r="X68" t="s">
        <v>214</v>
      </c>
      <c r="Y68" t="s">
        <v>260</v>
      </c>
      <c r="Z68" t="s">
        <v>253</v>
      </c>
      <c r="AA68" t="s">
        <v>295</v>
      </c>
      <c r="AB68" t="s">
        <v>166</v>
      </c>
      <c r="AC68" t="s">
        <v>144</v>
      </c>
      <c r="AD68" t="s">
        <v>183</v>
      </c>
    </row>
    <row r="69" spans="1:30" x14ac:dyDescent="0.3">
      <c r="A69" t="s">
        <v>60</v>
      </c>
      <c r="B69" t="s">
        <v>288</v>
      </c>
      <c r="C69" t="s">
        <v>264</v>
      </c>
      <c r="D69" t="s">
        <v>328</v>
      </c>
      <c r="E69" t="s">
        <v>265</v>
      </c>
      <c r="F69" t="s">
        <v>304</v>
      </c>
      <c r="G69" t="s">
        <v>389</v>
      </c>
      <c r="H69" t="s">
        <v>86</v>
      </c>
      <c r="I69" t="s">
        <v>390</v>
      </c>
      <c r="J69" t="s">
        <v>391</v>
      </c>
      <c r="K69" t="s">
        <v>258</v>
      </c>
      <c r="L69" t="s">
        <v>81</v>
      </c>
      <c r="M69" t="s">
        <v>278</v>
      </c>
      <c r="N69" t="s">
        <v>277</v>
      </c>
      <c r="O69" t="s">
        <v>302</v>
      </c>
      <c r="P69" t="s">
        <v>392</v>
      </c>
      <c r="Q69" t="s">
        <v>250</v>
      </c>
      <c r="R69" t="s">
        <v>349</v>
      </c>
      <c r="S69" t="s">
        <v>279</v>
      </c>
      <c r="T69" t="s">
        <v>268</v>
      </c>
      <c r="U69" t="s">
        <v>79</v>
      </c>
      <c r="V69" t="s">
        <v>257</v>
      </c>
      <c r="W69" t="s">
        <v>245</v>
      </c>
      <c r="X69" t="s">
        <v>275</v>
      </c>
      <c r="Y69" t="s">
        <v>236</v>
      </c>
      <c r="Z69" t="s">
        <v>253</v>
      </c>
      <c r="AA69" t="s">
        <v>224</v>
      </c>
      <c r="AB69" t="s">
        <v>139</v>
      </c>
      <c r="AC69" t="s">
        <v>269</v>
      </c>
      <c r="AD69" t="s">
        <v>331</v>
      </c>
    </row>
    <row r="70" spans="1:30" x14ac:dyDescent="0.3">
      <c r="A70" t="s">
        <v>85</v>
      </c>
      <c r="B70" t="s">
        <v>288</v>
      </c>
      <c r="C70" t="s">
        <v>264</v>
      </c>
      <c r="D70" t="s">
        <v>302</v>
      </c>
      <c r="E70" t="s">
        <v>393</v>
      </c>
      <c r="F70" t="s">
        <v>328</v>
      </c>
      <c r="G70" t="s">
        <v>386</v>
      </c>
      <c r="H70" t="s">
        <v>100</v>
      </c>
      <c r="I70" t="s">
        <v>297</v>
      </c>
      <c r="J70" t="s">
        <v>394</v>
      </c>
      <c r="K70" t="s">
        <v>316</v>
      </c>
      <c r="L70" t="s">
        <v>395</v>
      </c>
      <c r="M70" t="s">
        <v>386</v>
      </c>
      <c r="N70" t="s">
        <v>278</v>
      </c>
      <c r="O70" t="s">
        <v>396</v>
      </c>
      <c r="P70" t="s">
        <v>378</v>
      </c>
      <c r="Q70" t="s">
        <v>335</v>
      </c>
      <c r="R70" t="s">
        <v>325</v>
      </c>
      <c r="S70" t="s">
        <v>169</v>
      </c>
      <c r="T70" t="s">
        <v>337</v>
      </c>
      <c r="U70" t="s">
        <v>252</v>
      </c>
      <c r="V70" t="s">
        <v>211</v>
      </c>
      <c r="W70" t="s">
        <v>208</v>
      </c>
      <c r="X70" t="s">
        <v>88</v>
      </c>
      <c r="Y70" t="s">
        <v>149</v>
      </c>
      <c r="Z70" t="s">
        <v>201</v>
      </c>
      <c r="AA70" t="s">
        <v>325</v>
      </c>
      <c r="AB70" t="s">
        <v>166</v>
      </c>
      <c r="AC70" t="s">
        <v>158</v>
      </c>
      <c r="AD70" t="s">
        <v>294</v>
      </c>
    </row>
    <row r="71" spans="1:30" x14ac:dyDescent="0.3">
      <c r="A71" t="s">
        <v>104</v>
      </c>
      <c r="B71" t="s">
        <v>288</v>
      </c>
      <c r="C71" t="s">
        <v>264</v>
      </c>
      <c r="D71" t="s">
        <v>349</v>
      </c>
      <c r="E71" t="s">
        <v>172</v>
      </c>
      <c r="F71" t="s">
        <v>317</v>
      </c>
      <c r="G71" t="s">
        <v>377</v>
      </c>
      <c r="H71" t="s">
        <v>198</v>
      </c>
      <c r="I71" t="s">
        <v>397</v>
      </c>
      <c r="J71" t="s">
        <v>398</v>
      </c>
      <c r="K71" t="s">
        <v>224</v>
      </c>
      <c r="L71" t="s">
        <v>159</v>
      </c>
      <c r="M71" t="s">
        <v>270</v>
      </c>
      <c r="N71" t="s">
        <v>208</v>
      </c>
      <c r="O71" t="s">
        <v>393</v>
      </c>
      <c r="P71" t="s">
        <v>385</v>
      </c>
      <c r="Q71" t="s">
        <v>311</v>
      </c>
      <c r="R71" t="s">
        <v>311</v>
      </c>
      <c r="S71" t="s">
        <v>274</v>
      </c>
      <c r="T71" t="s">
        <v>332</v>
      </c>
      <c r="U71" t="s">
        <v>252</v>
      </c>
      <c r="V71" t="s">
        <v>243</v>
      </c>
      <c r="W71" t="s">
        <v>257</v>
      </c>
      <c r="X71" t="s">
        <v>207</v>
      </c>
      <c r="Y71" t="s">
        <v>215</v>
      </c>
      <c r="Z71" t="s">
        <v>237</v>
      </c>
      <c r="AA71" t="s">
        <v>294</v>
      </c>
      <c r="AB71" t="s">
        <v>87</v>
      </c>
      <c r="AC71" t="s">
        <v>190</v>
      </c>
      <c r="AD71" t="s">
        <v>183</v>
      </c>
    </row>
    <row r="72" spans="1:30" x14ac:dyDescent="0.3">
      <c r="A72" t="s">
        <v>60</v>
      </c>
      <c r="B72" t="s">
        <v>288</v>
      </c>
      <c r="C72" t="s">
        <v>273</v>
      </c>
      <c r="D72" t="s">
        <v>343</v>
      </c>
      <c r="E72" t="s">
        <v>343</v>
      </c>
      <c r="F72" t="s">
        <v>358</v>
      </c>
      <c r="G72" t="s">
        <v>377</v>
      </c>
      <c r="H72" t="s">
        <v>119</v>
      </c>
      <c r="I72" t="s">
        <v>399</v>
      </c>
      <c r="J72" t="s">
        <v>400</v>
      </c>
      <c r="K72" t="s">
        <v>239</v>
      </c>
      <c r="L72" t="s">
        <v>160</v>
      </c>
      <c r="M72" t="s">
        <v>249</v>
      </c>
      <c r="N72" t="s">
        <v>257</v>
      </c>
      <c r="O72" t="s">
        <v>363</v>
      </c>
      <c r="P72" t="s">
        <v>349</v>
      </c>
      <c r="Q72" t="s">
        <v>320</v>
      </c>
      <c r="R72" t="s">
        <v>350</v>
      </c>
      <c r="S72" t="s">
        <v>346</v>
      </c>
      <c r="T72" t="s">
        <v>349</v>
      </c>
      <c r="U72" t="s">
        <v>79</v>
      </c>
      <c r="V72" t="s">
        <v>263</v>
      </c>
      <c r="W72" t="s">
        <v>321</v>
      </c>
      <c r="X72" t="s">
        <v>258</v>
      </c>
      <c r="Y72" t="s">
        <v>287</v>
      </c>
      <c r="Z72" t="s">
        <v>253</v>
      </c>
      <c r="AA72" t="s">
        <v>299</v>
      </c>
      <c r="AB72" t="s">
        <v>227</v>
      </c>
      <c r="AC72" t="s">
        <v>170</v>
      </c>
      <c r="AD72" t="s">
        <v>325</v>
      </c>
    </row>
    <row r="73" spans="1:30" x14ac:dyDescent="0.3">
      <c r="A73" t="s">
        <v>85</v>
      </c>
      <c r="B73" t="s">
        <v>288</v>
      </c>
      <c r="C73" t="s">
        <v>273</v>
      </c>
      <c r="D73" t="s">
        <v>389</v>
      </c>
      <c r="E73" t="s">
        <v>357</v>
      </c>
      <c r="F73" t="s">
        <v>326</v>
      </c>
      <c r="G73" t="s">
        <v>392</v>
      </c>
      <c r="H73" t="s">
        <v>151</v>
      </c>
      <c r="I73" t="s">
        <v>373</v>
      </c>
      <c r="J73" t="s">
        <v>401</v>
      </c>
      <c r="K73" t="s">
        <v>183</v>
      </c>
      <c r="L73" t="s">
        <v>402</v>
      </c>
      <c r="M73" t="s">
        <v>378</v>
      </c>
      <c r="N73" t="s">
        <v>308</v>
      </c>
      <c r="O73" t="s">
        <v>403</v>
      </c>
      <c r="P73" t="s">
        <v>389</v>
      </c>
      <c r="Q73" t="s">
        <v>351</v>
      </c>
      <c r="R73" t="s">
        <v>307</v>
      </c>
      <c r="S73" t="s">
        <v>278</v>
      </c>
      <c r="T73" t="s">
        <v>330</v>
      </c>
      <c r="U73" t="s">
        <v>272</v>
      </c>
      <c r="V73" t="s">
        <v>88</v>
      </c>
      <c r="W73" t="s">
        <v>277</v>
      </c>
      <c r="X73" t="s">
        <v>146</v>
      </c>
      <c r="Y73" t="s">
        <v>139</v>
      </c>
      <c r="Z73" t="s">
        <v>214</v>
      </c>
      <c r="AA73" t="s">
        <v>307</v>
      </c>
      <c r="AB73" t="s">
        <v>131</v>
      </c>
      <c r="AC73" t="s">
        <v>158</v>
      </c>
      <c r="AD73" t="s">
        <v>274</v>
      </c>
    </row>
    <row r="74" spans="1:30" x14ac:dyDescent="0.3">
      <c r="A74" t="s">
        <v>104</v>
      </c>
      <c r="B74" t="s">
        <v>288</v>
      </c>
      <c r="C74" t="s">
        <v>273</v>
      </c>
      <c r="D74" t="s">
        <v>268</v>
      </c>
      <c r="E74" t="s">
        <v>383</v>
      </c>
      <c r="F74" t="s">
        <v>284</v>
      </c>
      <c r="G74" t="s">
        <v>302</v>
      </c>
      <c r="H74" t="s">
        <v>143</v>
      </c>
      <c r="I74" t="s">
        <v>397</v>
      </c>
      <c r="J74" t="s">
        <v>404</v>
      </c>
      <c r="K74" t="s">
        <v>322</v>
      </c>
      <c r="L74" t="s">
        <v>405</v>
      </c>
      <c r="M74" t="s">
        <v>232</v>
      </c>
      <c r="N74" t="s">
        <v>277</v>
      </c>
      <c r="O74" t="s">
        <v>324</v>
      </c>
      <c r="P74" t="s">
        <v>406</v>
      </c>
      <c r="Q74" t="s">
        <v>368</v>
      </c>
      <c r="R74" t="s">
        <v>265</v>
      </c>
      <c r="S74" t="s">
        <v>231</v>
      </c>
      <c r="T74" t="s">
        <v>291</v>
      </c>
      <c r="U74" t="s">
        <v>272</v>
      </c>
      <c r="V74" t="s">
        <v>229</v>
      </c>
      <c r="W74" t="s">
        <v>204</v>
      </c>
      <c r="X74" t="s">
        <v>305</v>
      </c>
      <c r="Y74" t="s">
        <v>206</v>
      </c>
      <c r="Z74" t="s">
        <v>144</v>
      </c>
      <c r="AA74" t="s">
        <v>337</v>
      </c>
      <c r="AB74" t="s">
        <v>148</v>
      </c>
      <c r="AC74" t="s">
        <v>190</v>
      </c>
      <c r="AD74" t="s">
        <v>298</v>
      </c>
    </row>
    <row r="75" spans="1:30" x14ac:dyDescent="0.3">
      <c r="A75" t="s">
        <v>60</v>
      </c>
      <c r="B75" t="s">
        <v>407</v>
      </c>
      <c r="C75" t="s">
        <v>62</v>
      </c>
      <c r="D75" t="s">
        <v>339</v>
      </c>
      <c r="E75" t="s">
        <v>339</v>
      </c>
      <c r="F75" t="s">
        <v>311</v>
      </c>
      <c r="G75" t="s">
        <v>392</v>
      </c>
      <c r="H75" t="s">
        <v>180</v>
      </c>
      <c r="I75" t="s">
        <v>408</v>
      </c>
      <c r="J75" t="s">
        <v>409</v>
      </c>
      <c r="K75" t="s">
        <v>224</v>
      </c>
      <c r="L75" t="s">
        <v>163</v>
      </c>
      <c r="M75" t="s">
        <v>224</v>
      </c>
      <c r="N75" t="s">
        <v>309</v>
      </c>
      <c r="O75" t="s">
        <v>393</v>
      </c>
      <c r="P75" t="s">
        <v>359</v>
      </c>
      <c r="Q75" t="s">
        <v>328</v>
      </c>
      <c r="R75" t="s">
        <v>369</v>
      </c>
      <c r="S75" t="s">
        <v>332</v>
      </c>
      <c r="T75" t="s">
        <v>389</v>
      </c>
      <c r="U75" t="s">
        <v>79</v>
      </c>
      <c r="V75" t="s">
        <v>274</v>
      </c>
      <c r="W75" t="s">
        <v>244</v>
      </c>
      <c r="X75" t="s">
        <v>226</v>
      </c>
      <c r="Y75" t="s">
        <v>180</v>
      </c>
      <c r="Z75" t="s">
        <v>201</v>
      </c>
      <c r="AA75" t="s">
        <v>321</v>
      </c>
      <c r="AB75" t="s">
        <v>119</v>
      </c>
      <c r="AC75" t="s">
        <v>246</v>
      </c>
      <c r="AD75" t="s">
        <v>325</v>
      </c>
    </row>
    <row r="76" spans="1:30" x14ac:dyDescent="0.3">
      <c r="A76" t="s">
        <v>85</v>
      </c>
      <c r="B76" t="s">
        <v>407</v>
      </c>
      <c r="C76" t="s">
        <v>62</v>
      </c>
      <c r="D76" t="s">
        <v>389</v>
      </c>
      <c r="E76" t="s">
        <v>319</v>
      </c>
      <c r="F76" t="s">
        <v>372</v>
      </c>
      <c r="G76" t="s">
        <v>380</v>
      </c>
      <c r="H76" t="s">
        <v>102</v>
      </c>
      <c r="I76" t="s">
        <v>376</v>
      </c>
      <c r="J76" t="s">
        <v>410</v>
      </c>
      <c r="K76" t="s">
        <v>268</v>
      </c>
      <c r="L76" t="s">
        <v>411</v>
      </c>
      <c r="M76" t="s">
        <v>372</v>
      </c>
      <c r="N76" t="s">
        <v>272</v>
      </c>
      <c r="O76" t="s">
        <v>412</v>
      </c>
      <c r="P76" t="s">
        <v>284</v>
      </c>
      <c r="Q76" t="s">
        <v>413</v>
      </c>
      <c r="R76" t="s">
        <v>317</v>
      </c>
      <c r="S76" t="s">
        <v>308</v>
      </c>
      <c r="T76" t="s">
        <v>255</v>
      </c>
      <c r="U76" t="s">
        <v>257</v>
      </c>
      <c r="V76" t="s">
        <v>158</v>
      </c>
      <c r="W76" t="s">
        <v>224</v>
      </c>
      <c r="X76" t="s">
        <v>237</v>
      </c>
      <c r="Y76" t="s">
        <v>93</v>
      </c>
      <c r="Z76" t="s">
        <v>157</v>
      </c>
      <c r="AA76" t="s">
        <v>250</v>
      </c>
      <c r="AB76" t="s">
        <v>145</v>
      </c>
      <c r="AC76" t="s">
        <v>158</v>
      </c>
      <c r="AD76" t="s">
        <v>327</v>
      </c>
    </row>
    <row r="77" spans="1:30" x14ac:dyDescent="0.3">
      <c r="A77" t="s">
        <v>104</v>
      </c>
      <c r="B77" t="s">
        <v>407</v>
      </c>
      <c r="C77" t="s">
        <v>62</v>
      </c>
      <c r="D77" t="s">
        <v>354</v>
      </c>
      <c r="E77" t="s">
        <v>289</v>
      </c>
      <c r="F77" t="s">
        <v>350</v>
      </c>
      <c r="G77" t="s">
        <v>334</v>
      </c>
      <c r="H77" t="s">
        <v>162</v>
      </c>
      <c r="I77" t="s">
        <v>414</v>
      </c>
      <c r="J77" t="s">
        <v>415</v>
      </c>
      <c r="K77" t="s">
        <v>232</v>
      </c>
      <c r="L77" t="s">
        <v>416</v>
      </c>
      <c r="M77" t="s">
        <v>325</v>
      </c>
      <c r="N77" t="s">
        <v>257</v>
      </c>
      <c r="O77" t="s">
        <v>193</v>
      </c>
      <c r="P77" t="s">
        <v>339</v>
      </c>
      <c r="Q77" t="s">
        <v>389</v>
      </c>
      <c r="R77" t="s">
        <v>339</v>
      </c>
      <c r="S77" t="s">
        <v>316</v>
      </c>
      <c r="T77" t="s">
        <v>261</v>
      </c>
      <c r="U77" t="s">
        <v>257</v>
      </c>
      <c r="V77" t="s">
        <v>272</v>
      </c>
      <c r="W77" t="s">
        <v>245</v>
      </c>
      <c r="X77" t="s">
        <v>243</v>
      </c>
      <c r="Y77" t="s">
        <v>227</v>
      </c>
      <c r="Z77" t="s">
        <v>214</v>
      </c>
      <c r="AA77" t="s">
        <v>338</v>
      </c>
      <c r="AB77" t="s">
        <v>192</v>
      </c>
      <c r="AC77" t="s">
        <v>201</v>
      </c>
      <c r="AD77" t="s">
        <v>337</v>
      </c>
    </row>
    <row r="78" spans="1:30" x14ac:dyDescent="0.3">
      <c r="A78" t="s">
        <v>60</v>
      </c>
      <c r="B78" t="s">
        <v>407</v>
      </c>
      <c r="C78" t="s">
        <v>116</v>
      </c>
      <c r="D78" t="s">
        <v>354</v>
      </c>
      <c r="E78" t="s">
        <v>369</v>
      </c>
      <c r="F78" t="s">
        <v>311</v>
      </c>
      <c r="G78" t="s">
        <v>335</v>
      </c>
      <c r="H78" t="s">
        <v>287</v>
      </c>
      <c r="I78" t="s">
        <v>417</v>
      </c>
      <c r="J78" t="s">
        <v>418</v>
      </c>
      <c r="K78" t="s">
        <v>295</v>
      </c>
      <c r="L78" t="s">
        <v>419</v>
      </c>
      <c r="M78" t="s">
        <v>231</v>
      </c>
      <c r="N78" t="s">
        <v>295</v>
      </c>
      <c r="O78" t="s">
        <v>420</v>
      </c>
      <c r="P78" t="s">
        <v>359</v>
      </c>
      <c r="Q78" t="s">
        <v>377</v>
      </c>
      <c r="R78" t="s">
        <v>378</v>
      </c>
      <c r="S78" t="s">
        <v>328</v>
      </c>
      <c r="T78" t="s">
        <v>334</v>
      </c>
      <c r="U78" t="s">
        <v>79</v>
      </c>
      <c r="V78" t="s">
        <v>330</v>
      </c>
      <c r="W78" t="s">
        <v>222</v>
      </c>
      <c r="X78" t="s">
        <v>299</v>
      </c>
      <c r="Y78" t="s">
        <v>165</v>
      </c>
      <c r="Z78" t="s">
        <v>207</v>
      </c>
      <c r="AA78" t="s">
        <v>270</v>
      </c>
      <c r="AB78" t="s">
        <v>215</v>
      </c>
      <c r="AC78" t="s">
        <v>189</v>
      </c>
      <c r="AD78" t="s">
        <v>346</v>
      </c>
    </row>
    <row r="79" spans="1:30" x14ac:dyDescent="0.3">
      <c r="A79" t="s">
        <v>85</v>
      </c>
      <c r="B79" t="s">
        <v>407</v>
      </c>
      <c r="C79" t="s">
        <v>116</v>
      </c>
      <c r="D79" t="s">
        <v>381</v>
      </c>
      <c r="E79" t="s">
        <v>421</v>
      </c>
      <c r="F79" t="s">
        <v>337</v>
      </c>
      <c r="G79" t="s">
        <v>393</v>
      </c>
      <c r="H79" t="s">
        <v>66</v>
      </c>
      <c r="I79" t="s">
        <v>332</v>
      </c>
      <c r="J79" t="s">
        <v>422</v>
      </c>
      <c r="K79" t="s">
        <v>385</v>
      </c>
      <c r="L79" t="s">
        <v>423</v>
      </c>
      <c r="M79" t="s">
        <v>333</v>
      </c>
      <c r="N79" t="s">
        <v>277</v>
      </c>
      <c r="O79" t="s">
        <v>399</v>
      </c>
      <c r="P79" t="s">
        <v>172</v>
      </c>
      <c r="Q79" t="s">
        <v>424</v>
      </c>
      <c r="R79" t="s">
        <v>376</v>
      </c>
      <c r="S79" t="s">
        <v>272</v>
      </c>
      <c r="T79" t="s">
        <v>346</v>
      </c>
      <c r="U79" t="s">
        <v>245</v>
      </c>
      <c r="V79" t="s">
        <v>201</v>
      </c>
      <c r="W79" t="s">
        <v>299</v>
      </c>
      <c r="X79" t="s">
        <v>269</v>
      </c>
      <c r="Y79" t="s">
        <v>70</v>
      </c>
      <c r="Z79" t="s">
        <v>191</v>
      </c>
      <c r="AA79" t="s">
        <v>218</v>
      </c>
      <c r="AB79" t="s">
        <v>205</v>
      </c>
      <c r="AC79" t="s">
        <v>146</v>
      </c>
      <c r="AD79" t="s">
        <v>270</v>
      </c>
    </row>
    <row r="80" spans="1:30" x14ac:dyDescent="0.3">
      <c r="A80" t="s">
        <v>104</v>
      </c>
      <c r="B80" t="s">
        <v>407</v>
      </c>
      <c r="C80" t="s">
        <v>116</v>
      </c>
      <c r="D80" t="s">
        <v>172</v>
      </c>
      <c r="E80" t="s">
        <v>385</v>
      </c>
      <c r="F80" t="s">
        <v>331</v>
      </c>
      <c r="G80" t="s">
        <v>397</v>
      </c>
      <c r="H80" t="s">
        <v>87</v>
      </c>
      <c r="I80" t="s">
        <v>335</v>
      </c>
      <c r="J80" t="s">
        <v>417</v>
      </c>
      <c r="K80" t="s">
        <v>323</v>
      </c>
      <c r="L80" t="s">
        <v>425</v>
      </c>
      <c r="M80" t="s">
        <v>332</v>
      </c>
      <c r="N80" t="s">
        <v>179</v>
      </c>
      <c r="O80" t="s">
        <v>403</v>
      </c>
      <c r="P80" t="s">
        <v>339</v>
      </c>
      <c r="Q80" t="s">
        <v>380</v>
      </c>
      <c r="R80" t="s">
        <v>350</v>
      </c>
      <c r="S80" t="s">
        <v>183</v>
      </c>
      <c r="T80" t="s">
        <v>349</v>
      </c>
      <c r="U80" t="s">
        <v>245</v>
      </c>
      <c r="V80" t="s">
        <v>299</v>
      </c>
      <c r="W80" t="s">
        <v>270</v>
      </c>
      <c r="X80" t="s">
        <v>239</v>
      </c>
      <c r="Y80" t="s">
        <v>118</v>
      </c>
      <c r="Z80" t="s">
        <v>191</v>
      </c>
      <c r="AA80" t="s">
        <v>338</v>
      </c>
      <c r="AB80" t="s">
        <v>150</v>
      </c>
      <c r="AC80" t="s">
        <v>269</v>
      </c>
      <c r="AD80" t="s">
        <v>338</v>
      </c>
    </row>
    <row r="81" spans="1:30" x14ac:dyDescent="0.3">
      <c r="A81" t="s">
        <v>60</v>
      </c>
      <c r="B81" t="s">
        <v>407</v>
      </c>
      <c r="C81" t="s">
        <v>138</v>
      </c>
      <c r="D81" t="s">
        <v>349</v>
      </c>
      <c r="E81" t="s">
        <v>357</v>
      </c>
      <c r="F81" t="s">
        <v>244</v>
      </c>
      <c r="G81" t="s">
        <v>426</v>
      </c>
      <c r="H81" t="s">
        <v>260</v>
      </c>
      <c r="I81" t="s">
        <v>427</v>
      </c>
      <c r="J81" t="s">
        <v>412</v>
      </c>
      <c r="K81" t="s">
        <v>304</v>
      </c>
      <c r="L81" t="s">
        <v>428</v>
      </c>
      <c r="M81" t="s">
        <v>298</v>
      </c>
      <c r="N81" t="s">
        <v>244</v>
      </c>
      <c r="O81" t="s">
        <v>333</v>
      </c>
      <c r="P81" t="s">
        <v>339</v>
      </c>
      <c r="Q81" t="s">
        <v>357</v>
      </c>
      <c r="R81" t="s">
        <v>426</v>
      </c>
      <c r="S81" t="s">
        <v>268</v>
      </c>
      <c r="T81" t="s">
        <v>319</v>
      </c>
      <c r="U81" t="s">
        <v>79</v>
      </c>
      <c r="V81" t="s">
        <v>346</v>
      </c>
      <c r="W81" t="s">
        <v>255</v>
      </c>
      <c r="X81" t="s">
        <v>321</v>
      </c>
      <c r="Y81" t="s">
        <v>164</v>
      </c>
      <c r="Z81" t="s">
        <v>243</v>
      </c>
      <c r="AA81" t="s">
        <v>298</v>
      </c>
      <c r="AB81" t="s">
        <v>215</v>
      </c>
      <c r="AC81" t="s">
        <v>243</v>
      </c>
      <c r="AD81" t="s">
        <v>331</v>
      </c>
    </row>
    <row r="82" spans="1:30" x14ac:dyDescent="0.3">
      <c r="A82" t="s">
        <v>85</v>
      </c>
      <c r="B82" t="s">
        <v>407</v>
      </c>
      <c r="C82" t="s">
        <v>138</v>
      </c>
      <c r="D82" t="s">
        <v>389</v>
      </c>
      <c r="E82" t="s">
        <v>193</v>
      </c>
      <c r="F82" t="s">
        <v>251</v>
      </c>
      <c r="G82" t="s">
        <v>340</v>
      </c>
      <c r="H82" t="s">
        <v>72</v>
      </c>
      <c r="I82" t="s">
        <v>350</v>
      </c>
      <c r="J82" t="s">
        <v>429</v>
      </c>
      <c r="K82" t="s">
        <v>430</v>
      </c>
      <c r="L82" t="s">
        <v>431</v>
      </c>
      <c r="M82" t="s">
        <v>413</v>
      </c>
      <c r="N82" t="s">
        <v>182</v>
      </c>
      <c r="O82" t="s">
        <v>196</v>
      </c>
      <c r="P82" t="s">
        <v>289</v>
      </c>
      <c r="Q82" t="s">
        <v>390</v>
      </c>
      <c r="R82" t="s">
        <v>320</v>
      </c>
      <c r="S82" t="s">
        <v>126</v>
      </c>
      <c r="T82" t="s">
        <v>323</v>
      </c>
      <c r="U82" t="s">
        <v>231</v>
      </c>
      <c r="V82" t="s">
        <v>262</v>
      </c>
      <c r="W82" t="s">
        <v>179</v>
      </c>
      <c r="X82" t="s">
        <v>214</v>
      </c>
      <c r="Y82" t="s">
        <v>105</v>
      </c>
      <c r="Z82" t="s">
        <v>169</v>
      </c>
      <c r="AA82" t="s">
        <v>346</v>
      </c>
      <c r="AB82" t="s">
        <v>173</v>
      </c>
      <c r="AC82" t="s">
        <v>190</v>
      </c>
      <c r="AD82" t="s">
        <v>232</v>
      </c>
    </row>
    <row r="83" spans="1:30" x14ac:dyDescent="0.3">
      <c r="A83" t="s">
        <v>104</v>
      </c>
      <c r="B83" t="s">
        <v>407</v>
      </c>
      <c r="C83" t="s">
        <v>138</v>
      </c>
      <c r="D83" t="s">
        <v>284</v>
      </c>
      <c r="E83" t="s">
        <v>378</v>
      </c>
      <c r="F83" t="s">
        <v>277</v>
      </c>
      <c r="G83" t="s">
        <v>426</v>
      </c>
      <c r="H83" t="s">
        <v>117</v>
      </c>
      <c r="I83" t="s">
        <v>403</v>
      </c>
      <c r="J83" t="s">
        <v>196</v>
      </c>
      <c r="K83" t="s">
        <v>343</v>
      </c>
      <c r="L83" t="s">
        <v>432</v>
      </c>
      <c r="M83" t="s">
        <v>311</v>
      </c>
      <c r="N83" t="s">
        <v>245</v>
      </c>
      <c r="O83" t="s">
        <v>433</v>
      </c>
      <c r="P83" t="s">
        <v>354</v>
      </c>
      <c r="Q83" t="s">
        <v>335</v>
      </c>
      <c r="R83" t="s">
        <v>381</v>
      </c>
      <c r="S83" t="s">
        <v>218</v>
      </c>
      <c r="T83" t="s">
        <v>172</v>
      </c>
      <c r="U83" t="s">
        <v>231</v>
      </c>
      <c r="V83" t="s">
        <v>217</v>
      </c>
      <c r="W83" t="s">
        <v>200</v>
      </c>
      <c r="X83" t="s">
        <v>283</v>
      </c>
      <c r="Y83" t="s">
        <v>140</v>
      </c>
      <c r="Z83" t="s">
        <v>169</v>
      </c>
      <c r="AA83" t="s">
        <v>183</v>
      </c>
      <c r="AB83" t="s">
        <v>180</v>
      </c>
      <c r="AC83" t="s">
        <v>212</v>
      </c>
      <c r="AD83" t="s">
        <v>255</v>
      </c>
    </row>
    <row r="84" spans="1:30" x14ac:dyDescent="0.3">
      <c r="A84" t="s">
        <v>60</v>
      </c>
      <c r="B84" t="s">
        <v>407</v>
      </c>
      <c r="C84" t="s">
        <v>154</v>
      </c>
      <c r="D84" t="s">
        <v>349</v>
      </c>
      <c r="E84" t="s">
        <v>319</v>
      </c>
      <c r="F84" t="s">
        <v>224</v>
      </c>
      <c r="G84" t="s">
        <v>420</v>
      </c>
      <c r="H84" t="s">
        <v>209</v>
      </c>
      <c r="I84" t="s">
        <v>434</v>
      </c>
      <c r="J84" t="s">
        <v>435</v>
      </c>
      <c r="K84" t="s">
        <v>313</v>
      </c>
      <c r="L84" t="s">
        <v>402</v>
      </c>
      <c r="M84" t="s">
        <v>241</v>
      </c>
      <c r="N84" t="s">
        <v>298</v>
      </c>
      <c r="O84" t="s">
        <v>436</v>
      </c>
      <c r="P84" t="s">
        <v>406</v>
      </c>
      <c r="Q84" t="s">
        <v>397</v>
      </c>
      <c r="R84" t="s">
        <v>351</v>
      </c>
      <c r="S84" t="s">
        <v>349</v>
      </c>
      <c r="T84" t="s">
        <v>426</v>
      </c>
      <c r="U84" t="s">
        <v>79</v>
      </c>
      <c r="V84" t="s">
        <v>290</v>
      </c>
      <c r="W84" t="s">
        <v>323</v>
      </c>
      <c r="X84" t="s">
        <v>231</v>
      </c>
      <c r="Y84" t="s">
        <v>209</v>
      </c>
      <c r="Z84" t="s">
        <v>258</v>
      </c>
      <c r="AA84" t="s">
        <v>304</v>
      </c>
      <c r="AB84" t="s">
        <v>164</v>
      </c>
      <c r="AC84" t="s">
        <v>249</v>
      </c>
      <c r="AD84" t="s">
        <v>313</v>
      </c>
    </row>
    <row r="85" spans="1:30" x14ac:dyDescent="0.3">
      <c r="A85" t="s">
        <v>85</v>
      </c>
      <c r="B85" t="s">
        <v>407</v>
      </c>
      <c r="C85" t="s">
        <v>154</v>
      </c>
      <c r="D85" t="s">
        <v>350</v>
      </c>
      <c r="E85" t="s">
        <v>418</v>
      </c>
      <c r="F85" t="s">
        <v>107</v>
      </c>
      <c r="G85" t="s">
        <v>326</v>
      </c>
      <c r="H85" t="s">
        <v>114</v>
      </c>
      <c r="I85" t="s">
        <v>437</v>
      </c>
      <c r="J85" t="s">
        <v>438</v>
      </c>
      <c r="K85" t="s">
        <v>439</v>
      </c>
      <c r="L85" t="s">
        <v>440</v>
      </c>
      <c r="M85" t="s">
        <v>333</v>
      </c>
      <c r="N85" t="s">
        <v>224</v>
      </c>
      <c r="O85" t="s">
        <v>441</v>
      </c>
      <c r="P85" t="s">
        <v>386</v>
      </c>
      <c r="Q85" t="s">
        <v>442</v>
      </c>
      <c r="R85" t="s">
        <v>311</v>
      </c>
      <c r="S85" t="s">
        <v>224</v>
      </c>
      <c r="T85" t="s">
        <v>376</v>
      </c>
      <c r="U85" t="s">
        <v>200</v>
      </c>
      <c r="V85" t="s">
        <v>212</v>
      </c>
      <c r="W85" t="s">
        <v>274</v>
      </c>
      <c r="X85" t="s">
        <v>157</v>
      </c>
      <c r="Y85" t="s">
        <v>105</v>
      </c>
      <c r="Z85" t="s">
        <v>223</v>
      </c>
      <c r="AA85" t="s">
        <v>320</v>
      </c>
      <c r="AB85" t="s">
        <v>260</v>
      </c>
      <c r="AC85" t="s">
        <v>170</v>
      </c>
      <c r="AD85" t="s">
        <v>338</v>
      </c>
    </row>
    <row r="86" spans="1:30" x14ac:dyDescent="0.3">
      <c r="A86" t="s">
        <v>104</v>
      </c>
      <c r="B86" t="s">
        <v>407</v>
      </c>
      <c r="C86" t="s">
        <v>154</v>
      </c>
      <c r="D86" t="s">
        <v>284</v>
      </c>
      <c r="E86" t="s">
        <v>351</v>
      </c>
      <c r="F86" t="s">
        <v>262</v>
      </c>
      <c r="G86" t="s">
        <v>372</v>
      </c>
      <c r="H86" t="s">
        <v>117</v>
      </c>
      <c r="I86" t="s">
        <v>443</v>
      </c>
      <c r="J86" t="s">
        <v>399</v>
      </c>
      <c r="K86" t="s">
        <v>363</v>
      </c>
      <c r="L86" t="s">
        <v>444</v>
      </c>
      <c r="M86" t="s">
        <v>343</v>
      </c>
      <c r="N86" t="s">
        <v>327</v>
      </c>
      <c r="O86" t="s">
        <v>347</v>
      </c>
      <c r="P86" t="s">
        <v>389</v>
      </c>
      <c r="Q86" t="s">
        <v>396</v>
      </c>
      <c r="R86" t="s">
        <v>357</v>
      </c>
      <c r="S86" t="s">
        <v>250</v>
      </c>
      <c r="T86" t="s">
        <v>296</v>
      </c>
      <c r="U86" t="s">
        <v>200</v>
      </c>
      <c r="V86" t="s">
        <v>270</v>
      </c>
      <c r="W86" t="s">
        <v>338</v>
      </c>
      <c r="X86" t="s">
        <v>252</v>
      </c>
      <c r="Y86" t="s">
        <v>206</v>
      </c>
      <c r="Z86" t="s">
        <v>275</v>
      </c>
      <c r="AA86" t="s">
        <v>317</v>
      </c>
      <c r="AB86" t="s">
        <v>205</v>
      </c>
      <c r="AC86" t="s">
        <v>305</v>
      </c>
      <c r="AD86" t="s">
        <v>307</v>
      </c>
    </row>
    <row r="87" spans="1:30" x14ac:dyDescent="0.3">
      <c r="A87" t="s">
        <v>60</v>
      </c>
      <c r="B87" t="s">
        <v>407</v>
      </c>
      <c r="C87" t="s">
        <v>167</v>
      </c>
      <c r="D87" t="s">
        <v>284</v>
      </c>
      <c r="E87" t="s">
        <v>355</v>
      </c>
      <c r="F87" t="s">
        <v>257</v>
      </c>
      <c r="G87" t="s">
        <v>333</v>
      </c>
      <c r="H87" t="s">
        <v>184</v>
      </c>
      <c r="I87" t="s">
        <v>445</v>
      </c>
      <c r="J87" t="s">
        <v>280</v>
      </c>
      <c r="K87" t="s">
        <v>381</v>
      </c>
      <c r="L87" t="s">
        <v>446</v>
      </c>
      <c r="M87" t="s">
        <v>307</v>
      </c>
      <c r="N87" t="s">
        <v>255</v>
      </c>
      <c r="O87" t="s">
        <v>374</v>
      </c>
      <c r="P87" t="s">
        <v>369</v>
      </c>
      <c r="Q87" t="s">
        <v>193</v>
      </c>
      <c r="R87" t="s">
        <v>364</v>
      </c>
      <c r="S87" t="s">
        <v>296</v>
      </c>
      <c r="T87" t="s">
        <v>420</v>
      </c>
      <c r="U87" t="s">
        <v>79</v>
      </c>
      <c r="V87" t="s">
        <v>301</v>
      </c>
      <c r="W87" t="s">
        <v>313</v>
      </c>
      <c r="X87" t="s">
        <v>298</v>
      </c>
      <c r="Y87" t="s">
        <v>253</v>
      </c>
      <c r="Z87" t="s">
        <v>283</v>
      </c>
      <c r="AA87" t="s">
        <v>279</v>
      </c>
      <c r="AB87" t="s">
        <v>175</v>
      </c>
      <c r="AC87" t="s">
        <v>126</v>
      </c>
      <c r="AD87" t="s">
        <v>343</v>
      </c>
    </row>
    <row r="88" spans="1:30" x14ac:dyDescent="0.3">
      <c r="A88" t="s">
        <v>85</v>
      </c>
      <c r="B88" t="s">
        <v>407</v>
      </c>
      <c r="C88" t="s">
        <v>167</v>
      </c>
      <c r="D88" t="s">
        <v>350</v>
      </c>
      <c r="E88" t="s">
        <v>360</v>
      </c>
      <c r="F88" t="s">
        <v>173</v>
      </c>
      <c r="G88" t="s">
        <v>372</v>
      </c>
      <c r="H88" t="s">
        <v>95</v>
      </c>
      <c r="I88" t="s">
        <v>438</v>
      </c>
      <c r="J88" t="s">
        <v>447</v>
      </c>
      <c r="K88" t="s">
        <v>448</v>
      </c>
      <c r="L88" t="s">
        <v>449</v>
      </c>
      <c r="M88" t="s">
        <v>390</v>
      </c>
      <c r="N88" t="s">
        <v>299</v>
      </c>
      <c r="O88" t="s">
        <v>292</v>
      </c>
      <c r="P88" t="s">
        <v>324</v>
      </c>
      <c r="Q88" t="s">
        <v>439</v>
      </c>
      <c r="R88" t="s">
        <v>343</v>
      </c>
      <c r="S88" t="s">
        <v>263</v>
      </c>
      <c r="T88" t="s">
        <v>332</v>
      </c>
      <c r="U88" t="s">
        <v>222</v>
      </c>
      <c r="V88" t="s">
        <v>191</v>
      </c>
      <c r="W88" t="s">
        <v>270</v>
      </c>
      <c r="X88" t="s">
        <v>191</v>
      </c>
      <c r="Y88" t="s">
        <v>215</v>
      </c>
      <c r="Z88" t="s">
        <v>249</v>
      </c>
      <c r="AA88" t="s">
        <v>291</v>
      </c>
      <c r="AB88" t="s">
        <v>186</v>
      </c>
      <c r="AC88" t="s">
        <v>286</v>
      </c>
      <c r="AD88" t="s">
        <v>307</v>
      </c>
    </row>
    <row r="89" spans="1:30" x14ac:dyDescent="0.3">
      <c r="A89" t="s">
        <v>104</v>
      </c>
      <c r="B89" t="s">
        <v>407</v>
      </c>
      <c r="C89" t="s">
        <v>167</v>
      </c>
      <c r="D89" t="s">
        <v>406</v>
      </c>
      <c r="E89" t="s">
        <v>412</v>
      </c>
      <c r="F89" t="s">
        <v>189</v>
      </c>
      <c r="G89" t="s">
        <v>364</v>
      </c>
      <c r="H89" t="s">
        <v>148</v>
      </c>
      <c r="I89" t="s">
        <v>450</v>
      </c>
      <c r="J89" t="s">
        <v>427</v>
      </c>
      <c r="K89" t="s">
        <v>451</v>
      </c>
      <c r="L89" t="s">
        <v>452</v>
      </c>
      <c r="M89" t="s">
        <v>354</v>
      </c>
      <c r="N89" t="s">
        <v>200</v>
      </c>
      <c r="O89" t="s">
        <v>374</v>
      </c>
      <c r="P89" t="s">
        <v>334</v>
      </c>
      <c r="Q89" t="s">
        <v>453</v>
      </c>
      <c r="R89" t="s">
        <v>378</v>
      </c>
      <c r="S89" t="s">
        <v>376</v>
      </c>
      <c r="T89" t="s">
        <v>357</v>
      </c>
      <c r="U89" t="s">
        <v>222</v>
      </c>
      <c r="V89" t="s">
        <v>200</v>
      </c>
      <c r="W89" t="s">
        <v>255</v>
      </c>
      <c r="X89" t="s">
        <v>299</v>
      </c>
      <c r="Y89" t="s">
        <v>236</v>
      </c>
      <c r="Z89" t="s">
        <v>239</v>
      </c>
      <c r="AA89" t="s">
        <v>312</v>
      </c>
      <c r="AB89" t="s">
        <v>175</v>
      </c>
      <c r="AC89" t="s">
        <v>308</v>
      </c>
      <c r="AD89" t="s">
        <v>332</v>
      </c>
    </row>
    <row r="90" spans="1:30" x14ac:dyDescent="0.3">
      <c r="A90" t="s">
        <v>60</v>
      </c>
      <c r="B90" t="s">
        <v>407</v>
      </c>
      <c r="C90" t="s">
        <v>177</v>
      </c>
      <c r="D90" t="s">
        <v>296</v>
      </c>
      <c r="E90" t="s">
        <v>408</v>
      </c>
      <c r="F90" t="s">
        <v>311</v>
      </c>
      <c r="G90" t="s">
        <v>436</v>
      </c>
      <c r="H90" t="s">
        <v>269</v>
      </c>
      <c r="I90" t="s">
        <v>454</v>
      </c>
      <c r="J90" t="s">
        <v>455</v>
      </c>
      <c r="K90" t="s">
        <v>456</v>
      </c>
      <c r="L90" t="s">
        <v>314</v>
      </c>
      <c r="M90" t="s">
        <v>368</v>
      </c>
      <c r="N90" t="s">
        <v>331</v>
      </c>
      <c r="O90" t="s">
        <v>341</v>
      </c>
      <c r="P90" t="s">
        <v>372</v>
      </c>
      <c r="Q90" t="s">
        <v>418</v>
      </c>
      <c r="R90" t="s">
        <v>433</v>
      </c>
      <c r="S90" t="s">
        <v>385</v>
      </c>
      <c r="T90" t="s">
        <v>412</v>
      </c>
      <c r="U90" t="s">
        <v>79</v>
      </c>
      <c r="V90" t="s">
        <v>265</v>
      </c>
      <c r="W90" t="s">
        <v>359</v>
      </c>
      <c r="X90" t="s">
        <v>218</v>
      </c>
      <c r="Y90" t="s">
        <v>170</v>
      </c>
      <c r="Z90" t="s">
        <v>309</v>
      </c>
      <c r="AA90" t="s">
        <v>291</v>
      </c>
      <c r="AB90" t="s">
        <v>88</v>
      </c>
      <c r="AC90" t="s">
        <v>309</v>
      </c>
      <c r="AD90" t="s">
        <v>296</v>
      </c>
    </row>
    <row r="91" spans="1:30" x14ac:dyDescent="0.3">
      <c r="A91" t="s">
        <v>85</v>
      </c>
      <c r="B91" t="s">
        <v>407</v>
      </c>
      <c r="C91" t="s">
        <v>177</v>
      </c>
      <c r="D91" t="s">
        <v>406</v>
      </c>
      <c r="E91" t="s">
        <v>410</v>
      </c>
      <c r="F91" t="s">
        <v>323</v>
      </c>
      <c r="G91" t="s">
        <v>364</v>
      </c>
      <c r="H91" t="s">
        <v>110</v>
      </c>
      <c r="I91" t="s">
        <v>409</v>
      </c>
      <c r="J91" t="s">
        <v>457</v>
      </c>
      <c r="K91" t="s">
        <v>458</v>
      </c>
      <c r="L91" t="s">
        <v>459</v>
      </c>
      <c r="M91" t="s">
        <v>451</v>
      </c>
      <c r="N91" t="s">
        <v>179</v>
      </c>
      <c r="O91" t="s">
        <v>451</v>
      </c>
      <c r="P91" t="s">
        <v>280</v>
      </c>
      <c r="Q91" t="s">
        <v>345</v>
      </c>
      <c r="R91" t="s">
        <v>383</v>
      </c>
      <c r="S91" t="s">
        <v>322</v>
      </c>
      <c r="T91" t="s">
        <v>373</v>
      </c>
      <c r="U91" t="s">
        <v>294</v>
      </c>
      <c r="V91" t="s">
        <v>305</v>
      </c>
      <c r="W91" t="s">
        <v>200</v>
      </c>
      <c r="X91" t="s">
        <v>169</v>
      </c>
      <c r="Y91" t="s">
        <v>205</v>
      </c>
      <c r="Z91" t="s">
        <v>258</v>
      </c>
      <c r="AA91" t="s">
        <v>350</v>
      </c>
      <c r="AB91" t="s">
        <v>184</v>
      </c>
      <c r="AC91" t="s">
        <v>249</v>
      </c>
      <c r="AD91" t="s">
        <v>320</v>
      </c>
    </row>
    <row r="92" spans="1:30" x14ac:dyDescent="0.3">
      <c r="A92" t="s">
        <v>104</v>
      </c>
      <c r="B92" t="s">
        <v>407</v>
      </c>
      <c r="C92" t="s">
        <v>177</v>
      </c>
      <c r="D92" t="s">
        <v>289</v>
      </c>
      <c r="E92" t="s">
        <v>422</v>
      </c>
      <c r="F92" t="s">
        <v>332</v>
      </c>
      <c r="G92" t="s">
        <v>418</v>
      </c>
      <c r="H92" t="s">
        <v>174</v>
      </c>
      <c r="I92" t="s">
        <v>460</v>
      </c>
      <c r="J92" t="s">
        <v>461</v>
      </c>
      <c r="K92" t="s">
        <v>462</v>
      </c>
      <c r="L92" t="s">
        <v>463</v>
      </c>
      <c r="M92" t="s">
        <v>319</v>
      </c>
      <c r="N92" t="s">
        <v>241</v>
      </c>
      <c r="O92" t="s">
        <v>427</v>
      </c>
      <c r="P92" t="s">
        <v>364</v>
      </c>
      <c r="Q92" t="s">
        <v>196</v>
      </c>
      <c r="R92" t="s">
        <v>351</v>
      </c>
      <c r="S92" t="s">
        <v>291</v>
      </c>
      <c r="T92" t="s">
        <v>397</v>
      </c>
      <c r="U92" t="s">
        <v>294</v>
      </c>
      <c r="V92" t="s">
        <v>241</v>
      </c>
      <c r="W92" t="s">
        <v>331</v>
      </c>
      <c r="X92" t="s">
        <v>327</v>
      </c>
      <c r="Y92" t="s">
        <v>125</v>
      </c>
      <c r="Z92" t="s">
        <v>126</v>
      </c>
      <c r="AA92" t="s">
        <v>339</v>
      </c>
      <c r="AB92" t="s">
        <v>132</v>
      </c>
      <c r="AC92" t="s">
        <v>182</v>
      </c>
      <c r="AD92" t="s">
        <v>368</v>
      </c>
    </row>
    <row r="93" spans="1:30" x14ac:dyDescent="0.3">
      <c r="A93" t="s">
        <v>60</v>
      </c>
      <c r="B93" t="s">
        <v>407</v>
      </c>
      <c r="C93" t="s">
        <v>194</v>
      </c>
      <c r="D93" t="s">
        <v>389</v>
      </c>
      <c r="E93" t="s">
        <v>464</v>
      </c>
      <c r="F93" t="s">
        <v>291</v>
      </c>
      <c r="G93" t="s">
        <v>436</v>
      </c>
      <c r="H93" t="s">
        <v>251</v>
      </c>
      <c r="I93" t="s">
        <v>465</v>
      </c>
      <c r="J93" t="s">
        <v>466</v>
      </c>
      <c r="K93" t="s">
        <v>467</v>
      </c>
      <c r="L93" t="s">
        <v>463</v>
      </c>
      <c r="M93" t="s">
        <v>354</v>
      </c>
      <c r="N93" t="s">
        <v>317</v>
      </c>
      <c r="O93" t="s">
        <v>468</v>
      </c>
      <c r="P93" t="s">
        <v>435</v>
      </c>
      <c r="Q93" t="s">
        <v>417</v>
      </c>
      <c r="R93" t="s">
        <v>390</v>
      </c>
      <c r="S93" t="s">
        <v>319</v>
      </c>
      <c r="T93" t="s">
        <v>344</v>
      </c>
      <c r="U93" t="s">
        <v>79</v>
      </c>
      <c r="V93" t="s">
        <v>368</v>
      </c>
      <c r="W93" t="s">
        <v>368</v>
      </c>
      <c r="X93" t="s">
        <v>250</v>
      </c>
      <c r="Y93" t="s">
        <v>269</v>
      </c>
      <c r="Z93" t="s">
        <v>179</v>
      </c>
      <c r="AA93" t="s">
        <v>268</v>
      </c>
      <c r="AB93" t="s">
        <v>219</v>
      </c>
      <c r="AC93" t="s">
        <v>245</v>
      </c>
      <c r="AD93" t="s">
        <v>357</v>
      </c>
    </row>
    <row r="94" spans="1:30" x14ac:dyDescent="0.3">
      <c r="A94" t="s">
        <v>85</v>
      </c>
      <c r="B94" t="s">
        <v>407</v>
      </c>
      <c r="C94" t="s">
        <v>194</v>
      </c>
      <c r="D94" t="s">
        <v>383</v>
      </c>
      <c r="E94" t="s">
        <v>469</v>
      </c>
      <c r="F94" t="s">
        <v>337</v>
      </c>
      <c r="G94" t="s">
        <v>333</v>
      </c>
      <c r="H94" t="s">
        <v>64</v>
      </c>
      <c r="I94" t="s">
        <v>460</v>
      </c>
      <c r="J94" t="s">
        <v>470</v>
      </c>
      <c r="K94" t="s">
        <v>471</v>
      </c>
      <c r="L94" t="s">
        <v>472</v>
      </c>
      <c r="M94" t="s">
        <v>464</v>
      </c>
      <c r="N94" t="s">
        <v>217</v>
      </c>
      <c r="O94" t="s">
        <v>370</v>
      </c>
      <c r="P94" t="s">
        <v>441</v>
      </c>
      <c r="Q94" t="s">
        <v>473</v>
      </c>
      <c r="R94" t="s">
        <v>284</v>
      </c>
      <c r="S94" t="s">
        <v>309</v>
      </c>
      <c r="T94" t="s">
        <v>328</v>
      </c>
      <c r="U94" t="s">
        <v>304</v>
      </c>
      <c r="V94" t="s">
        <v>300</v>
      </c>
      <c r="W94" t="s">
        <v>337</v>
      </c>
      <c r="X94" t="s">
        <v>249</v>
      </c>
      <c r="Y94" t="s">
        <v>287</v>
      </c>
      <c r="Z94" t="s">
        <v>226</v>
      </c>
      <c r="AA94" t="s">
        <v>378</v>
      </c>
      <c r="AB94" t="s">
        <v>205</v>
      </c>
      <c r="AC94" t="s">
        <v>239</v>
      </c>
      <c r="AD94" t="s">
        <v>343</v>
      </c>
    </row>
    <row r="95" spans="1:30" x14ac:dyDescent="0.3">
      <c r="A95" t="s">
        <v>104</v>
      </c>
      <c r="B95" t="s">
        <v>407</v>
      </c>
      <c r="C95" t="s">
        <v>194</v>
      </c>
      <c r="D95" t="s">
        <v>172</v>
      </c>
      <c r="E95" t="s">
        <v>443</v>
      </c>
      <c r="F95" t="s">
        <v>317</v>
      </c>
      <c r="G95" t="s">
        <v>344</v>
      </c>
      <c r="H95" t="s">
        <v>165</v>
      </c>
      <c r="I95" t="s">
        <v>473</v>
      </c>
      <c r="J95" t="s">
        <v>474</v>
      </c>
      <c r="K95" t="s">
        <v>461</v>
      </c>
      <c r="L95" t="s">
        <v>475</v>
      </c>
      <c r="M95" t="s">
        <v>324</v>
      </c>
      <c r="N95" t="s">
        <v>304</v>
      </c>
      <c r="O95" t="s">
        <v>429</v>
      </c>
      <c r="P95" t="s">
        <v>418</v>
      </c>
      <c r="Q95" t="s">
        <v>408</v>
      </c>
      <c r="R95" t="s">
        <v>193</v>
      </c>
      <c r="S95" t="s">
        <v>373</v>
      </c>
      <c r="T95" t="s">
        <v>324</v>
      </c>
      <c r="U95" t="s">
        <v>304</v>
      </c>
      <c r="V95" t="s">
        <v>183</v>
      </c>
      <c r="W95" t="s">
        <v>376</v>
      </c>
      <c r="X95" t="s">
        <v>294</v>
      </c>
      <c r="Y95" t="s">
        <v>219</v>
      </c>
      <c r="Z95" t="s">
        <v>224</v>
      </c>
      <c r="AA95" t="s">
        <v>369</v>
      </c>
      <c r="AB95" t="s">
        <v>175</v>
      </c>
      <c r="AC95" t="s">
        <v>224</v>
      </c>
      <c r="AD95" t="s">
        <v>406</v>
      </c>
    </row>
    <row r="96" spans="1:30" x14ac:dyDescent="0.3">
      <c r="A96" t="s">
        <v>60</v>
      </c>
      <c r="B96" t="s">
        <v>407</v>
      </c>
      <c r="C96" t="s">
        <v>213</v>
      </c>
      <c r="D96" t="s">
        <v>357</v>
      </c>
      <c r="E96" t="s">
        <v>439</v>
      </c>
      <c r="F96" t="s">
        <v>376</v>
      </c>
      <c r="G96" t="s">
        <v>390</v>
      </c>
      <c r="H96" t="s">
        <v>201</v>
      </c>
      <c r="I96" t="s">
        <v>434</v>
      </c>
      <c r="J96" t="s">
        <v>476</v>
      </c>
      <c r="K96" t="s">
        <v>477</v>
      </c>
      <c r="L96" t="s">
        <v>478</v>
      </c>
      <c r="M96" t="s">
        <v>289</v>
      </c>
      <c r="N96" t="s">
        <v>313</v>
      </c>
      <c r="O96" t="s">
        <v>443</v>
      </c>
      <c r="P96" t="s">
        <v>374</v>
      </c>
      <c r="Q96" t="s">
        <v>442</v>
      </c>
      <c r="R96" t="s">
        <v>441</v>
      </c>
      <c r="S96" t="s">
        <v>326</v>
      </c>
      <c r="T96" t="s">
        <v>479</v>
      </c>
      <c r="U96" t="s">
        <v>79</v>
      </c>
      <c r="V96" t="s">
        <v>350</v>
      </c>
      <c r="W96" t="s">
        <v>172</v>
      </c>
      <c r="X96" t="s">
        <v>331</v>
      </c>
      <c r="Y96" t="s">
        <v>242</v>
      </c>
      <c r="Z96" t="s">
        <v>327</v>
      </c>
      <c r="AA96" t="s">
        <v>406</v>
      </c>
      <c r="AB96" t="s">
        <v>184</v>
      </c>
      <c r="AC96" t="s">
        <v>321</v>
      </c>
      <c r="AD96" t="s">
        <v>324</v>
      </c>
    </row>
    <row r="97" spans="1:30" x14ac:dyDescent="0.3">
      <c r="A97" t="s">
        <v>85</v>
      </c>
      <c r="B97" t="s">
        <v>407</v>
      </c>
      <c r="C97" t="s">
        <v>213</v>
      </c>
      <c r="D97" t="s">
        <v>339</v>
      </c>
      <c r="E97" t="s">
        <v>468</v>
      </c>
      <c r="F97" t="s">
        <v>245</v>
      </c>
      <c r="G97" t="s">
        <v>412</v>
      </c>
      <c r="H97" t="s">
        <v>70</v>
      </c>
      <c r="I97" t="s">
        <v>442</v>
      </c>
      <c r="J97" t="s">
        <v>480</v>
      </c>
      <c r="K97" t="s">
        <v>481</v>
      </c>
      <c r="L97" t="s">
        <v>482</v>
      </c>
      <c r="M97" t="s">
        <v>365</v>
      </c>
      <c r="N97" t="s">
        <v>295</v>
      </c>
      <c r="O97" t="s">
        <v>468</v>
      </c>
      <c r="P97" t="s">
        <v>370</v>
      </c>
      <c r="Q97" t="s">
        <v>434</v>
      </c>
      <c r="R97" t="s">
        <v>172</v>
      </c>
      <c r="S97" t="s">
        <v>321</v>
      </c>
      <c r="T97" t="s">
        <v>268</v>
      </c>
      <c r="U97" t="s">
        <v>323</v>
      </c>
      <c r="V97" t="s">
        <v>300</v>
      </c>
      <c r="W97" t="s">
        <v>330</v>
      </c>
      <c r="X97" t="s">
        <v>226</v>
      </c>
      <c r="Y97" t="s">
        <v>140</v>
      </c>
      <c r="Z97" t="s">
        <v>224</v>
      </c>
      <c r="AA97" t="s">
        <v>414</v>
      </c>
      <c r="AB97" t="s">
        <v>236</v>
      </c>
      <c r="AC97" t="s">
        <v>258</v>
      </c>
      <c r="AD97" t="s">
        <v>383</v>
      </c>
    </row>
    <row r="98" spans="1:30" x14ac:dyDescent="0.3">
      <c r="A98" t="s">
        <v>104</v>
      </c>
      <c r="B98" t="s">
        <v>407</v>
      </c>
      <c r="C98" t="s">
        <v>213</v>
      </c>
      <c r="D98" t="s">
        <v>377</v>
      </c>
      <c r="E98" t="s">
        <v>429</v>
      </c>
      <c r="F98" t="s">
        <v>183</v>
      </c>
      <c r="G98" t="s">
        <v>280</v>
      </c>
      <c r="H98" t="s">
        <v>145</v>
      </c>
      <c r="I98" t="s">
        <v>409</v>
      </c>
      <c r="J98" t="s">
        <v>483</v>
      </c>
      <c r="K98" t="s">
        <v>484</v>
      </c>
      <c r="L98" t="s">
        <v>485</v>
      </c>
      <c r="M98" t="s">
        <v>420</v>
      </c>
      <c r="N98" t="s">
        <v>218</v>
      </c>
      <c r="O98" t="s">
        <v>345</v>
      </c>
      <c r="P98" t="s">
        <v>486</v>
      </c>
      <c r="Q98" t="s">
        <v>341</v>
      </c>
      <c r="R98" t="s">
        <v>430</v>
      </c>
      <c r="S98" t="s">
        <v>268</v>
      </c>
      <c r="T98" t="s">
        <v>372</v>
      </c>
      <c r="U98" t="s">
        <v>323</v>
      </c>
      <c r="V98" t="s">
        <v>346</v>
      </c>
      <c r="W98" t="s">
        <v>291</v>
      </c>
      <c r="X98" t="s">
        <v>298</v>
      </c>
      <c r="Y98" t="s">
        <v>205</v>
      </c>
      <c r="Z98" t="s">
        <v>199</v>
      </c>
      <c r="AA98" t="s">
        <v>385</v>
      </c>
      <c r="AB98" t="s">
        <v>175</v>
      </c>
      <c r="AC98" t="s">
        <v>224</v>
      </c>
      <c r="AD98" t="s">
        <v>363</v>
      </c>
    </row>
    <row r="99" spans="1:30" x14ac:dyDescent="0.3">
      <c r="A99" t="s">
        <v>60</v>
      </c>
      <c r="B99" t="s">
        <v>407</v>
      </c>
      <c r="C99" t="s">
        <v>228</v>
      </c>
      <c r="D99" t="s">
        <v>385</v>
      </c>
      <c r="E99" t="s">
        <v>370</v>
      </c>
      <c r="F99" t="s">
        <v>307</v>
      </c>
      <c r="G99" t="s">
        <v>196</v>
      </c>
      <c r="H99" t="s">
        <v>212</v>
      </c>
      <c r="I99" t="s">
        <v>409</v>
      </c>
      <c r="J99" t="s">
        <v>487</v>
      </c>
      <c r="K99" t="s">
        <v>488</v>
      </c>
      <c r="L99" t="s">
        <v>489</v>
      </c>
      <c r="M99" t="s">
        <v>378</v>
      </c>
      <c r="N99" t="s">
        <v>301</v>
      </c>
      <c r="O99" t="s">
        <v>365</v>
      </c>
      <c r="P99" t="s">
        <v>490</v>
      </c>
      <c r="Q99" t="s">
        <v>490</v>
      </c>
      <c r="R99" t="s">
        <v>408</v>
      </c>
      <c r="S99" t="s">
        <v>420</v>
      </c>
      <c r="T99" t="s">
        <v>292</v>
      </c>
      <c r="U99" t="s">
        <v>79</v>
      </c>
      <c r="V99" t="s">
        <v>172</v>
      </c>
      <c r="W99" t="s">
        <v>302</v>
      </c>
      <c r="X99" t="s">
        <v>312</v>
      </c>
      <c r="Y99" t="s">
        <v>190</v>
      </c>
      <c r="Z99" t="s">
        <v>222</v>
      </c>
      <c r="AA99" t="s">
        <v>302</v>
      </c>
      <c r="AB99" t="s">
        <v>237</v>
      </c>
      <c r="AC99" t="s">
        <v>295</v>
      </c>
      <c r="AD99" t="s">
        <v>329</v>
      </c>
    </row>
    <row r="100" spans="1:30" x14ac:dyDescent="0.3">
      <c r="A100" t="s">
        <v>85</v>
      </c>
      <c r="B100" t="s">
        <v>407</v>
      </c>
      <c r="C100" t="s">
        <v>228</v>
      </c>
      <c r="D100" t="s">
        <v>354</v>
      </c>
      <c r="E100" t="s">
        <v>479</v>
      </c>
      <c r="F100" t="s">
        <v>223</v>
      </c>
      <c r="G100" t="s">
        <v>344</v>
      </c>
      <c r="H100" t="s">
        <v>124</v>
      </c>
      <c r="I100" t="s">
        <v>389</v>
      </c>
      <c r="J100" t="s">
        <v>491</v>
      </c>
      <c r="K100" t="s">
        <v>492</v>
      </c>
      <c r="L100" t="s">
        <v>493</v>
      </c>
      <c r="M100" t="s">
        <v>410</v>
      </c>
      <c r="N100" t="s">
        <v>232</v>
      </c>
      <c r="O100" t="s">
        <v>409</v>
      </c>
      <c r="P100" t="s">
        <v>464</v>
      </c>
      <c r="Q100" t="s">
        <v>494</v>
      </c>
      <c r="R100" t="s">
        <v>389</v>
      </c>
      <c r="S100" t="s">
        <v>231</v>
      </c>
      <c r="T100" t="s">
        <v>383</v>
      </c>
      <c r="U100" t="s">
        <v>332</v>
      </c>
      <c r="V100" t="s">
        <v>305</v>
      </c>
      <c r="W100" t="s">
        <v>218</v>
      </c>
      <c r="X100" t="s">
        <v>252</v>
      </c>
      <c r="Y100" t="s">
        <v>87</v>
      </c>
      <c r="Z100" t="s">
        <v>257</v>
      </c>
      <c r="AA100" t="s">
        <v>421</v>
      </c>
      <c r="AB100" t="s">
        <v>125</v>
      </c>
      <c r="AC100" t="s">
        <v>258</v>
      </c>
      <c r="AD100" t="s">
        <v>284</v>
      </c>
    </row>
    <row r="101" spans="1:30" x14ac:dyDescent="0.3">
      <c r="A101" t="s">
        <v>104</v>
      </c>
      <c r="B101" t="s">
        <v>407</v>
      </c>
      <c r="C101" t="s">
        <v>228</v>
      </c>
      <c r="D101" t="s">
        <v>386</v>
      </c>
      <c r="E101" t="s">
        <v>408</v>
      </c>
      <c r="F101" t="s">
        <v>270</v>
      </c>
      <c r="G101" t="s">
        <v>367</v>
      </c>
      <c r="H101" t="s">
        <v>209</v>
      </c>
      <c r="I101" t="s">
        <v>433</v>
      </c>
      <c r="J101" t="s">
        <v>495</v>
      </c>
      <c r="K101" t="s">
        <v>496</v>
      </c>
      <c r="L101" t="s">
        <v>497</v>
      </c>
      <c r="M101" t="s">
        <v>433</v>
      </c>
      <c r="N101" t="s">
        <v>307</v>
      </c>
      <c r="O101" t="s">
        <v>443</v>
      </c>
      <c r="P101" t="s">
        <v>341</v>
      </c>
      <c r="Q101" t="s">
        <v>498</v>
      </c>
      <c r="R101" t="s">
        <v>453</v>
      </c>
      <c r="S101" t="s">
        <v>354</v>
      </c>
      <c r="T101" t="s">
        <v>430</v>
      </c>
      <c r="U101" t="s">
        <v>332</v>
      </c>
      <c r="V101" t="s">
        <v>218</v>
      </c>
      <c r="W101" t="s">
        <v>265</v>
      </c>
      <c r="X101" t="s">
        <v>241</v>
      </c>
      <c r="Y101" t="s">
        <v>173</v>
      </c>
      <c r="Z101" t="s">
        <v>217</v>
      </c>
      <c r="AA101" t="s">
        <v>397</v>
      </c>
      <c r="AB101" t="s">
        <v>158</v>
      </c>
      <c r="AC101" t="s">
        <v>204</v>
      </c>
      <c r="AD101" t="s">
        <v>378</v>
      </c>
    </row>
    <row r="102" spans="1:30" x14ac:dyDescent="0.3">
      <c r="A102" t="s">
        <v>60</v>
      </c>
      <c r="B102" t="s">
        <v>407</v>
      </c>
      <c r="C102" t="s">
        <v>238</v>
      </c>
      <c r="D102" t="s">
        <v>393</v>
      </c>
      <c r="E102" t="s">
        <v>408</v>
      </c>
      <c r="F102" t="s">
        <v>250</v>
      </c>
      <c r="G102" t="s">
        <v>417</v>
      </c>
      <c r="H102" t="s">
        <v>278</v>
      </c>
      <c r="I102" t="s">
        <v>454</v>
      </c>
      <c r="J102" t="s">
        <v>356</v>
      </c>
      <c r="K102" t="s">
        <v>499</v>
      </c>
      <c r="L102" t="s">
        <v>500</v>
      </c>
      <c r="M102" t="s">
        <v>372</v>
      </c>
      <c r="N102" t="s">
        <v>373</v>
      </c>
      <c r="O102" t="s">
        <v>473</v>
      </c>
      <c r="P102" t="s">
        <v>422</v>
      </c>
      <c r="Q102" t="s">
        <v>464</v>
      </c>
      <c r="R102" t="s">
        <v>370</v>
      </c>
      <c r="S102" t="s">
        <v>364</v>
      </c>
      <c r="T102" t="s">
        <v>437</v>
      </c>
      <c r="U102" t="s">
        <v>79</v>
      </c>
      <c r="V102" t="s">
        <v>369</v>
      </c>
      <c r="W102" t="s">
        <v>385</v>
      </c>
      <c r="X102" t="s">
        <v>291</v>
      </c>
      <c r="Y102" t="s">
        <v>190</v>
      </c>
      <c r="Z102" t="s">
        <v>183</v>
      </c>
      <c r="AA102" t="s">
        <v>385</v>
      </c>
      <c r="AB102" t="s">
        <v>170</v>
      </c>
      <c r="AC102" t="s">
        <v>200</v>
      </c>
      <c r="AD102" t="s">
        <v>333</v>
      </c>
    </row>
    <row r="103" spans="1:30" x14ac:dyDescent="0.3">
      <c r="A103" t="s">
        <v>85</v>
      </c>
      <c r="B103" t="s">
        <v>407</v>
      </c>
      <c r="C103" t="s">
        <v>238</v>
      </c>
      <c r="D103" t="s">
        <v>406</v>
      </c>
      <c r="E103" t="s">
        <v>399</v>
      </c>
      <c r="F103" t="s">
        <v>275</v>
      </c>
      <c r="G103" t="s">
        <v>280</v>
      </c>
      <c r="H103" t="s">
        <v>127</v>
      </c>
      <c r="I103" t="s">
        <v>296</v>
      </c>
      <c r="J103" t="s">
        <v>501</v>
      </c>
      <c r="K103" t="s">
        <v>502</v>
      </c>
      <c r="L103" t="s">
        <v>503</v>
      </c>
      <c r="M103" t="s">
        <v>504</v>
      </c>
      <c r="N103" t="s">
        <v>298</v>
      </c>
      <c r="O103" t="s">
        <v>505</v>
      </c>
      <c r="P103" t="s">
        <v>450</v>
      </c>
      <c r="Q103" t="s">
        <v>506</v>
      </c>
      <c r="R103" t="s">
        <v>369</v>
      </c>
      <c r="S103" t="s">
        <v>295</v>
      </c>
      <c r="T103" t="s">
        <v>406</v>
      </c>
      <c r="U103" t="s">
        <v>343</v>
      </c>
      <c r="V103" t="s">
        <v>191</v>
      </c>
      <c r="W103" t="s">
        <v>307</v>
      </c>
      <c r="X103" t="s">
        <v>299</v>
      </c>
      <c r="Y103" t="s">
        <v>176</v>
      </c>
      <c r="Z103" t="s">
        <v>299</v>
      </c>
      <c r="AA103" t="s">
        <v>421</v>
      </c>
      <c r="AB103" t="s">
        <v>251</v>
      </c>
      <c r="AC103" t="s">
        <v>272</v>
      </c>
      <c r="AD103" t="s">
        <v>377</v>
      </c>
    </row>
    <row r="104" spans="1:30" x14ac:dyDescent="0.3">
      <c r="A104" t="s">
        <v>104</v>
      </c>
      <c r="B104" t="s">
        <v>407</v>
      </c>
      <c r="C104" t="s">
        <v>238</v>
      </c>
      <c r="D104" t="s">
        <v>334</v>
      </c>
      <c r="E104" t="s">
        <v>374</v>
      </c>
      <c r="F104" t="s">
        <v>244</v>
      </c>
      <c r="G104" t="s">
        <v>347</v>
      </c>
      <c r="H104" t="s">
        <v>253</v>
      </c>
      <c r="I104" t="s">
        <v>479</v>
      </c>
      <c r="J104" t="s">
        <v>507</v>
      </c>
      <c r="K104" t="s">
        <v>508</v>
      </c>
      <c r="L104" t="s">
        <v>509</v>
      </c>
      <c r="M104" t="s">
        <v>360</v>
      </c>
      <c r="N104" t="s">
        <v>331</v>
      </c>
      <c r="O104" t="s">
        <v>415</v>
      </c>
      <c r="P104" t="s">
        <v>345</v>
      </c>
      <c r="Q104" t="s">
        <v>443</v>
      </c>
      <c r="R104" t="s">
        <v>280</v>
      </c>
      <c r="S104" t="s">
        <v>350</v>
      </c>
      <c r="T104" t="s">
        <v>510</v>
      </c>
      <c r="U104" t="s">
        <v>343</v>
      </c>
      <c r="V104" t="s">
        <v>250</v>
      </c>
      <c r="W104" t="s">
        <v>368</v>
      </c>
      <c r="X104" t="s">
        <v>218</v>
      </c>
      <c r="Y104" t="s">
        <v>145</v>
      </c>
      <c r="Z104" t="s">
        <v>270</v>
      </c>
      <c r="AA104" t="s">
        <v>340</v>
      </c>
      <c r="AB104" t="s">
        <v>144</v>
      </c>
      <c r="AC104" t="s">
        <v>309</v>
      </c>
      <c r="AD104" t="s">
        <v>324</v>
      </c>
    </row>
    <row r="105" spans="1:30" x14ac:dyDescent="0.3">
      <c r="A105" t="s">
        <v>60</v>
      </c>
      <c r="B105" t="s">
        <v>407</v>
      </c>
      <c r="C105" t="s">
        <v>264</v>
      </c>
      <c r="D105" t="s">
        <v>324</v>
      </c>
      <c r="E105" t="s">
        <v>437</v>
      </c>
      <c r="F105" t="s">
        <v>320</v>
      </c>
      <c r="G105" t="s">
        <v>441</v>
      </c>
      <c r="H105" t="s">
        <v>199</v>
      </c>
      <c r="I105" t="s">
        <v>345</v>
      </c>
      <c r="J105" t="s">
        <v>511</v>
      </c>
      <c r="K105" t="s">
        <v>512</v>
      </c>
      <c r="L105" t="s">
        <v>513</v>
      </c>
      <c r="M105" t="s">
        <v>344</v>
      </c>
      <c r="N105" t="s">
        <v>339</v>
      </c>
      <c r="O105" t="s">
        <v>434</v>
      </c>
      <c r="P105" t="s">
        <v>514</v>
      </c>
      <c r="Q105" t="s">
        <v>515</v>
      </c>
      <c r="R105" t="s">
        <v>345</v>
      </c>
      <c r="S105" t="s">
        <v>418</v>
      </c>
      <c r="T105" t="s">
        <v>464</v>
      </c>
      <c r="U105" t="s">
        <v>79</v>
      </c>
      <c r="V105" t="s">
        <v>393</v>
      </c>
      <c r="W105" t="s">
        <v>393</v>
      </c>
      <c r="X105" t="s">
        <v>265</v>
      </c>
      <c r="Y105" t="s">
        <v>201</v>
      </c>
      <c r="Z105" t="s">
        <v>323</v>
      </c>
      <c r="AA105" t="s">
        <v>335</v>
      </c>
      <c r="AB105" t="s">
        <v>170</v>
      </c>
      <c r="AC105" t="s">
        <v>222</v>
      </c>
      <c r="AD105" t="s">
        <v>344</v>
      </c>
    </row>
    <row r="106" spans="1:30" x14ac:dyDescent="0.3">
      <c r="A106" t="s">
        <v>85</v>
      </c>
      <c r="B106" t="s">
        <v>407</v>
      </c>
      <c r="C106" t="s">
        <v>264</v>
      </c>
      <c r="D106" t="s">
        <v>389</v>
      </c>
      <c r="E106" t="s">
        <v>374</v>
      </c>
      <c r="F106" t="s">
        <v>313</v>
      </c>
      <c r="G106" t="s">
        <v>399</v>
      </c>
      <c r="H106" t="s">
        <v>107</v>
      </c>
      <c r="I106" t="s">
        <v>172</v>
      </c>
      <c r="J106" t="s">
        <v>516</v>
      </c>
      <c r="K106" t="s">
        <v>517</v>
      </c>
      <c r="L106" t="s">
        <v>449</v>
      </c>
      <c r="M106" t="s">
        <v>518</v>
      </c>
      <c r="N106" t="s">
        <v>241</v>
      </c>
      <c r="O106" t="s">
        <v>352</v>
      </c>
      <c r="P106" t="s">
        <v>465</v>
      </c>
      <c r="Q106" t="s">
        <v>519</v>
      </c>
      <c r="R106" t="s">
        <v>334</v>
      </c>
      <c r="S106" t="s">
        <v>316</v>
      </c>
      <c r="T106" t="s">
        <v>377</v>
      </c>
      <c r="U106" t="s">
        <v>268</v>
      </c>
      <c r="V106" t="s">
        <v>305</v>
      </c>
      <c r="W106" t="s">
        <v>317</v>
      </c>
      <c r="X106" t="s">
        <v>245</v>
      </c>
      <c r="Y106" t="s">
        <v>176</v>
      </c>
      <c r="Z106" t="s">
        <v>309</v>
      </c>
      <c r="AA106" t="s">
        <v>372</v>
      </c>
      <c r="AB106" t="s">
        <v>253</v>
      </c>
      <c r="AC106" t="s">
        <v>226</v>
      </c>
      <c r="AD106" t="s">
        <v>386</v>
      </c>
    </row>
    <row r="107" spans="1:30" x14ac:dyDescent="0.3">
      <c r="A107" t="s">
        <v>104</v>
      </c>
      <c r="B107" t="s">
        <v>407</v>
      </c>
      <c r="C107" t="s">
        <v>264</v>
      </c>
      <c r="D107" t="s">
        <v>378</v>
      </c>
      <c r="E107" t="s">
        <v>486</v>
      </c>
      <c r="F107" t="s">
        <v>332</v>
      </c>
      <c r="G107" t="s">
        <v>196</v>
      </c>
      <c r="H107" t="s">
        <v>191</v>
      </c>
      <c r="I107" t="s">
        <v>418</v>
      </c>
      <c r="J107" t="s">
        <v>520</v>
      </c>
      <c r="K107" t="s">
        <v>254</v>
      </c>
      <c r="L107" t="s">
        <v>521</v>
      </c>
      <c r="M107" t="s">
        <v>341</v>
      </c>
      <c r="N107" t="s">
        <v>320</v>
      </c>
      <c r="O107" t="s">
        <v>522</v>
      </c>
      <c r="P107" t="s">
        <v>365</v>
      </c>
      <c r="Q107" t="s">
        <v>523</v>
      </c>
      <c r="R107" t="s">
        <v>336</v>
      </c>
      <c r="S107" t="s">
        <v>302</v>
      </c>
      <c r="T107" t="s">
        <v>399</v>
      </c>
      <c r="U107" t="s">
        <v>268</v>
      </c>
      <c r="V107" t="s">
        <v>332</v>
      </c>
      <c r="W107" t="s">
        <v>354</v>
      </c>
      <c r="X107" t="s">
        <v>323</v>
      </c>
      <c r="Y107" t="s">
        <v>287</v>
      </c>
      <c r="Z107" t="s">
        <v>200</v>
      </c>
      <c r="AA107" t="s">
        <v>326</v>
      </c>
      <c r="AB107" t="s">
        <v>190</v>
      </c>
      <c r="AC107" t="s">
        <v>245</v>
      </c>
      <c r="AD107" t="s">
        <v>372</v>
      </c>
    </row>
    <row r="108" spans="1:30" x14ac:dyDescent="0.3">
      <c r="A108" t="s">
        <v>60</v>
      </c>
      <c r="B108" t="s">
        <v>407</v>
      </c>
      <c r="C108" t="s">
        <v>273</v>
      </c>
      <c r="D108" t="s">
        <v>326</v>
      </c>
      <c r="E108" t="s">
        <v>439</v>
      </c>
      <c r="F108" t="s">
        <v>349</v>
      </c>
      <c r="G108" t="s">
        <v>374</v>
      </c>
      <c r="H108" t="s">
        <v>217</v>
      </c>
      <c r="I108" t="s">
        <v>524</v>
      </c>
      <c r="J108" t="s">
        <v>525</v>
      </c>
      <c r="K108" t="s">
        <v>382</v>
      </c>
      <c r="L108" t="s">
        <v>303</v>
      </c>
      <c r="M108" t="s">
        <v>367</v>
      </c>
      <c r="N108" t="s">
        <v>349</v>
      </c>
      <c r="O108" t="s">
        <v>526</v>
      </c>
      <c r="P108" t="s">
        <v>429</v>
      </c>
      <c r="Q108" t="s">
        <v>473</v>
      </c>
      <c r="R108" t="s">
        <v>443</v>
      </c>
      <c r="S108" t="s">
        <v>280</v>
      </c>
      <c r="T108" t="s">
        <v>456</v>
      </c>
      <c r="U108" t="s">
        <v>79</v>
      </c>
      <c r="V108" t="s">
        <v>397</v>
      </c>
      <c r="W108" t="s">
        <v>426</v>
      </c>
      <c r="X108" t="s">
        <v>339</v>
      </c>
      <c r="Y108" t="s">
        <v>201</v>
      </c>
      <c r="Z108" t="s">
        <v>332</v>
      </c>
      <c r="AA108" t="s">
        <v>393</v>
      </c>
      <c r="AB108" t="s">
        <v>269</v>
      </c>
      <c r="AC108" t="s">
        <v>241</v>
      </c>
      <c r="AD108" t="s">
        <v>453</v>
      </c>
    </row>
    <row r="109" spans="1:30" x14ac:dyDescent="0.3">
      <c r="A109" t="s">
        <v>85</v>
      </c>
      <c r="B109" t="s">
        <v>407</v>
      </c>
      <c r="C109" t="s">
        <v>273</v>
      </c>
      <c r="D109" t="s">
        <v>381</v>
      </c>
      <c r="E109" t="s">
        <v>468</v>
      </c>
      <c r="F109" t="s">
        <v>355</v>
      </c>
      <c r="G109" t="s">
        <v>399</v>
      </c>
      <c r="H109" t="s">
        <v>107</v>
      </c>
      <c r="I109" t="s">
        <v>250</v>
      </c>
      <c r="J109" t="s">
        <v>527</v>
      </c>
      <c r="K109" t="s">
        <v>528</v>
      </c>
      <c r="L109" t="s">
        <v>529</v>
      </c>
      <c r="M109" t="s">
        <v>530</v>
      </c>
      <c r="N109" t="s">
        <v>255</v>
      </c>
      <c r="O109" t="s">
        <v>434</v>
      </c>
      <c r="P109" t="s">
        <v>464</v>
      </c>
      <c r="Q109" t="s">
        <v>531</v>
      </c>
      <c r="R109" t="s">
        <v>378</v>
      </c>
      <c r="S109" t="s">
        <v>337</v>
      </c>
      <c r="T109" t="s">
        <v>302</v>
      </c>
      <c r="U109" t="s">
        <v>343</v>
      </c>
      <c r="V109" t="s">
        <v>249</v>
      </c>
      <c r="W109" t="s">
        <v>317</v>
      </c>
      <c r="X109" t="s">
        <v>231</v>
      </c>
      <c r="Y109" t="s">
        <v>176</v>
      </c>
      <c r="Z109" t="s">
        <v>245</v>
      </c>
      <c r="AA109" t="s">
        <v>372</v>
      </c>
      <c r="AB109" t="s">
        <v>146</v>
      </c>
      <c r="AC109" t="s">
        <v>283</v>
      </c>
      <c r="AD109" t="s">
        <v>389</v>
      </c>
    </row>
    <row r="110" spans="1:30" x14ac:dyDescent="0.3">
      <c r="A110" t="s">
        <v>104</v>
      </c>
      <c r="B110" t="s">
        <v>407</v>
      </c>
      <c r="C110" t="s">
        <v>273</v>
      </c>
      <c r="D110" t="s">
        <v>397</v>
      </c>
      <c r="E110" t="s">
        <v>429</v>
      </c>
      <c r="F110" t="s">
        <v>363</v>
      </c>
      <c r="G110" t="s">
        <v>417</v>
      </c>
      <c r="H110" t="s">
        <v>300</v>
      </c>
      <c r="I110" t="s">
        <v>372</v>
      </c>
      <c r="J110" t="s">
        <v>457</v>
      </c>
      <c r="K110" t="s">
        <v>532</v>
      </c>
      <c r="L110" t="s">
        <v>513</v>
      </c>
      <c r="M110" t="s">
        <v>345</v>
      </c>
      <c r="N110" t="s">
        <v>291</v>
      </c>
      <c r="O110" t="s">
        <v>494</v>
      </c>
      <c r="P110" t="s">
        <v>429</v>
      </c>
      <c r="Q110" t="s">
        <v>533</v>
      </c>
      <c r="R110" t="s">
        <v>360</v>
      </c>
      <c r="S110" t="s">
        <v>363</v>
      </c>
      <c r="T110" t="s">
        <v>479</v>
      </c>
      <c r="U110" t="s">
        <v>343</v>
      </c>
      <c r="V110" t="s">
        <v>291</v>
      </c>
      <c r="W110" t="s">
        <v>406</v>
      </c>
      <c r="X110" t="s">
        <v>312</v>
      </c>
      <c r="Y110" t="s">
        <v>287</v>
      </c>
      <c r="Z110" t="s">
        <v>222</v>
      </c>
      <c r="AA110" t="s">
        <v>414</v>
      </c>
      <c r="AB110" t="s">
        <v>237</v>
      </c>
      <c r="AC110" t="s">
        <v>217</v>
      </c>
      <c r="AD110" t="s">
        <v>324</v>
      </c>
    </row>
    <row r="111" spans="1:30" x14ac:dyDescent="0.3">
      <c r="A111" t="s">
        <v>60</v>
      </c>
      <c r="B111" t="s">
        <v>534</v>
      </c>
      <c r="C111" t="s">
        <v>62</v>
      </c>
      <c r="D111" t="s">
        <v>420</v>
      </c>
      <c r="E111" t="s">
        <v>454</v>
      </c>
      <c r="F111" t="s">
        <v>421</v>
      </c>
      <c r="G111" t="s">
        <v>486</v>
      </c>
      <c r="H111" t="s">
        <v>244</v>
      </c>
      <c r="I111" t="s">
        <v>524</v>
      </c>
      <c r="J111" t="s">
        <v>535</v>
      </c>
      <c r="K111" t="s">
        <v>536</v>
      </c>
      <c r="L111" t="s">
        <v>537</v>
      </c>
      <c r="M111" t="s">
        <v>538</v>
      </c>
      <c r="N111" t="s">
        <v>381</v>
      </c>
      <c r="O111" t="s">
        <v>539</v>
      </c>
      <c r="P111" t="s">
        <v>429</v>
      </c>
      <c r="Q111" t="s">
        <v>523</v>
      </c>
      <c r="R111" t="s">
        <v>454</v>
      </c>
      <c r="S111" t="s">
        <v>367</v>
      </c>
      <c r="T111" t="s">
        <v>450</v>
      </c>
      <c r="U111" t="s">
        <v>79</v>
      </c>
      <c r="V111" t="s">
        <v>414</v>
      </c>
      <c r="W111" t="s">
        <v>372</v>
      </c>
      <c r="X111" t="s">
        <v>172</v>
      </c>
      <c r="Y111" t="s">
        <v>242</v>
      </c>
      <c r="Z111" t="s">
        <v>312</v>
      </c>
      <c r="AA111" t="s">
        <v>414</v>
      </c>
      <c r="AB111" t="s">
        <v>191</v>
      </c>
      <c r="AC111" t="s">
        <v>183</v>
      </c>
      <c r="AD111" t="s">
        <v>424</v>
      </c>
    </row>
    <row r="112" spans="1:30" x14ac:dyDescent="0.3">
      <c r="A112" t="s">
        <v>85</v>
      </c>
      <c r="B112" t="s">
        <v>534</v>
      </c>
      <c r="C112" t="s">
        <v>62</v>
      </c>
      <c r="D112" t="s">
        <v>357</v>
      </c>
      <c r="E112" t="s">
        <v>539</v>
      </c>
      <c r="F112" t="s">
        <v>498</v>
      </c>
      <c r="G112" t="s">
        <v>196</v>
      </c>
      <c r="H112" t="s">
        <v>149</v>
      </c>
      <c r="I112" t="s">
        <v>294</v>
      </c>
      <c r="J112" t="s">
        <v>540</v>
      </c>
      <c r="K112" t="s">
        <v>541</v>
      </c>
      <c r="L112" t="s">
        <v>542</v>
      </c>
      <c r="M112" t="s">
        <v>543</v>
      </c>
      <c r="N112" t="s">
        <v>279</v>
      </c>
      <c r="O112" t="s">
        <v>494</v>
      </c>
      <c r="P112" t="s">
        <v>341</v>
      </c>
      <c r="Q112" t="s">
        <v>543</v>
      </c>
      <c r="R112" t="s">
        <v>335</v>
      </c>
      <c r="S112" t="s">
        <v>241</v>
      </c>
      <c r="T112" t="s">
        <v>392</v>
      </c>
      <c r="U112" t="s">
        <v>354</v>
      </c>
      <c r="V112" t="s">
        <v>126</v>
      </c>
      <c r="W112" t="s">
        <v>332</v>
      </c>
      <c r="X112" t="s">
        <v>232</v>
      </c>
      <c r="Y112" t="s">
        <v>152</v>
      </c>
      <c r="Z112" t="s">
        <v>327</v>
      </c>
      <c r="AA112" t="s">
        <v>351</v>
      </c>
      <c r="AB112" t="s">
        <v>201</v>
      </c>
      <c r="AC112" t="s">
        <v>277</v>
      </c>
      <c r="AD112" t="s">
        <v>377</v>
      </c>
    </row>
    <row r="113" spans="1:30" x14ac:dyDescent="0.3">
      <c r="A113" t="s">
        <v>104</v>
      </c>
      <c r="B113" t="s">
        <v>534</v>
      </c>
      <c r="C113" t="s">
        <v>62</v>
      </c>
      <c r="D113" t="s">
        <v>324</v>
      </c>
      <c r="E113" t="s">
        <v>445</v>
      </c>
      <c r="F113" t="s">
        <v>399</v>
      </c>
      <c r="G113" t="s">
        <v>292</v>
      </c>
      <c r="H113" t="s">
        <v>243</v>
      </c>
      <c r="I113" t="s">
        <v>397</v>
      </c>
      <c r="J113" t="s">
        <v>544</v>
      </c>
      <c r="K113" t="s">
        <v>545</v>
      </c>
      <c r="L113" t="s">
        <v>546</v>
      </c>
      <c r="M113" t="s">
        <v>505</v>
      </c>
      <c r="N113" t="s">
        <v>328</v>
      </c>
      <c r="O113" t="s">
        <v>506</v>
      </c>
      <c r="P113" t="s">
        <v>439</v>
      </c>
      <c r="Q113" t="s">
        <v>455</v>
      </c>
      <c r="R113" t="s">
        <v>486</v>
      </c>
      <c r="S113" t="s">
        <v>385</v>
      </c>
      <c r="T113" t="s">
        <v>441</v>
      </c>
      <c r="U113" t="s">
        <v>354</v>
      </c>
      <c r="V113" t="s">
        <v>328</v>
      </c>
      <c r="W113" t="s">
        <v>377</v>
      </c>
      <c r="X113" t="s">
        <v>291</v>
      </c>
      <c r="Y113" t="s">
        <v>174</v>
      </c>
      <c r="Z113" t="s">
        <v>241</v>
      </c>
      <c r="AA113" t="s">
        <v>326</v>
      </c>
      <c r="AB113" t="s">
        <v>246</v>
      </c>
      <c r="AC113" t="s">
        <v>327</v>
      </c>
      <c r="AD113" t="s">
        <v>326</v>
      </c>
    </row>
    <row r="114" spans="1:30" x14ac:dyDescent="0.3">
      <c r="A114" t="s">
        <v>60</v>
      </c>
      <c r="B114" t="s">
        <v>534</v>
      </c>
      <c r="C114" t="s">
        <v>116</v>
      </c>
      <c r="D114" t="s">
        <v>355</v>
      </c>
      <c r="E114" t="s">
        <v>352</v>
      </c>
      <c r="F114" t="s">
        <v>333</v>
      </c>
      <c r="G114" t="s">
        <v>547</v>
      </c>
      <c r="H114" t="s">
        <v>327</v>
      </c>
      <c r="I114" t="s">
        <v>408</v>
      </c>
      <c r="J114" t="s">
        <v>427</v>
      </c>
      <c r="K114" t="s">
        <v>548</v>
      </c>
      <c r="L114" t="s">
        <v>549</v>
      </c>
      <c r="M114" t="s">
        <v>437</v>
      </c>
      <c r="N114" t="s">
        <v>363</v>
      </c>
      <c r="O114" t="s">
        <v>550</v>
      </c>
      <c r="P114" t="s">
        <v>486</v>
      </c>
      <c r="Q114" t="s">
        <v>410</v>
      </c>
      <c r="R114" t="s">
        <v>551</v>
      </c>
      <c r="S114" t="s">
        <v>374</v>
      </c>
      <c r="T114" t="s">
        <v>552</v>
      </c>
      <c r="U114" t="s">
        <v>79</v>
      </c>
      <c r="V114" t="s">
        <v>435</v>
      </c>
      <c r="W114" t="s">
        <v>355</v>
      </c>
      <c r="X114" t="s">
        <v>381</v>
      </c>
      <c r="Y114" t="s">
        <v>144</v>
      </c>
      <c r="Z114" t="s">
        <v>373</v>
      </c>
      <c r="AA114" t="s">
        <v>355</v>
      </c>
      <c r="AB114" t="s">
        <v>277</v>
      </c>
      <c r="AC114" t="s">
        <v>323</v>
      </c>
      <c r="AD114" t="s">
        <v>453</v>
      </c>
    </row>
    <row r="115" spans="1:30" x14ac:dyDescent="0.3">
      <c r="A115" t="s">
        <v>85</v>
      </c>
      <c r="B115" t="s">
        <v>534</v>
      </c>
      <c r="C115" t="s">
        <v>116</v>
      </c>
      <c r="D115" t="s">
        <v>363</v>
      </c>
      <c r="E115" t="s">
        <v>526</v>
      </c>
      <c r="F115" t="s">
        <v>486</v>
      </c>
      <c r="G115" t="s">
        <v>538</v>
      </c>
      <c r="H115" t="s">
        <v>105</v>
      </c>
      <c r="I115" t="s">
        <v>231</v>
      </c>
      <c r="J115" t="s">
        <v>196</v>
      </c>
      <c r="K115" t="s">
        <v>553</v>
      </c>
      <c r="L115" t="s">
        <v>554</v>
      </c>
      <c r="M115" t="s">
        <v>555</v>
      </c>
      <c r="N115" t="s">
        <v>346</v>
      </c>
      <c r="O115" t="s">
        <v>455</v>
      </c>
      <c r="P115" t="s">
        <v>347</v>
      </c>
      <c r="Q115" t="s">
        <v>210</v>
      </c>
      <c r="R115" t="s">
        <v>414</v>
      </c>
      <c r="S115" t="s">
        <v>183</v>
      </c>
      <c r="T115" t="s">
        <v>362</v>
      </c>
      <c r="U115" t="s">
        <v>369</v>
      </c>
      <c r="V115" t="s">
        <v>249</v>
      </c>
      <c r="W115" t="s">
        <v>358</v>
      </c>
      <c r="X115" t="s">
        <v>337</v>
      </c>
      <c r="Y115" t="s">
        <v>87</v>
      </c>
      <c r="Z115" t="s">
        <v>295</v>
      </c>
      <c r="AA115" t="s">
        <v>326</v>
      </c>
      <c r="AB115" t="s">
        <v>258</v>
      </c>
      <c r="AC115" t="s">
        <v>224</v>
      </c>
      <c r="AD115" t="s">
        <v>350</v>
      </c>
    </row>
    <row r="116" spans="1:30" x14ac:dyDescent="0.3">
      <c r="A116" t="s">
        <v>104</v>
      </c>
      <c r="B116" t="s">
        <v>534</v>
      </c>
      <c r="C116" t="s">
        <v>116</v>
      </c>
      <c r="D116" t="s">
        <v>351</v>
      </c>
      <c r="E116" t="s">
        <v>434</v>
      </c>
      <c r="F116" t="s">
        <v>436</v>
      </c>
      <c r="G116" t="s">
        <v>486</v>
      </c>
      <c r="H116" t="s">
        <v>207</v>
      </c>
      <c r="I116" t="s">
        <v>392</v>
      </c>
      <c r="J116" t="s">
        <v>486</v>
      </c>
      <c r="K116" t="s">
        <v>556</v>
      </c>
      <c r="L116" t="s">
        <v>557</v>
      </c>
      <c r="M116" t="s">
        <v>523</v>
      </c>
      <c r="N116" t="s">
        <v>368</v>
      </c>
      <c r="O116" t="s">
        <v>504</v>
      </c>
      <c r="P116" t="s">
        <v>292</v>
      </c>
      <c r="Q116" t="s">
        <v>539</v>
      </c>
      <c r="R116" t="s">
        <v>427</v>
      </c>
      <c r="S116" t="s">
        <v>335</v>
      </c>
      <c r="T116" t="s">
        <v>558</v>
      </c>
      <c r="U116" t="s">
        <v>369</v>
      </c>
      <c r="V116" t="s">
        <v>339</v>
      </c>
      <c r="W116" t="s">
        <v>386</v>
      </c>
      <c r="X116" t="s">
        <v>261</v>
      </c>
      <c r="Y116" t="s">
        <v>145</v>
      </c>
      <c r="Z116" t="s">
        <v>325</v>
      </c>
      <c r="AA116" t="s">
        <v>372</v>
      </c>
      <c r="AB116" t="s">
        <v>226</v>
      </c>
      <c r="AC116" t="s">
        <v>232</v>
      </c>
      <c r="AD116" t="s">
        <v>426</v>
      </c>
    </row>
    <row r="117" spans="1:30" x14ac:dyDescent="0.3">
      <c r="A117" t="s">
        <v>60</v>
      </c>
      <c r="B117" t="s">
        <v>534</v>
      </c>
      <c r="C117" t="s">
        <v>138</v>
      </c>
      <c r="D117" t="s">
        <v>364</v>
      </c>
      <c r="E117" t="s">
        <v>410</v>
      </c>
      <c r="F117" t="s">
        <v>385</v>
      </c>
      <c r="G117" t="s">
        <v>451</v>
      </c>
      <c r="H117" t="s">
        <v>217</v>
      </c>
      <c r="I117" t="s">
        <v>468</v>
      </c>
      <c r="J117" t="s">
        <v>547</v>
      </c>
      <c r="K117" t="s">
        <v>559</v>
      </c>
      <c r="L117" t="s">
        <v>130</v>
      </c>
      <c r="M117" t="s">
        <v>438</v>
      </c>
      <c r="N117" t="s">
        <v>392</v>
      </c>
      <c r="O117" t="s">
        <v>560</v>
      </c>
      <c r="P117" t="s">
        <v>408</v>
      </c>
      <c r="Q117" t="s">
        <v>561</v>
      </c>
      <c r="R117" t="s">
        <v>410</v>
      </c>
      <c r="S117" t="s">
        <v>558</v>
      </c>
      <c r="T117" t="s">
        <v>467</v>
      </c>
      <c r="U117" t="s">
        <v>79</v>
      </c>
      <c r="V117" t="s">
        <v>329</v>
      </c>
      <c r="W117" t="s">
        <v>333</v>
      </c>
      <c r="X117" t="s">
        <v>363</v>
      </c>
      <c r="Y117" t="s">
        <v>242</v>
      </c>
      <c r="Z117" t="s">
        <v>261</v>
      </c>
      <c r="AA117" t="s">
        <v>435</v>
      </c>
      <c r="AB117" t="s">
        <v>263</v>
      </c>
      <c r="AC117" t="s">
        <v>331</v>
      </c>
      <c r="AD117" t="s">
        <v>412</v>
      </c>
    </row>
    <row r="118" spans="1:30" x14ac:dyDescent="0.3">
      <c r="A118" t="s">
        <v>85</v>
      </c>
      <c r="B118" t="s">
        <v>534</v>
      </c>
      <c r="C118" t="s">
        <v>138</v>
      </c>
      <c r="D118" t="s">
        <v>363</v>
      </c>
      <c r="E118" t="s">
        <v>562</v>
      </c>
      <c r="F118" t="s">
        <v>172</v>
      </c>
      <c r="G118" t="s">
        <v>360</v>
      </c>
      <c r="H118" t="s">
        <v>93</v>
      </c>
      <c r="I118" t="s">
        <v>304</v>
      </c>
      <c r="J118" t="s">
        <v>424</v>
      </c>
      <c r="K118" t="s">
        <v>563</v>
      </c>
      <c r="L118" t="s">
        <v>92</v>
      </c>
      <c r="M118" t="s">
        <v>535</v>
      </c>
      <c r="N118" t="s">
        <v>307</v>
      </c>
      <c r="O118" t="s">
        <v>564</v>
      </c>
      <c r="P118" t="s">
        <v>367</v>
      </c>
      <c r="Q118" t="s">
        <v>565</v>
      </c>
      <c r="R118" t="s">
        <v>351</v>
      </c>
      <c r="S118" t="s">
        <v>325</v>
      </c>
      <c r="T118" t="s">
        <v>319</v>
      </c>
      <c r="U118" t="s">
        <v>392</v>
      </c>
      <c r="V118" t="s">
        <v>207</v>
      </c>
      <c r="W118" t="s">
        <v>373</v>
      </c>
      <c r="X118" t="s">
        <v>338</v>
      </c>
      <c r="Y118" t="s">
        <v>162</v>
      </c>
      <c r="Z118" t="s">
        <v>232</v>
      </c>
      <c r="AA118" t="s">
        <v>351</v>
      </c>
      <c r="AB118" t="s">
        <v>252</v>
      </c>
      <c r="AC118" t="s">
        <v>257</v>
      </c>
      <c r="AD118" t="s">
        <v>350</v>
      </c>
    </row>
    <row r="119" spans="1:30" x14ac:dyDescent="0.3">
      <c r="A119" t="s">
        <v>104</v>
      </c>
      <c r="B119" t="s">
        <v>534</v>
      </c>
      <c r="C119" t="s">
        <v>138</v>
      </c>
      <c r="D119" t="s">
        <v>421</v>
      </c>
      <c r="E119" t="s">
        <v>526</v>
      </c>
      <c r="F119" t="s">
        <v>386</v>
      </c>
      <c r="G119" t="s">
        <v>558</v>
      </c>
      <c r="H119" t="s">
        <v>246</v>
      </c>
      <c r="I119" t="s">
        <v>414</v>
      </c>
      <c r="J119" t="s">
        <v>374</v>
      </c>
      <c r="K119" t="s">
        <v>566</v>
      </c>
      <c r="L119" t="s">
        <v>567</v>
      </c>
      <c r="M119" t="s">
        <v>551</v>
      </c>
      <c r="N119" t="s">
        <v>339</v>
      </c>
      <c r="O119" t="s">
        <v>562</v>
      </c>
      <c r="P119" t="s">
        <v>374</v>
      </c>
      <c r="Q119" t="s">
        <v>568</v>
      </c>
      <c r="R119" t="s">
        <v>439</v>
      </c>
      <c r="S119" t="s">
        <v>324</v>
      </c>
      <c r="T119" t="s">
        <v>451</v>
      </c>
      <c r="U119" t="s">
        <v>392</v>
      </c>
      <c r="V119" t="s">
        <v>343</v>
      </c>
      <c r="W119" t="s">
        <v>385</v>
      </c>
      <c r="X119" t="s">
        <v>268</v>
      </c>
      <c r="Y119" t="s">
        <v>165</v>
      </c>
      <c r="Z119" t="s">
        <v>346</v>
      </c>
      <c r="AA119" t="s">
        <v>396</v>
      </c>
      <c r="AB119" t="s">
        <v>257</v>
      </c>
      <c r="AC119" t="s">
        <v>316</v>
      </c>
      <c r="AD119" t="s">
        <v>426</v>
      </c>
    </row>
    <row r="120" spans="1:30" x14ac:dyDescent="0.3">
      <c r="A120" t="s">
        <v>60</v>
      </c>
      <c r="B120" t="s">
        <v>534</v>
      </c>
      <c r="C120" t="s">
        <v>154</v>
      </c>
      <c r="D120" t="s">
        <v>413</v>
      </c>
      <c r="E120" t="s">
        <v>564</v>
      </c>
      <c r="F120" t="s">
        <v>354</v>
      </c>
      <c r="G120" t="s">
        <v>439</v>
      </c>
      <c r="H120" t="s">
        <v>321</v>
      </c>
      <c r="I120" t="s">
        <v>569</v>
      </c>
      <c r="J120" t="s">
        <v>445</v>
      </c>
      <c r="K120" t="s">
        <v>570</v>
      </c>
      <c r="L120" t="s">
        <v>96</v>
      </c>
      <c r="M120" t="s">
        <v>429</v>
      </c>
      <c r="N120" t="s">
        <v>378</v>
      </c>
      <c r="O120" t="s">
        <v>462</v>
      </c>
      <c r="P120" t="s">
        <v>422</v>
      </c>
      <c r="Q120" t="s">
        <v>571</v>
      </c>
      <c r="R120" t="s">
        <v>561</v>
      </c>
      <c r="S120" t="s">
        <v>437</v>
      </c>
      <c r="T120" t="s">
        <v>410</v>
      </c>
      <c r="U120" t="s">
        <v>79</v>
      </c>
      <c r="V120" t="s">
        <v>329</v>
      </c>
      <c r="W120" t="s">
        <v>412</v>
      </c>
      <c r="X120" t="s">
        <v>380</v>
      </c>
      <c r="Y120" t="s">
        <v>262</v>
      </c>
      <c r="Z120" t="s">
        <v>383</v>
      </c>
      <c r="AA120" t="s">
        <v>453</v>
      </c>
      <c r="AB120" t="s">
        <v>274</v>
      </c>
      <c r="AC120" t="s">
        <v>320</v>
      </c>
      <c r="AD120" t="s">
        <v>479</v>
      </c>
    </row>
    <row r="121" spans="1:30" x14ac:dyDescent="0.3">
      <c r="A121" t="s">
        <v>85</v>
      </c>
      <c r="B121" t="s">
        <v>534</v>
      </c>
      <c r="C121" t="s">
        <v>154</v>
      </c>
      <c r="D121" t="s">
        <v>392</v>
      </c>
      <c r="E121" t="s">
        <v>572</v>
      </c>
      <c r="F121" t="s">
        <v>304</v>
      </c>
      <c r="G121" t="s">
        <v>558</v>
      </c>
      <c r="H121" t="s">
        <v>152</v>
      </c>
      <c r="I121" t="s">
        <v>370</v>
      </c>
      <c r="J121" t="s">
        <v>573</v>
      </c>
      <c r="K121" t="s">
        <v>574</v>
      </c>
      <c r="L121" t="s">
        <v>87</v>
      </c>
      <c r="M121" t="s">
        <v>575</v>
      </c>
      <c r="N121" t="s">
        <v>331</v>
      </c>
      <c r="O121" t="s">
        <v>539</v>
      </c>
      <c r="P121" t="s">
        <v>422</v>
      </c>
      <c r="Q121" t="s">
        <v>544</v>
      </c>
      <c r="R121" t="s">
        <v>420</v>
      </c>
      <c r="S121" t="s">
        <v>279</v>
      </c>
      <c r="T121" t="s">
        <v>335</v>
      </c>
      <c r="U121" t="s">
        <v>393</v>
      </c>
      <c r="V121" t="s">
        <v>157</v>
      </c>
      <c r="W121" t="s">
        <v>359</v>
      </c>
      <c r="X121" t="s">
        <v>330</v>
      </c>
      <c r="Y121" t="s">
        <v>107</v>
      </c>
      <c r="Z121" t="s">
        <v>337</v>
      </c>
      <c r="AA121" t="s">
        <v>403</v>
      </c>
      <c r="AB121" t="s">
        <v>322</v>
      </c>
      <c r="AC121" t="s">
        <v>321</v>
      </c>
      <c r="AD121" t="s">
        <v>362</v>
      </c>
    </row>
    <row r="122" spans="1:30" x14ac:dyDescent="0.3">
      <c r="A122" t="s">
        <v>104</v>
      </c>
      <c r="B122" t="s">
        <v>534</v>
      </c>
      <c r="C122" t="s">
        <v>154</v>
      </c>
      <c r="D122" t="s">
        <v>372</v>
      </c>
      <c r="E122" t="s">
        <v>573</v>
      </c>
      <c r="F122" t="s">
        <v>291</v>
      </c>
      <c r="G122" t="s">
        <v>427</v>
      </c>
      <c r="H122" t="s">
        <v>207</v>
      </c>
      <c r="I122" t="s">
        <v>576</v>
      </c>
      <c r="J122" t="s">
        <v>561</v>
      </c>
      <c r="K122" t="s">
        <v>577</v>
      </c>
      <c r="L122" t="s">
        <v>78</v>
      </c>
      <c r="M122" t="s">
        <v>410</v>
      </c>
      <c r="N122" t="s">
        <v>406</v>
      </c>
      <c r="O122" t="s">
        <v>578</v>
      </c>
      <c r="P122" t="s">
        <v>422</v>
      </c>
      <c r="Q122" t="s">
        <v>518</v>
      </c>
      <c r="R122" t="s">
        <v>422</v>
      </c>
      <c r="S122" t="s">
        <v>351</v>
      </c>
      <c r="T122" t="s">
        <v>490</v>
      </c>
      <c r="U122" t="s">
        <v>393</v>
      </c>
      <c r="V122" t="s">
        <v>373</v>
      </c>
      <c r="W122" t="s">
        <v>319</v>
      </c>
      <c r="X122" t="s">
        <v>383</v>
      </c>
      <c r="Y122" t="s">
        <v>178</v>
      </c>
      <c r="Z122" t="s">
        <v>331</v>
      </c>
      <c r="AA122" t="s">
        <v>333</v>
      </c>
      <c r="AB122" t="s">
        <v>245</v>
      </c>
      <c r="AC122" t="s">
        <v>330</v>
      </c>
      <c r="AD122" t="s">
        <v>364</v>
      </c>
    </row>
    <row r="123" spans="1:30" x14ac:dyDescent="0.3">
      <c r="A123" t="s">
        <v>60</v>
      </c>
      <c r="B123" t="s">
        <v>534</v>
      </c>
      <c r="C123" t="s">
        <v>167</v>
      </c>
      <c r="D123" t="s">
        <v>403</v>
      </c>
      <c r="E123" t="s">
        <v>342</v>
      </c>
      <c r="F123" t="s">
        <v>369</v>
      </c>
      <c r="G123" t="s">
        <v>514</v>
      </c>
      <c r="H123" t="s">
        <v>321</v>
      </c>
      <c r="I123" t="s">
        <v>569</v>
      </c>
      <c r="J123" t="s">
        <v>579</v>
      </c>
      <c r="K123" t="s">
        <v>580</v>
      </c>
      <c r="L123" t="s">
        <v>63</v>
      </c>
      <c r="M123" t="s">
        <v>515</v>
      </c>
      <c r="N123" t="s">
        <v>324</v>
      </c>
      <c r="O123" t="s">
        <v>581</v>
      </c>
      <c r="P123" t="s">
        <v>523</v>
      </c>
      <c r="Q123" t="s">
        <v>582</v>
      </c>
      <c r="R123" t="s">
        <v>564</v>
      </c>
      <c r="S123" t="s">
        <v>370</v>
      </c>
      <c r="T123" t="s">
        <v>576</v>
      </c>
      <c r="U123" t="s">
        <v>79</v>
      </c>
      <c r="V123" t="s">
        <v>413</v>
      </c>
      <c r="W123" t="s">
        <v>280</v>
      </c>
      <c r="X123" t="s">
        <v>335</v>
      </c>
      <c r="Y123" t="s">
        <v>305</v>
      </c>
      <c r="Z123" t="s">
        <v>406</v>
      </c>
      <c r="AA123" t="s">
        <v>347</v>
      </c>
      <c r="AB123" t="s">
        <v>338</v>
      </c>
      <c r="AC123" t="s">
        <v>261</v>
      </c>
      <c r="AD123" t="s">
        <v>486</v>
      </c>
    </row>
    <row r="124" spans="1:30" x14ac:dyDescent="0.3">
      <c r="A124" t="s">
        <v>85</v>
      </c>
      <c r="B124" t="s">
        <v>534</v>
      </c>
      <c r="C124" t="s">
        <v>167</v>
      </c>
      <c r="D124" t="s">
        <v>334</v>
      </c>
      <c r="E124" t="s">
        <v>488</v>
      </c>
      <c r="F124" t="s">
        <v>329</v>
      </c>
      <c r="G124" t="s">
        <v>408</v>
      </c>
      <c r="H124" t="s">
        <v>166</v>
      </c>
      <c r="I124" t="s">
        <v>583</v>
      </c>
      <c r="J124" t="s">
        <v>584</v>
      </c>
      <c r="K124" t="s">
        <v>585</v>
      </c>
      <c r="L124" t="s">
        <v>174</v>
      </c>
      <c r="M124" t="s">
        <v>544</v>
      </c>
      <c r="N124" t="s">
        <v>313</v>
      </c>
      <c r="O124" t="s">
        <v>562</v>
      </c>
      <c r="P124" t="s">
        <v>586</v>
      </c>
      <c r="Q124" t="s">
        <v>587</v>
      </c>
      <c r="R124" t="s">
        <v>430</v>
      </c>
      <c r="S124" t="s">
        <v>307</v>
      </c>
      <c r="T124" t="s">
        <v>414</v>
      </c>
      <c r="U124" t="s">
        <v>426</v>
      </c>
      <c r="V124" t="s">
        <v>189</v>
      </c>
      <c r="W124" t="s">
        <v>383</v>
      </c>
      <c r="X124" t="s">
        <v>325</v>
      </c>
      <c r="Y124" t="s">
        <v>192</v>
      </c>
      <c r="Z124" t="s">
        <v>241</v>
      </c>
      <c r="AA124" t="s">
        <v>412</v>
      </c>
      <c r="AB124" t="s">
        <v>327</v>
      </c>
      <c r="AC124" t="s">
        <v>270</v>
      </c>
      <c r="AD124" t="s">
        <v>372</v>
      </c>
    </row>
    <row r="125" spans="1:30" x14ac:dyDescent="0.3">
      <c r="A125" t="s">
        <v>104</v>
      </c>
      <c r="B125" t="s">
        <v>534</v>
      </c>
      <c r="C125" t="s">
        <v>167</v>
      </c>
      <c r="D125" t="s">
        <v>420</v>
      </c>
      <c r="E125" t="s">
        <v>461</v>
      </c>
      <c r="F125" t="s">
        <v>378</v>
      </c>
      <c r="G125" t="s">
        <v>468</v>
      </c>
      <c r="H125" t="s">
        <v>189</v>
      </c>
      <c r="I125" t="s">
        <v>582</v>
      </c>
      <c r="J125" t="s">
        <v>474</v>
      </c>
      <c r="K125" t="s">
        <v>588</v>
      </c>
      <c r="L125" t="s">
        <v>118</v>
      </c>
      <c r="M125" t="s">
        <v>506</v>
      </c>
      <c r="N125" t="s">
        <v>377</v>
      </c>
      <c r="O125" t="s">
        <v>462</v>
      </c>
      <c r="P125" t="s">
        <v>522</v>
      </c>
      <c r="Q125" t="s">
        <v>589</v>
      </c>
      <c r="R125" t="s">
        <v>515</v>
      </c>
      <c r="S125" t="s">
        <v>420</v>
      </c>
      <c r="T125" t="s">
        <v>429</v>
      </c>
      <c r="U125" t="s">
        <v>426</v>
      </c>
      <c r="V125" t="s">
        <v>328</v>
      </c>
      <c r="W125" t="s">
        <v>426</v>
      </c>
      <c r="X125" t="s">
        <v>172</v>
      </c>
      <c r="Y125" t="s">
        <v>132</v>
      </c>
      <c r="Z125" t="s">
        <v>313</v>
      </c>
      <c r="AA125" t="s">
        <v>280</v>
      </c>
      <c r="AB125" t="s">
        <v>200</v>
      </c>
      <c r="AC125" t="s">
        <v>307</v>
      </c>
      <c r="AD125" t="s">
        <v>399</v>
      </c>
    </row>
    <row r="126" spans="1:30" x14ac:dyDescent="0.3">
      <c r="A126" t="s">
        <v>60</v>
      </c>
      <c r="B126" t="s">
        <v>534</v>
      </c>
      <c r="C126" t="s">
        <v>177</v>
      </c>
      <c r="D126" t="s">
        <v>399</v>
      </c>
      <c r="E126" t="s">
        <v>530</v>
      </c>
      <c r="F126" t="s">
        <v>372</v>
      </c>
      <c r="G126" t="s">
        <v>523</v>
      </c>
      <c r="H126" t="s">
        <v>231</v>
      </c>
      <c r="I126" t="s">
        <v>462</v>
      </c>
      <c r="J126" t="s">
        <v>590</v>
      </c>
      <c r="K126" t="s">
        <v>591</v>
      </c>
      <c r="L126" t="s">
        <v>139</v>
      </c>
      <c r="M126" t="s">
        <v>473</v>
      </c>
      <c r="N126" t="s">
        <v>351</v>
      </c>
      <c r="O126" t="s">
        <v>592</v>
      </c>
      <c r="P126" t="s">
        <v>582</v>
      </c>
      <c r="Q126" t="s">
        <v>593</v>
      </c>
      <c r="R126" t="s">
        <v>562</v>
      </c>
      <c r="S126" t="s">
        <v>524</v>
      </c>
      <c r="T126" t="s">
        <v>447</v>
      </c>
      <c r="U126" t="s">
        <v>79</v>
      </c>
      <c r="V126" t="s">
        <v>412</v>
      </c>
      <c r="W126" t="s">
        <v>336</v>
      </c>
      <c r="X126" t="s">
        <v>414</v>
      </c>
      <c r="Y126" t="s">
        <v>239</v>
      </c>
      <c r="Z126" t="s">
        <v>296</v>
      </c>
      <c r="AA126" t="s">
        <v>558</v>
      </c>
      <c r="AB126" t="s">
        <v>304</v>
      </c>
      <c r="AC126" t="s">
        <v>349</v>
      </c>
      <c r="AD126" t="s">
        <v>456</v>
      </c>
    </row>
    <row r="127" spans="1:30" x14ac:dyDescent="0.3">
      <c r="A127" t="s">
        <v>85</v>
      </c>
      <c r="B127" t="s">
        <v>534</v>
      </c>
      <c r="C127" t="s">
        <v>177</v>
      </c>
      <c r="D127" t="s">
        <v>340</v>
      </c>
      <c r="E127" t="s">
        <v>594</v>
      </c>
      <c r="F127" t="s">
        <v>427</v>
      </c>
      <c r="G127" t="s">
        <v>490</v>
      </c>
      <c r="H127" t="s">
        <v>119</v>
      </c>
      <c r="I127" t="s">
        <v>571</v>
      </c>
      <c r="J127" t="s">
        <v>595</v>
      </c>
      <c r="K127" t="s">
        <v>596</v>
      </c>
      <c r="L127" t="s">
        <v>236</v>
      </c>
      <c r="M127" t="s">
        <v>597</v>
      </c>
      <c r="N127" t="s">
        <v>332</v>
      </c>
      <c r="O127" t="s">
        <v>598</v>
      </c>
      <c r="P127" t="s">
        <v>531</v>
      </c>
      <c r="Q127" t="s">
        <v>599</v>
      </c>
      <c r="R127" t="s">
        <v>403</v>
      </c>
      <c r="S127" t="s">
        <v>331</v>
      </c>
      <c r="T127" t="s">
        <v>372</v>
      </c>
      <c r="U127" t="s">
        <v>319</v>
      </c>
      <c r="V127" t="s">
        <v>243</v>
      </c>
      <c r="W127" t="s">
        <v>383</v>
      </c>
      <c r="X127" t="s">
        <v>346</v>
      </c>
      <c r="Y127" t="s">
        <v>175</v>
      </c>
      <c r="Z127" t="s">
        <v>304</v>
      </c>
      <c r="AA127" t="s">
        <v>336</v>
      </c>
      <c r="AB127" t="s">
        <v>295</v>
      </c>
      <c r="AC127" t="s">
        <v>222</v>
      </c>
      <c r="AD127" t="s">
        <v>424</v>
      </c>
    </row>
    <row r="128" spans="1:30" x14ac:dyDescent="0.3">
      <c r="A128" t="s">
        <v>104</v>
      </c>
      <c r="B128" t="s">
        <v>534</v>
      </c>
      <c r="C128" t="s">
        <v>177</v>
      </c>
      <c r="D128" t="s">
        <v>333</v>
      </c>
      <c r="E128" t="s">
        <v>404</v>
      </c>
      <c r="F128" t="s">
        <v>344</v>
      </c>
      <c r="G128" t="s">
        <v>450</v>
      </c>
      <c r="H128" t="s">
        <v>243</v>
      </c>
      <c r="I128" t="s">
        <v>568</v>
      </c>
      <c r="J128" t="s">
        <v>600</v>
      </c>
      <c r="K128" t="s">
        <v>234</v>
      </c>
      <c r="L128" t="s">
        <v>140</v>
      </c>
      <c r="M128" t="s">
        <v>562</v>
      </c>
      <c r="N128" t="s">
        <v>369</v>
      </c>
      <c r="O128" t="s">
        <v>569</v>
      </c>
      <c r="P128" t="s">
        <v>573</v>
      </c>
      <c r="Q128" t="s">
        <v>601</v>
      </c>
      <c r="R128" t="s">
        <v>505</v>
      </c>
      <c r="S128" t="s">
        <v>430</v>
      </c>
      <c r="T128" t="s">
        <v>498</v>
      </c>
      <c r="U128" t="s">
        <v>319</v>
      </c>
      <c r="V128" t="s">
        <v>349</v>
      </c>
      <c r="W128" t="s">
        <v>351</v>
      </c>
      <c r="X128" t="s">
        <v>296</v>
      </c>
      <c r="Y128" t="s">
        <v>170</v>
      </c>
      <c r="Z128" t="s">
        <v>320</v>
      </c>
      <c r="AA128" t="s">
        <v>360</v>
      </c>
      <c r="AB128" t="s">
        <v>298</v>
      </c>
      <c r="AC128" t="s">
        <v>313</v>
      </c>
      <c r="AD128" t="s">
        <v>442</v>
      </c>
    </row>
    <row r="129" spans="1:30" x14ac:dyDescent="0.3">
      <c r="A129" t="s">
        <v>60</v>
      </c>
      <c r="B129" t="s">
        <v>534</v>
      </c>
      <c r="C129" t="s">
        <v>194</v>
      </c>
      <c r="D129" t="s">
        <v>336</v>
      </c>
      <c r="E129" t="s">
        <v>543</v>
      </c>
      <c r="F129" t="s">
        <v>538</v>
      </c>
      <c r="G129" t="s">
        <v>533</v>
      </c>
      <c r="H129" t="s">
        <v>337</v>
      </c>
      <c r="I129" t="s">
        <v>602</v>
      </c>
      <c r="J129" t="s">
        <v>603</v>
      </c>
      <c r="K129" t="s">
        <v>604</v>
      </c>
      <c r="L129" t="s">
        <v>195</v>
      </c>
      <c r="M129" t="s">
        <v>469</v>
      </c>
      <c r="N129" t="s">
        <v>364</v>
      </c>
      <c r="O129" t="s">
        <v>605</v>
      </c>
      <c r="P129" t="s">
        <v>519</v>
      </c>
      <c r="Q129" t="s">
        <v>606</v>
      </c>
      <c r="R129" t="s">
        <v>593</v>
      </c>
      <c r="S129" t="s">
        <v>515</v>
      </c>
      <c r="T129" t="s">
        <v>568</v>
      </c>
      <c r="U129" t="s">
        <v>79</v>
      </c>
      <c r="V129" t="s">
        <v>418</v>
      </c>
      <c r="W129" t="s">
        <v>607</v>
      </c>
      <c r="X129" t="s">
        <v>193</v>
      </c>
      <c r="Y129" t="s">
        <v>208</v>
      </c>
      <c r="Z129" t="s">
        <v>380</v>
      </c>
      <c r="AA129" t="s">
        <v>438</v>
      </c>
      <c r="AB129" t="s">
        <v>323</v>
      </c>
      <c r="AC129" t="s">
        <v>350</v>
      </c>
      <c r="AD129" t="s">
        <v>415</v>
      </c>
    </row>
    <row r="130" spans="1:30" x14ac:dyDescent="0.3">
      <c r="A130" t="s">
        <v>85</v>
      </c>
      <c r="B130" t="s">
        <v>534</v>
      </c>
      <c r="C130" t="s">
        <v>194</v>
      </c>
      <c r="D130" t="s">
        <v>420</v>
      </c>
      <c r="E130" t="s">
        <v>608</v>
      </c>
      <c r="F130" t="s">
        <v>609</v>
      </c>
      <c r="G130" t="s">
        <v>422</v>
      </c>
      <c r="H130" t="s">
        <v>180</v>
      </c>
      <c r="I130" t="s">
        <v>560</v>
      </c>
      <c r="J130" t="s">
        <v>610</v>
      </c>
      <c r="K130" t="s">
        <v>611</v>
      </c>
      <c r="L130" t="s">
        <v>253</v>
      </c>
      <c r="M130" t="s">
        <v>594</v>
      </c>
      <c r="N130" t="s">
        <v>320</v>
      </c>
      <c r="O130" t="s">
        <v>342</v>
      </c>
      <c r="P130" t="s">
        <v>612</v>
      </c>
      <c r="Q130" t="s">
        <v>613</v>
      </c>
      <c r="R130" t="s">
        <v>453</v>
      </c>
      <c r="S130" t="s">
        <v>331</v>
      </c>
      <c r="T130" t="s">
        <v>396</v>
      </c>
      <c r="U130" t="s">
        <v>351</v>
      </c>
      <c r="V130" t="s">
        <v>243</v>
      </c>
      <c r="W130" t="s">
        <v>284</v>
      </c>
      <c r="X130" t="s">
        <v>323</v>
      </c>
      <c r="Y130" t="s">
        <v>205</v>
      </c>
      <c r="Z130" t="s">
        <v>325</v>
      </c>
      <c r="AA130" t="s">
        <v>438</v>
      </c>
      <c r="AB130" t="s">
        <v>330</v>
      </c>
      <c r="AC130" t="s">
        <v>304</v>
      </c>
      <c r="AD130" t="s">
        <v>479</v>
      </c>
    </row>
    <row r="131" spans="1:30" x14ac:dyDescent="0.3">
      <c r="A131" t="s">
        <v>104</v>
      </c>
      <c r="B131" t="s">
        <v>534</v>
      </c>
      <c r="C131" t="s">
        <v>194</v>
      </c>
      <c r="D131" t="s">
        <v>280</v>
      </c>
      <c r="E131" t="s">
        <v>614</v>
      </c>
      <c r="F131" t="s">
        <v>409</v>
      </c>
      <c r="G131" t="s">
        <v>583</v>
      </c>
      <c r="H131" t="s">
        <v>208</v>
      </c>
      <c r="I131" t="s">
        <v>615</v>
      </c>
      <c r="J131" t="s">
        <v>492</v>
      </c>
      <c r="K131" t="s">
        <v>616</v>
      </c>
      <c r="L131" t="s">
        <v>173</v>
      </c>
      <c r="M131" t="s">
        <v>342</v>
      </c>
      <c r="N131" t="s">
        <v>334</v>
      </c>
      <c r="O131" t="s">
        <v>617</v>
      </c>
      <c r="P131" t="s">
        <v>618</v>
      </c>
      <c r="Q131" t="s">
        <v>572</v>
      </c>
      <c r="R131" t="s">
        <v>583</v>
      </c>
      <c r="S131" t="s">
        <v>403</v>
      </c>
      <c r="T131" t="s">
        <v>365</v>
      </c>
      <c r="U131" t="s">
        <v>351</v>
      </c>
      <c r="V131" t="s">
        <v>354</v>
      </c>
      <c r="W131" t="s">
        <v>396</v>
      </c>
      <c r="X131" t="s">
        <v>302</v>
      </c>
      <c r="Y131" t="s">
        <v>144</v>
      </c>
      <c r="Z131" t="s">
        <v>343</v>
      </c>
      <c r="AA131" t="s">
        <v>438</v>
      </c>
      <c r="AB131" t="s">
        <v>279</v>
      </c>
      <c r="AC131" t="s">
        <v>301</v>
      </c>
      <c r="AD131" t="s">
        <v>370</v>
      </c>
    </row>
    <row r="132" spans="1:30" x14ac:dyDescent="0.3">
      <c r="A132" t="s">
        <v>60</v>
      </c>
      <c r="B132" t="s">
        <v>534</v>
      </c>
      <c r="C132" t="s">
        <v>213</v>
      </c>
      <c r="D132" t="s">
        <v>442</v>
      </c>
      <c r="E132" t="s">
        <v>617</v>
      </c>
      <c r="F132" t="s">
        <v>486</v>
      </c>
      <c r="G132" t="s">
        <v>506</v>
      </c>
      <c r="H132" t="s">
        <v>304</v>
      </c>
      <c r="I132" t="s">
        <v>619</v>
      </c>
      <c r="J132" t="s">
        <v>620</v>
      </c>
      <c r="K132" t="s">
        <v>621</v>
      </c>
      <c r="L132" t="s">
        <v>178</v>
      </c>
      <c r="M132" t="s">
        <v>622</v>
      </c>
      <c r="N132" t="s">
        <v>424</v>
      </c>
      <c r="O132" t="s">
        <v>623</v>
      </c>
      <c r="P132" t="s">
        <v>606</v>
      </c>
      <c r="Q132" t="s">
        <v>216</v>
      </c>
      <c r="R132" t="s">
        <v>615</v>
      </c>
      <c r="S132" t="s">
        <v>415</v>
      </c>
      <c r="T132" t="s">
        <v>518</v>
      </c>
      <c r="U132" t="s">
        <v>79</v>
      </c>
      <c r="V132" t="s">
        <v>347</v>
      </c>
      <c r="W132" t="s">
        <v>437</v>
      </c>
      <c r="X132" t="s">
        <v>329</v>
      </c>
      <c r="Y132" t="s">
        <v>249</v>
      </c>
      <c r="Z132" t="s">
        <v>319</v>
      </c>
      <c r="AA132" t="s">
        <v>456</v>
      </c>
      <c r="AB132" t="s">
        <v>291</v>
      </c>
      <c r="AC132" t="s">
        <v>377</v>
      </c>
      <c r="AD132" t="s">
        <v>583</v>
      </c>
    </row>
    <row r="133" spans="1:30" x14ac:dyDescent="0.3">
      <c r="A133" t="s">
        <v>85</v>
      </c>
      <c r="B133" t="s">
        <v>534</v>
      </c>
      <c r="C133" t="s">
        <v>213</v>
      </c>
      <c r="D133" t="s">
        <v>403</v>
      </c>
      <c r="E133" t="s">
        <v>400</v>
      </c>
      <c r="F133" t="s">
        <v>352</v>
      </c>
      <c r="G133" t="s">
        <v>515</v>
      </c>
      <c r="H133" t="s">
        <v>260</v>
      </c>
      <c r="I133" t="s">
        <v>504</v>
      </c>
      <c r="J133" t="s">
        <v>624</v>
      </c>
      <c r="K133" t="s">
        <v>625</v>
      </c>
      <c r="L133" t="s">
        <v>157</v>
      </c>
      <c r="M133" t="s">
        <v>626</v>
      </c>
      <c r="N133" t="s">
        <v>301</v>
      </c>
      <c r="O133" t="s">
        <v>569</v>
      </c>
      <c r="P133" t="s">
        <v>519</v>
      </c>
      <c r="Q133" t="s">
        <v>187</v>
      </c>
      <c r="R133" t="s">
        <v>344</v>
      </c>
      <c r="S133" t="s">
        <v>312</v>
      </c>
      <c r="T133" t="s">
        <v>364</v>
      </c>
      <c r="U133" t="s">
        <v>364</v>
      </c>
      <c r="V133" t="s">
        <v>212</v>
      </c>
      <c r="W133" t="s">
        <v>289</v>
      </c>
      <c r="X133" t="s">
        <v>290</v>
      </c>
      <c r="Y133" t="s">
        <v>131</v>
      </c>
      <c r="Z133" t="s">
        <v>346</v>
      </c>
      <c r="AA133" t="s">
        <v>464</v>
      </c>
      <c r="AB133" t="s">
        <v>323</v>
      </c>
      <c r="AC133" t="s">
        <v>304</v>
      </c>
      <c r="AD133" t="s">
        <v>433</v>
      </c>
    </row>
    <row r="134" spans="1:30" x14ac:dyDescent="0.3">
      <c r="A134" t="s">
        <v>104</v>
      </c>
      <c r="B134" t="s">
        <v>534</v>
      </c>
      <c r="C134" t="s">
        <v>213</v>
      </c>
      <c r="D134" t="s">
        <v>336</v>
      </c>
      <c r="E134" t="s">
        <v>572</v>
      </c>
      <c r="F134" t="s">
        <v>524</v>
      </c>
      <c r="G134" t="s">
        <v>445</v>
      </c>
      <c r="H134" t="s">
        <v>126</v>
      </c>
      <c r="I134" t="s">
        <v>569</v>
      </c>
      <c r="J134" t="s">
        <v>627</v>
      </c>
      <c r="K134" t="s">
        <v>628</v>
      </c>
      <c r="L134" t="s">
        <v>125</v>
      </c>
      <c r="M134" t="s">
        <v>569</v>
      </c>
      <c r="N134" t="s">
        <v>319</v>
      </c>
      <c r="O134" t="s">
        <v>543</v>
      </c>
      <c r="P134" t="s">
        <v>477</v>
      </c>
      <c r="Q134" t="s">
        <v>619</v>
      </c>
      <c r="R134" t="s">
        <v>445</v>
      </c>
      <c r="S134" t="s">
        <v>418</v>
      </c>
      <c r="T134" t="s">
        <v>454</v>
      </c>
      <c r="U134" t="s">
        <v>364</v>
      </c>
      <c r="V134" t="s">
        <v>406</v>
      </c>
      <c r="W134" t="s">
        <v>413</v>
      </c>
      <c r="X134" t="s">
        <v>363</v>
      </c>
      <c r="Y134" t="s">
        <v>197</v>
      </c>
      <c r="Z134" t="s">
        <v>328</v>
      </c>
      <c r="AA134" t="s">
        <v>468</v>
      </c>
      <c r="AB134" t="s">
        <v>313</v>
      </c>
      <c r="AC134" t="s">
        <v>311</v>
      </c>
      <c r="AD134" t="s">
        <v>370</v>
      </c>
    </row>
    <row r="135" spans="1:30" x14ac:dyDescent="0.3">
      <c r="A135" t="s">
        <v>60</v>
      </c>
      <c r="B135" t="s">
        <v>534</v>
      </c>
      <c r="C135" t="s">
        <v>228</v>
      </c>
      <c r="D135" t="s">
        <v>438</v>
      </c>
      <c r="E135" t="s">
        <v>531</v>
      </c>
      <c r="F135" t="s">
        <v>451</v>
      </c>
      <c r="G135" t="s">
        <v>571</v>
      </c>
      <c r="H135" t="s">
        <v>255</v>
      </c>
      <c r="I135" t="s">
        <v>592</v>
      </c>
      <c r="J135" t="s">
        <v>471</v>
      </c>
      <c r="K135" t="s">
        <v>629</v>
      </c>
      <c r="L135" t="s">
        <v>197</v>
      </c>
      <c r="M135" t="s">
        <v>504</v>
      </c>
      <c r="N135" t="s">
        <v>390</v>
      </c>
      <c r="O135" t="s">
        <v>544</v>
      </c>
      <c r="P135" t="s">
        <v>593</v>
      </c>
      <c r="Q135" t="s">
        <v>605</v>
      </c>
      <c r="R135" t="s">
        <v>602</v>
      </c>
      <c r="S135" t="s">
        <v>583</v>
      </c>
      <c r="T135" t="s">
        <v>615</v>
      </c>
      <c r="U135" t="s">
        <v>79</v>
      </c>
      <c r="V135" t="s">
        <v>360</v>
      </c>
      <c r="W135" t="s">
        <v>370</v>
      </c>
      <c r="X135" t="s">
        <v>510</v>
      </c>
      <c r="Y135" t="s">
        <v>182</v>
      </c>
      <c r="Z135" t="s">
        <v>397</v>
      </c>
      <c r="AA135" t="s">
        <v>515</v>
      </c>
      <c r="AB135" t="s">
        <v>359</v>
      </c>
      <c r="AC135" t="s">
        <v>392</v>
      </c>
      <c r="AD135" t="s">
        <v>552</v>
      </c>
    </row>
    <row r="136" spans="1:30" x14ac:dyDescent="0.3">
      <c r="A136" t="s">
        <v>85</v>
      </c>
      <c r="B136" t="s">
        <v>534</v>
      </c>
      <c r="C136" t="s">
        <v>228</v>
      </c>
      <c r="D136" t="s">
        <v>424</v>
      </c>
      <c r="E136" t="s">
        <v>589</v>
      </c>
      <c r="F136" t="s">
        <v>437</v>
      </c>
      <c r="G136" t="s">
        <v>450</v>
      </c>
      <c r="H136" t="s">
        <v>209</v>
      </c>
      <c r="I136" t="s">
        <v>443</v>
      </c>
      <c r="J136" t="s">
        <v>630</v>
      </c>
      <c r="K136" t="s">
        <v>631</v>
      </c>
      <c r="L136" t="s">
        <v>305</v>
      </c>
      <c r="M136" t="s">
        <v>281</v>
      </c>
      <c r="N136" t="s">
        <v>311</v>
      </c>
      <c r="O136" t="s">
        <v>617</v>
      </c>
      <c r="P136" t="s">
        <v>632</v>
      </c>
      <c r="Q136" t="s">
        <v>594</v>
      </c>
      <c r="R136" t="s">
        <v>436</v>
      </c>
      <c r="S136" t="s">
        <v>332</v>
      </c>
      <c r="T136" t="s">
        <v>333</v>
      </c>
      <c r="U136" t="s">
        <v>453</v>
      </c>
      <c r="V136" t="s">
        <v>207</v>
      </c>
      <c r="W136" t="s">
        <v>381</v>
      </c>
      <c r="X136" t="s">
        <v>312</v>
      </c>
      <c r="Y136" t="s">
        <v>260</v>
      </c>
      <c r="Z136" t="s">
        <v>250</v>
      </c>
      <c r="AA136" t="s">
        <v>524</v>
      </c>
      <c r="AB136" t="s">
        <v>290</v>
      </c>
      <c r="AC136" t="s">
        <v>279</v>
      </c>
      <c r="AD136" t="s">
        <v>412</v>
      </c>
    </row>
    <row r="137" spans="1:30" x14ac:dyDescent="0.3">
      <c r="A137" t="s">
        <v>104</v>
      </c>
      <c r="B137" t="s">
        <v>534</v>
      </c>
      <c r="C137" t="s">
        <v>228</v>
      </c>
      <c r="D137" t="s">
        <v>292</v>
      </c>
      <c r="E137" t="s">
        <v>606</v>
      </c>
      <c r="F137" t="s">
        <v>451</v>
      </c>
      <c r="G137" t="s">
        <v>410</v>
      </c>
      <c r="H137" t="s">
        <v>224</v>
      </c>
      <c r="I137" t="s">
        <v>633</v>
      </c>
      <c r="J137" t="s">
        <v>634</v>
      </c>
      <c r="K137" t="s">
        <v>532</v>
      </c>
      <c r="L137" t="s">
        <v>190</v>
      </c>
      <c r="M137" t="s">
        <v>617</v>
      </c>
      <c r="N137" t="s">
        <v>426</v>
      </c>
      <c r="O137" t="s">
        <v>619</v>
      </c>
      <c r="P137" t="s">
        <v>609</v>
      </c>
      <c r="Q137" t="s">
        <v>401</v>
      </c>
      <c r="R137" t="s">
        <v>586</v>
      </c>
      <c r="S137" t="s">
        <v>399</v>
      </c>
      <c r="T137" t="s">
        <v>467</v>
      </c>
      <c r="U137" t="s">
        <v>453</v>
      </c>
      <c r="V137" t="s">
        <v>296</v>
      </c>
      <c r="W137" t="s">
        <v>453</v>
      </c>
      <c r="X137" t="s">
        <v>378</v>
      </c>
      <c r="Y137" t="s">
        <v>214</v>
      </c>
      <c r="Z137" t="s">
        <v>268</v>
      </c>
      <c r="AA137" t="s">
        <v>422</v>
      </c>
      <c r="AB137" t="s">
        <v>311</v>
      </c>
      <c r="AC137" t="s">
        <v>359</v>
      </c>
      <c r="AD137" t="s">
        <v>427</v>
      </c>
    </row>
    <row r="138" spans="1:30" x14ac:dyDescent="0.3">
      <c r="A138" t="s">
        <v>60</v>
      </c>
      <c r="B138" t="s">
        <v>534</v>
      </c>
      <c r="C138" t="s">
        <v>238</v>
      </c>
      <c r="D138" t="s">
        <v>439</v>
      </c>
      <c r="E138" t="s">
        <v>519</v>
      </c>
      <c r="F138" t="s">
        <v>442</v>
      </c>
      <c r="G138" t="s">
        <v>582</v>
      </c>
      <c r="H138" t="s">
        <v>250</v>
      </c>
      <c r="I138" t="s">
        <v>618</v>
      </c>
      <c r="J138" t="s">
        <v>635</v>
      </c>
      <c r="K138" t="s">
        <v>636</v>
      </c>
      <c r="L138" t="s">
        <v>158</v>
      </c>
      <c r="M138" t="s">
        <v>562</v>
      </c>
      <c r="N138" t="s">
        <v>436</v>
      </c>
      <c r="O138" t="s">
        <v>637</v>
      </c>
      <c r="P138" t="s">
        <v>462</v>
      </c>
      <c r="Q138" t="s">
        <v>638</v>
      </c>
      <c r="R138" t="s">
        <v>639</v>
      </c>
      <c r="S138" t="s">
        <v>469</v>
      </c>
      <c r="T138" t="s">
        <v>617</v>
      </c>
      <c r="U138" t="s">
        <v>79</v>
      </c>
      <c r="V138" t="s">
        <v>374</v>
      </c>
      <c r="W138" t="s">
        <v>422</v>
      </c>
      <c r="X138" t="s">
        <v>436</v>
      </c>
      <c r="Y138" t="s">
        <v>199</v>
      </c>
      <c r="Z138" t="s">
        <v>421</v>
      </c>
      <c r="AA138" t="s">
        <v>415</v>
      </c>
      <c r="AB138" t="s">
        <v>368</v>
      </c>
      <c r="AC138" t="s">
        <v>397</v>
      </c>
      <c r="AD138" t="s">
        <v>467</v>
      </c>
    </row>
    <row r="139" spans="1:30" x14ac:dyDescent="0.3">
      <c r="A139" t="s">
        <v>85</v>
      </c>
      <c r="B139" t="s">
        <v>534</v>
      </c>
      <c r="C139" t="s">
        <v>238</v>
      </c>
      <c r="D139" t="s">
        <v>436</v>
      </c>
      <c r="E139" t="s">
        <v>618</v>
      </c>
      <c r="F139" t="s">
        <v>486</v>
      </c>
      <c r="G139" t="s">
        <v>365</v>
      </c>
      <c r="H139" t="s">
        <v>184</v>
      </c>
      <c r="I139" t="s">
        <v>408</v>
      </c>
      <c r="J139" t="s">
        <v>640</v>
      </c>
      <c r="K139" t="s">
        <v>641</v>
      </c>
      <c r="L139" t="s">
        <v>169</v>
      </c>
      <c r="M139" t="s">
        <v>642</v>
      </c>
      <c r="N139" t="s">
        <v>261</v>
      </c>
      <c r="O139" t="s">
        <v>639</v>
      </c>
      <c r="P139" t="s">
        <v>562</v>
      </c>
      <c r="Q139" t="s">
        <v>643</v>
      </c>
      <c r="R139" t="s">
        <v>347</v>
      </c>
      <c r="S139" t="s">
        <v>301</v>
      </c>
      <c r="T139" t="s">
        <v>412</v>
      </c>
      <c r="U139" t="s">
        <v>436</v>
      </c>
      <c r="V139" t="s">
        <v>286</v>
      </c>
      <c r="W139" t="s">
        <v>302</v>
      </c>
      <c r="X139" t="s">
        <v>358</v>
      </c>
      <c r="Y139" t="s">
        <v>132</v>
      </c>
      <c r="Z139" t="s">
        <v>290</v>
      </c>
      <c r="AA139" t="s">
        <v>456</v>
      </c>
      <c r="AB139" t="s">
        <v>250</v>
      </c>
      <c r="AC139" t="s">
        <v>323</v>
      </c>
      <c r="AD139" t="s">
        <v>399</v>
      </c>
    </row>
    <row r="140" spans="1:30" x14ac:dyDescent="0.3">
      <c r="A140" t="s">
        <v>104</v>
      </c>
      <c r="B140" t="s">
        <v>534</v>
      </c>
      <c r="C140" t="s">
        <v>238</v>
      </c>
      <c r="D140" t="s">
        <v>451</v>
      </c>
      <c r="E140" t="s">
        <v>477</v>
      </c>
      <c r="F140" t="s">
        <v>558</v>
      </c>
      <c r="G140" t="s">
        <v>576</v>
      </c>
      <c r="H140" t="s">
        <v>199</v>
      </c>
      <c r="I140" t="s">
        <v>494</v>
      </c>
      <c r="J140" t="s">
        <v>644</v>
      </c>
      <c r="K140" t="s">
        <v>645</v>
      </c>
      <c r="L140" t="s">
        <v>269</v>
      </c>
      <c r="M140" t="s">
        <v>572</v>
      </c>
      <c r="N140" t="s">
        <v>324</v>
      </c>
      <c r="O140" t="s">
        <v>646</v>
      </c>
      <c r="P140" t="s">
        <v>560</v>
      </c>
      <c r="Q140" t="s">
        <v>579</v>
      </c>
      <c r="R140" t="s">
        <v>571</v>
      </c>
      <c r="S140" t="s">
        <v>347</v>
      </c>
      <c r="T140" t="s">
        <v>533</v>
      </c>
      <c r="U140" t="s">
        <v>436</v>
      </c>
      <c r="V140" t="s">
        <v>381</v>
      </c>
      <c r="W140" t="s">
        <v>433</v>
      </c>
      <c r="X140" t="s">
        <v>324</v>
      </c>
      <c r="Y140" t="s">
        <v>286</v>
      </c>
      <c r="Z140" t="s">
        <v>284</v>
      </c>
      <c r="AA140" t="s">
        <v>514</v>
      </c>
      <c r="AB140" t="s">
        <v>311</v>
      </c>
      <c r="AC140" t="s">
        <v>354</v>
      </c>
      <c r="AD140" t="s">
        <v>429</v>
      </c>
    </row>
    <row r="141" spans="1:30" x14ac:dyDescent="0.3">
      <c r="A141" t="s">
        <v>60</v>
      </c>
      <c r="B141" t="s">
        <v>534</v>
      </c>
      <c r="C141" t="s">
        <v>264</v>
      </c>
      <c r="D141" t="s">
        <v>498</v>
      </c>
      <c r="E141" t="s">
        <v>462</v>
      </c>
      <c r="F141" t="s">
        <v>437</v>
      </c>
      <c r="G141" t="s">
        <v>647</v>
      </c>
      <c r="H141" t="s">
        <v>331</v>
      </c>
      <c r="I141" t="s">
        <v>598</v>
      </c>
      <c r="J141" t="s">
        <v>579</v>
      </c>
      <c r="K141" t="s">
        <v>648</v>
      </c>
      <c r="L141" t="s">
        <v>158</v>
      </c>
      <c r="M141" t="s">
        <v>573</v>
      </c>
      <c r="N141" t="s">
        <v>436</v>
      </c>
      <c r="O141" t="s">
        <v>649</v>
      </c>
      <c r="P141" t="s">
        <v>609</v>
      </c>
      <c r="Q141" t="s">
        <v>614</v>
      </c>
      <c r="R141" t="s">
        <v>605</v>
      </c>
      <c r="S141" t="s">
        <v>533</v>
      </c>
      <c r="T141" t="s">
        <v>592</v>
      </c>
      <c r="U141" t="s">
        <v>79</v>
      </c>
      <c r="V141" t="s">
        <v>486</v>
      </c>
      <c r="W141" t="s">
        <v>345</v>
      </c>
      <c r="X141" t="s">
        <v>347</v>
      </c>
      <c r="Y141" t="s">
        <v>321</v>
      </c>
      <c r="Z141" t="s">
        <v>396</v>
      </c>
      <c r="AA141" t="s">
        <v>352</v>
      </c>
      <c r="AB141" t="s">
        <v>284</v>
      </c>
      <c r="AC141" t="s">
        <v>324</v>
      </c>
      <c r="AD141" t="s">
        <v>523</v>
      </c>
    </row>
    <row r="142" spans="1:30" x14ac:dyDescent="0.3">
      <c r="A142" t="s">
        <v>85</v>
      </c>
      <c r="B142" t="s">
        <v>534</v>
      </c>
      <c r="C142" t="s">
        <v>264</v>
      </c>
      <c r="D142" t="s">
        <v>558</v>
      </c>
      <c r="E142" t="s">
        <v>602</v>
      </c>
      <c r="F142" t="s">
        <v>445</v>
      </c>
      <c r="G142" t="s">
        <v>505</v>
      </c>
      <c r="H142" t="s">
        <v>211</v>
      </c>
      <c r="I142" t="s">
        <v>438</v>
      </c>
      <c r="J142" t="s">
        <v>650</v>
      </c>
      <c r="K142" t="s">
        <v>651</v>
      </c>
      <c r="L142" t="s">
        <v>223</v>
      </c>
      <c r="M142" t="s">
        <v>285</v>
      </c>
      <c r="N142" t="s">
        <v>328</v>
      </c>
      <c r="O142" t="s">
        <v>400</v>
      </c>
      <c r="P142" t="s">
        <v>455</v>
      </c>
      <c r="Q142" t="s">
        <v>643</v>
      </c>
      <c r="R142" t="s">
        <v>538</v>
      </c>
      <c r="S142" t="s">
        <v>311</v>
      </c>
      <c r="T142" t="s">
        <v>280</v>
      </c>
      <c r="U142" t="s">
        <v>347</v>
      </c>
      <c r="V142" t="s">
        <v>258</v>
      </c>
      <c r="W142" t="s">
        <v>357</v>
      </c>
      <c r="X142" t="s">
        <v>311</v>
      </c>
      <c r="Y142" t="s">
        <v>158</v>
      </c>
      <c r="Z142" t="s">
        <v>320</v>
      </c>
      <c r="AA142" t="s">
        <v>345</v>
      </c>
      <c r="AB142" t="s">
        <v>376</v>
      </c>
      <c r="AC142" t="s">
        <v>376</v>
      </c>
      <c r="AD142" t="s">
        <v>280</v>
      </c>
    </row>
    <row r="143" spans="1:30" x14ac:dyDescent="0.3">
      <c r="A143" t="s">
        <v>104</v>
      </c>
      <c r="B143" t="s">
        <v>534</v>
      </c>
      <c r="C143" t="s">
        <v>264</v>
      </c>
      <c r="D143" t="s">
        <v>429</v>
      </c>
      <c r="E143" t="s">
        <v>615</v>
      </c>
      <c r="F143" t="s">
        <v>498</v>
      </c>
      <c r="G143" t="s">
        <v>561</v>
      </c>
      <c r="H143" t="s">
        <v>179</v>
      </c>
      <c r="I143" t="s">
        <v>445</v>
      </c>
      <c r="J143" t="s">
        <v>652</v>
      </c>
      <c r="K143" t="s">
        <v>588</v>
      </c>
      <c r="L143" t="s">
        <v>269</v>
      </c>
      <c r="M143" t="s">
        <v>555</v>
      </c>
      <c r="N143" t="s">
        <v>414</v>
      </c>
      <c r="O143" t="s">
        <v>579</v>
      </c>
      <c r="P143" t="s">
        <v>633</v>
      </c>
      <c r="Q143" t="s">
        <v>650</v>
      </c>
      <c r="R143" t="s">
        <v>504</v>
      </c>
      <c r="S143" t="s">
        <v>336</v>
      </c>
      <c r="T143" t="s">
        <v>561</v>
      </c>
      <c r="U143" t="s">
        <v>347</v>
      </c>
      <c r="V143" t="s">
        <v>334</v>
      </c>
      <c r="W143" t="s">
        <v>399</v>
      </c>
      <c r="X143" t="s">
        <v>351</v>
      </c>
      <c r="Y143" t="s">
        <v>229</v>
      </c>
      <c r="Z143" t="s">
        <v>389</v>
      </c>
      <c r="AA143" t="s">
        <v>460</v>
      </c>
      <c r="AB143" t="s">
        <v>265</v>
      </c>
      <c r="AC143" t="s">
        <v>350</v>
      </c>
      <c r="AD143" t="s">
        <v>341</v>
      </c>
    </row>
    <row r="144" spans="1:30" x14ac:dyDescent="0.3">
      <c r="A144" t="s">
        <v>60</v>
      </c>
      <c r="B144" t="s">
        <v>534</v>
      </c>
      <c r="C144" t="s">
        <v>273</v>
      </c>
      <c r="D144" t="s">
        <v>450</v>
      </c>
      <c r="E144" t="s">
        <v>653</v>
      </c>
      <c r="F144" t="s">
        <v>524</v>
      </c>
      <c r="G144" t="s">
        <v>562</v>
      </c>
      <c r="H144" t="s">
        <v>332</v>
      </c>
      <c r="I144" t="s">
        <v>447</v>
      </c>
      <c r="J144" t="s">
        <v>435</v>
      </c>
      <c r="K144" t="s">
        <v>654</v>
      </c>
      <c r="L144" t="s">
        <v>190</v>
      </c>
      <c r="M144" t="s">
        <v>342</v>
      </c>
      <c r="N144" t="s">
        <v>347</v>
      </c>
      <c r="O144" t="s">
        <v>187</v>
      </c>
      <c r="P144" t="s">
        <v>494</v>
      </c>
      <c r="Q144" t="s">
        <v>637</v>
      </c>
      <c r="R144" t="s">
        <v>575</v>
      </c>
      <c r="S144" t="s">
        <v>455</v>
      </c>
      <c r="T144" t="s">
        <v>555</v>
      </c>
      <c r="U144" t="s">
        <v>79</v>
      </c>
      <c r="V144" t="s">
        <v>498</v>
      </c>
      <c r="W144" t="s">
        <v>505</v>
      </c>
      <c r="X144" t="s">
        <v>360</v>
      </c>
      <c r="Y144" t="s">
        <v>231</v>
      </c>
      <c r="Z144" t="s">
        <v>364</v>
      </c>
      <c r="AA144" t="s">
        <v>434</v>
      </c>
      <c r="AB144" t="s">
        <v>301</v>
      </c>
      <c r="AC144" t="s">
        <v>326</v>
      </c>
      <c r="AD144" t="s">
        <v>460</v>
      </c>
    </row>
    <row r="145" spans="1:30" x14ac:dyDescent="0.3">
      <c r="A145" t="s">
        <v>85</v>
      </c>
      <c r="B145" t="s">
        <v>534</v>
      </c>
      <c r="C145" t="s">
        <v>273</v>
      </c>
      <c r="D145" t="s">
        <v>524</v>
      </c>
      <c r="E145" t="s">
        <v>531</v>
      </c>
      <c r="F145" t="s">
        <v>622</v>
      </c>
      <c r="G145" t="s">
        <v>473</v>
      </c>
      <c r="H145" t="s">
        <v>251</v>
      </c>
      <c r="I145" t="s">
        <v>336</v>
      </c>
      <c r="J145" t="s">
        <v>331</v>
      </c>
      <c r="K145" t="s">
        <v>563</v>
      </c>
      <c r="L145" t="s">
        <v>243</v>
      </c>
      <c r="M145" t="s">
        <v>525</v>
      </c>
      <c r="N145" t="s">
        <v>339</v>
      </c>
      <c r="O145" t="s">
        <v>638</v>
      </c>
      <c r="P145" t="s">
        <v>460</v>
      </c>
      <c r="Q145" t="s">
        <v>655</v>
      </c>
      <c r="R145" t="s">
        <v>607</v>
      </c>
      <c r="S145" t="s">
        <v>297</v>
      </c>
      <c r="T145" t="s">
        <v>390</v>
      </c>
      <c r="U145" t="s">
        <v>280</v>
      </c>
      <c r="V145" t="s">
        <v>199</v>
      </c>
      <c r="W145" t="s">
        <v>334</v>
      </c>
      <c r="X145" t="s">
        <v>373</v>
      </c>
      <c r="Y145" t="s">
        <v>237</v>
      </c>
      <c r="Z145" t="s">
        <v>358</v>
      </c>
      <c r="AA145" t="s">
        <v>409</v>
      </c>
      <c r="AB145" t="s">
        <v>304</v>
      </c>
      <c r="AC145" t="s">
        <v>312</v>
      </c>
      <c r="AD145" t="s">
        <v>403</v>
      </c>
    </row>
    <row r="146" spans="1:30" x14ac:dyDescent="0.3">
      <c r="A146" t="s">
        <v>104</v>
      </c>
      <c r="B146" t="s">
        <v>534</v>
      </c>
      <c r="C146" t="s">
        <v>273</v>
      </c>
      <c r="D146" t="s">
        <v>409</v>
      </c>
      <c r="E146" t="s">
        <v>519</v>
      </c>
      <c r="F146" t="s">
        <v>505</v>
      </c>
      <c r="G146" t="s">
        <v>526</v>
      </c>
      <c r="H146" t="s">
        <v>231</v>
      </c>
      <c r="I146" t="s">
        <v>365</v>
      </c>
      <c r="J146" t="s">
        <v>362</v>
      </c>
      <c r="K146" t="s">
        <v>656</v>
      </c>
      <c r="L146" t="s">
        <v>262</v>
      </c>
      <c r="M146" t="s">
        <v>619</v>
      </c>
      <c r="N146" t="s">
        <v>372</v>
      </c>
      <c r="O146" t="s">
        <v>657</v>
      </c>
      <c r="P146" t="s">
        <v>522</v>
      </c>
      <c r="Q146" t="s">
        <v>649</v>
      </c>
      <c r="R146" t="s">
        <v>562</v>
      </c>
      <c r="S146" t="s">
        <v>374</v>
      </c>
      <c r="T146" t="s">
        <v>564</v>
      </c>
      <c r="U146" t="s">
        <v>280</v>
      </c>
      <c r="V146" t="s">
        <v>372</v>
      </c>
      <c r="W146" t="s">
        <v>196</v>
      </c>
      <c r="X146" t="s">
        <v>396</v>
      </c>
      <c r="Y146" t="s">
        <v>249</v>
      </c>
      <c r="Z146" t="s">
        <v>377</v>
      </c>
      <c r="AA146" t="s">
        <v>473</v>
      </c>
      <c r="AB146" t="s">
        <v>331</v>
      </c>
      <c r="AC146" t="s">
        <v>289</v>
      </c>
      <c r="AD146" t="s">
        <v>408</v>
      </c>
    </row>
    <row r="147" spans="1:30" x14ac:dyDescent="0.3">
      <c r="A147" t="s">
        <v>60</v>
      </c>
      <c r="B147" t="s">
        <v>658</v>
      </c>
      <c r="C147" t="s">
        <v>62</v>
      </c>
      <c r="D147" t="s">
        <v>473</v>
      </c>
      <c r="E147" t="s">
        <v>615</v>
      </c>
      <c r="F147" t="s">
        <v>456</v>
      </c>
      <c r="G147" t="s">
        <v>578</v>
      </c>
      <c r="H147" t="s">
        <v>291</v>
      </c>
      <c r="I147" t="s">
        <v>582</v>
      </c>
      <c r="J147" t="s">
        <v>241</v>
      </c>
      <c r="K147" t="s">
        <v>659</v>
      </c>
      <c r="L147" t="s">
        <v>207</v>
      </c>
      <c r="M147" t="s">
        <v>598</v>
      </c>
      <c r="N147" t="s">
        <v>479</v>
      </c>
      <c r="O147" t="s">
        <v>594</v>
      </c>
      <c r="P147" t="s">
        <v>352</v>
      </c>
      <c r="Q147" t="s">
        <v>649</v>
      </c>
      <c r="R147" t="s">
        <v>623</v>
      </c>
      <c r="S147" t="s">
        <v>504</v>
      </c>
      <c r="T147" t="s">
        <v>210</v>
      </c>
      <c r="U147" t="s">
        <v>79</v>
      </c>
      <c r="V147" t="s">
        <v>345</v>
      </c>
      <c r="W147" t="s">
        <v>454</v>
      </c>
      <c r="X147" t="s">
        <v>292</v>
      </c>
      <c r="Y147" t="s">
        <v>232</v>
      </c>
      <c r="Z147" t="s">
        <v>329</v>
      </c>
      <c r="AA147" t="s">
        <v>586</v>
      </c>
      <c r="AB147" t="s">
        <v>373</v>
      </c>
      <c r="AC147" t="s">
        <v>372</v>
      </c>
      <c r="AD147" t="s">
        <v>514</v>
      </c>
    </row>
    <row r="148" spans="1:30" x14ac:dyDescent="0.3">
      <c r="A148" t="s">
        <v>85</v>
      </c>
      <c r="B148" t="s">
        <v>658</v>
      </c>
      <c r="C148" t="s">
        <v>62</v>
      </c>
      <c r="D148" t="s">
        <v>515</v>
      </c>
      <c r="E148" t="s">
        <v>216</v>
      </c>
      <c r="F148" t="s">
        <v>450</v>
      </c>
      <c r="G148" t="s">
        <v>473</v>
      </c>
      <c r="H148" t="s">
        <v>201</v>
      </c>
      <c r="I148" t="s">
        <v>538</v>
      </c>
      <c r="J148" t="s">
        <v>270</v>
      </c>
      <c r="K148" t="s">
        <v>640</v>
      </c>
      <c r="L148" t="s">
        <v>257</v>
      </c>
      <c r="M148" t="s">
        <v>660</v>
      </c>
      <c r="N148" t="s">
        <v>383</v>
      </c>
      <c r="O148" t="s">
        <v>661</v>
      </c>
      <c r="P148" t="s">
        <v>498</v>
      </c>
      <c r="Q148" t="s">
        <v>662</v>
      </c>
      <c r="R148" t="s">
        <v>558</v>
      </c>
      <c r="S148" t="s">
        <v>373</v>
      </c>
      <c r="T148" t="s">
        <v>479</v>
      </c>
      <c r="U148" t="s">
        <v>538</v>
      </c>
      <c r="V148" t="s">
        <v>179</v>
      </c>
      <c r="W148" t="s">
        <v>385</v>
      </c>
      <c r="X148" t="s">
        <v>265</v>
      </c>
      <c r="Y148" t="s">
        <v>286</v>
      </c>
      <c r="Z148" t="s">
        <v>291</v>
      </c>
      <c r="AA148" t="s">
        <v>514</v>
      </c>
      <c r="AB148" t="s">
        <v>323</v>
      </c>
      <c r="AC148" t="s">
        <v>311</v>
      </c>
      <c r="AD148" t="s">
        <v>510</v>
      </c>
    </row>
    <row r="149" spans="1:30" x14ac:dyDescent="0.3">
      <c r="A149" t="s">
        <v>104</v>
      </c>
      <c r="B149" t="s">
        <v>658</v>
      </c>
      <c r="C149" t="s">
        <v>62</v>
      </c>
      <c r="D149" t="s">
        <v>460</v>
      </c>
      <c r="E149" t="s">
        <v>531</v>
      </c>
      <c r="F149" t="s">
        <v>515</v>
      </c>
      <c r="G149" t="s">
        <v>564</v>
      </c>
      <c r="H149" t="s">
        <v>232</v>
      </c>
      <c r="I149" t="s">
        <v>415</v>
      </c>
      <c r="J149" t="s">
        <v>298</v>
      </c>
      <c r="K149" t="s">
        <v>663</v>
      </c>
      <c r="L149" t="s">
        <v>223</v>
      </c>
      <c r="M149" t="s">
        <v>639</v>
      </c>
      <c r="N149" t="s">
        <v>372</v>
      </c>
      <c r="O149" t="s">
        <v>597</v>
      </c>
      <c r="P149" t="s">
        <v>473</v>
      </c>
      <c r="Q149" t="s">
        <v>664</v>
      </c>
      <c r="R149" t="s">
        <v>609</v>
      </c>
      <c r="S149" t="s">
        <v>558</v>
      </c>
      <c r="T149" t="s">
        <v>447</v>
      </c>
      <c r="U149" t="s">
        <v>538</v>
      </c>
      <c r="V149" t="s">
        <v>420</v>
      </c>
      <c r="W149" t="s">
        <v>417</v>
      </c>
      <c r="X149" t="s">
        <v>355</v>
      </c>
      <c r="Y149" t="s">
        <v>182</v>
      </c>
      <c r="Z149" t="s">
        <v>377</v>
      </c>
      <c r="AA149" t="s">
        <v>465</v>
      </c>
      <c r="AB149" t="s">
        <v>320</v>
      </c>
      <c r="AC149" t="s">
        <v>369</v>
      </c>
      <c r="AD149" t="s">
        <v>486</v>
      </c>
    </row>
    <row r="150" spans="1:30" x14ac:dyDescent="0.3">
      <c r="A150" t="s">
        <v>60</v>
      </c>
      <c r="B150" t="s">
        <v>658</v>
      </c>
      <c r="C150" t="s">
        <v>116</v>
      </c>
      <c r="D150" t="s">
        <v>465</v>
      </c>
      <c r="E150" t="s">
        <v>581</v>
      </c>
      <c r="F150" t="s">
        <v>336</v>
      </c>
      <c r="G150" t="s">
        <v>593</v>
      </c>
      <c r="H150" t="s">
        <v>311</v>
      </c>
      <c r="I150" t="s">
        <v>601</v>
      </c>
      <c r="J150" t="s">
        <v>232</v>
      </c>
      <c r="K150" t="s">
        <v>620</v>
      </c>
      <c r="L150" t="s">
        <v>258</v>
      </c>
      <c r="M150" t="s">
        <v>582</v>
      </c>
      <c r="N150" t="s">
        <v>417</v>
      </c>
      <c r="O150" t="s">
        <v>665</v>
      </c>
      <c r="P150" t="s">
        <v>523</v>
      </c>
      <c r="Q150" t="s">
        <v>666</v>
      </c>
      <c r="R150" t="s">
        <v>638</v>
      </c>
      <c r="S150" t="s">
        <v>504</v>
      </c>
      <c r="T150" t="s">
        <v>619</v>
      </c>
      <c r="U150" t="s">
        <v>79</v>
      </c>
      <c r="V150" t="s">
        <v>454</v>
      </c>
      <c r="W150" t="s">
        <v>523</v>
      </c>
      <c r="X150" t="s">
        <v>442</v>
      </c>
      <c r="Y150" t="s">
        <v>337</v>
      </c>
      <c r="Z150" t="s">
        <v>333</v>
      </c>
      <c r="AA150" t="s">
        <v>622</v>
      </c>
      <c r="AB150" t="s">
        <v>383</v>
      </c>
      <c r="AC150" t="s">
        <v>329</v>
      </c>
      <c r="AD150" t="s">
        <v>450</v>
      </c>
    </row>
    <row r="151" spans="1:30" x14ac:dyDescent="0.3">
      <c r="A151" t="s">
        <v>85</v>
      </c>
      <c r="B151" t="s">
        <v>658</v>
      </c>
      <c r="C151" t="s">
        <v>116</v>
      </c>
      <c r="D151" t="s">
        <v>460</v>
      </c>
      <c r="E151" t="s">
        <v>612</v>
      </c>
      <c r="F151" t="s">
        <v>336</v>
      </c>
      <c r="G151" t="s">
        <v>583</v>
      </c>
      <c r="H151" t="s">
        <v>214</v>
      </c>
      <c r="I151" t="s">
        <v>429</v>
      </c>
      <c r="J151" t="s">
        <v>255</v>
      </c>
      <c r="K151" t="s">
        <v>649</v>
      </c>
      <c r="L151" t="s">
        <v>337</v>
      </c>
      <c r="M151" t="s">
        <v>484</v>
      </c>
      <c r="N151" t="s">
        <v>354</v>
      </c>
      <c r="O151" t="s">
        <v>652</v>
      </c>
      <c r="P151" t="s">
        <v>345</v>
      </c>
      <c r="Q151" t="s">
        <v>667</v>
      </c>
      <c r="R151" t="s">
        <v>451</v>
      </c>
      <c r="S151" t="s">
        <v>261</v>
      </c>
      <c r="T151" t="s">
        <v>336</v>
      </c>
      <c r="U151" t="s">
        <v>451</v>
      </c>
      <c r="V151" t="s">
        <v>200</v>
      </c>
      <c r="W151" t="s">
        <v>362</v>
      </c>
      <c r="X151" t="s">
        <v>268</v>
      </c>
      <c r="Y151" t="s">
        <v>243</v>
      </c>
      <c r="Z151" t="s">
        <v>297</v>
      </c>
      <c r="AA151" t="s">
        <v>514</v>
      </c>
      <c r="AB151" t="s">
        <v>320</v>
      </c>
      <c r="AC151" t="s">
        <v>343</v>
      </c>
      <c r="AD151" t="s">
        <v>418</v>
      </c>
    </row>
    <row r="152" spans="1:30" x14ac:dyDescent="0.3">
      <c r="A152" t="s">
        <v>104</v>
      </c>
      <c r="B152" t="s">
        <v>658</v>
      </c>
      <c r="C152" t="s">
        <v>116</v>
      </c>
      <c r="D152" t="s">
        <v>473</v>
      </c>
      <c r="E152" t="s">
        <v>617</v>
      </c>
      <c r="F152" t="s">
        <v>336</v>
      </c>
      <c r="G152" t="s">
        <v>504</v>
      </c>
      <c r="H152" t="s">
        <v>200</v>
      </c>
      <c r="I152" t="s">
        <v>506</v>
      </c>
      <c r="J152" t="s">
        <v>337</v>
      </c>
      <c r="K152" t="s">
        <v>668</v>
      </c>
      <c r="L152" t="s">
        <v>257</v>
      </c>
      <c r="M152" t="s">
        <v>601</v>
      </c>
      <c r="N152" t="s">
        <v>396</v>
      </c>
      <c r="O152" t="s">
        <v>669</v>
      </c>
      <c r="P152" t="s">
        <v>415</v>
      </c>
      <c r="Q152" t="s">
        <v>665</v>
      </c>
      <c r="R152" t="s">
        <v>573</v>
      </c>
      <c r="S152" t="s">
        <v>486</v>
      </c>
      <c r="T152" t="s">
        <v>539</v>
      </c>
      <c r="U152" t="s">
        <v>451</v>
      </c>
      <c r="V152" t="s">
        <v>453</v>
      </c>
      <c r="W152" t="s">
        <v>360</v>
      </c>
      <c r="X152" t="s">
        <v>413</v>
      </c>
      <c r="Y152" t="s">
        <v>263</v>
      </c>
      <c r="Z152" t="s">
        <v>386</v>
      </c>
      <c r="AA152" t="s">
        <v>552</v>
      </c>
      <c r="AB152" t="s">
        <v>265</v>
      </c>
      <c r="AC152" t="s">
        <v>363</v>
      </c>
      <c r="AD152" t="s">
        <v>437</v>
      </c>
    </row>
    <row r="153" spans="1:30" x14ac:dyDescent="0.3">
      <c r="A153" t="s">
        <v>60</v>
      </c>
      <c r="B153" t="s">
        <v>658</v>
      </c>
      <c r="C153" t="s">
        <v>138</v>
      </c>
      <c r="D153" t="s">
        <v>523</v>
      </c>
      <c r="E153" t="s">
        <v>617</v>
      </c>
      <c r="F153" t="s">
        <v>390</v>
      </c>
      <c r="G153" t="s">
        <v>593</v>
      </c>
      <c r="H153" t="s">
        <v>332</v>
      </c>
      <c r="I153" t="s">
        <v>555</v>
      </c>
      <c r="J153" t="s">
        <v>338</v>
      </c>
      <c r="K153" t="s">
        <v>670</v>
      </c>
      <c r="L153" t="s">
        <v>126</v>
      </c>
      <c r="M153" t="s">
        <v>447</v>
      </c>
      <c r="N153" t="s">
        <v>374</v>
      </c>
      <c r="O153" t="s">
        <v>285</v>
      </c>
      <c r="P153" t="s">
        <v>552</v>
      </c>
      <c r="Q153" t="s">
        <v>608</v>
      </c>
      <c r="R153" t="s">
        <v>661</v>
      </c>
      <c r="S153" t="s">
        <v>647</v>
      </c>
      <c r="T153" t="s">
        <v>466</v>
      </c>
      <c r="U153" t="s">
        <v>79</v>
      </c>
      <c r="V153" t="s">
        <v>434</v>
      </c>
      <c r="W153" t="s">
        <v>445</v>
      </c>
      <c r="X153" t="s">
        <v>437</v>
      </c>
      <c r="Y153" t="s">
        <v>241</v>
      </c>
      <c r="Z153" t="s">
        <v>344</v>
      </c>
      <c r="AA153" t="s">
        <v>455</v>
      </c>
      <c r="AB153" t="s">
        <v>349</v>
      </c>
      <c r="AC153" t="s">
        <v>413</v>
      </c>
      <c r="AD153" t="s">
        <v>460</v>
      </c>
    </row>
    <row r="154" spans="1:30" x14ac:dyDescent="0.3">
      <c r="A154" t="s">
        <v>85</v>
      </c>
      <c r="B154" t="s">
        <v>658</v>
      </c>
      <c r="C154" t="s">
        <v>138</v>
      </c>
      <c r="D154" t="s">
        <v>365</v>
      </c>
      <c r="E154" t="s">
        <v>671</v>
      </c>
      <c r="F154" t="s">
        <v>433</v>
      </c>
      <c r="G154" t="s">
        <v>622</v>
      </c>
      <c r="H154" t="s">
        <v>201</v>
      </c>
      <c r="I154" t="s">
        <v>573</v>
      </c>
      <c r="J154" t="s">
        <v>297</v>
      </c>
      <c r="K154" t="s">
        <v>504</v>
      </c>
      <c r="L154" t="s">
        <v>325</v>
      </c>
      <c r="M154" t="s">
        <v>448</v>
      </c>
      <c r="N154" t="s">
        <v>406</v>
      </c>
      <c r="O154" t="s">
        <v>637</v>
      </c>
      <c r="P154" t="s">
        <v>450</v>
      </c>
      <c r="Q154" t="s">
        <v>672</v>
      </c>
      <c r="R154" t="s">
        <v>438</v>
      </c>
      <c r="S154" t="s">
        <v>359</v>
      </c>
      <c r="T154" t="s">
        <v>538</v>
      </c>
      <c r="U154" t="s">
        <v>370</v>
      </c>
      <c r="V154" t="s">
        <v>250</v>
      </c>
      <c r="W154" t="s">
        <v>393</v>
      </c>
      <c r="X154" t="s">
        <v>339</v>
      </c>
      <c r="Y154" t="s">
        <v>223</v>
      </c>
      <c r="Z154" t="s">
        <v>343</v>
      </c>
      <c r="AA154" t="s">
        <v>460</v>
      </c>
      <c r="AB154" t="s">
        <v>320</v>
      </c>
      <c r="AC154" t="s">
        <v>265</v>
      </c>
      <c r="AD154" t="s">
        <v>436</v>
      </c>
    </row>
    <row r="155" spans="1:30" x14ac:dyDescent="0.3">
      <c r="A155" t="s">
        <v>104</v>
      </c>
      <c r="B155" t="s">
        <v>658</v>
      </c>
      <c r="C155" t="s">
        <v>138</v>
      </c>
      <c r="D155" t="s">
        <v>465</v>
      </c>
      <c r="E155" t="s">
        <v>673</v>
      </c>
      <c r="F155" t="s">
        <v>399</v>
      </c>
      <c r="G155" t="s">
        <v>562</v>
      </c>
      <c r="H155" t="s">
        <v>295</v>
      </c>
      <c r="I155" t="s">
        <v>581</v>
      </c>
      <c r="J155" t="s">
        <v>279</v>
      </c>
      <c r="K155" t="s">
        <v>594</v>
      </c>
      <c r="L155" t="s">
        <v>179</v>
      </c>
      <c r="M155" t="s">
        <v>477</v>
      </c>
      <c r="N155" t="s">
        <v>430</v>
      </c>
      <c r="O155" t="s">
        <v>484</v>
      </c>
      <c r="P155" t="s">
        <v>473</v>
      </c>
      <c r="Q155" t="s">
        <v>474</v>
      </c>
      <c r="R155" t="s">
        <v>653</v>
      </c>
      <c r="S155" t="s">
        <v>437</v>
      </c>
      <c r="T155" t="s">
        <v>550</v>
      </c>
      <c r="U155" t="s">
        <v>370</v>
      </c>
      <c r="V155" t="s">
        <v>347</v>
      </c>
      <c r="W155" t="s">
        <v>442</v>
      </c>
      <c r="X155" t="s">
        <v>510</v>
      </c>
      <c r="Y155" t="s">
        <v>322</v>
      </c>
      <c r="Z155" t="s">
        <v>334</v>
      </c>
      <c r="AA155" t="s">
        <v>467</v>
      </c>
      <c r="AB155" t="s">
        <v>265</v>
      </c>
      <c r="AC155" t="s">
        <v>385</v>
      </c>
      <c r="AD155" t="s">
        <v>427</v>
      </c>
    </row>
    <row r="156" spans="1:30" x14ac:dyDescent="0.3">
      <c r="A156" t="s">
        <v>60</v>
      </c>
      <c r="B156" t="s">
        <v>658</v>
      </c>
      <c r="C156" t="s">
        <v>154</v>
      </c>
      <c r="D156" t="s">
        <v>454</v>
      </c>
      <c r="E156" t="s">
        <v>601</v>
      </c>
      <c r="F156" t="s">
        <v>355</v>
      </c>
      <c r="G156" t="s">
        <v>589</v>
      </c>
      <c r="H156" t="s">
        <v>376</v>
      </c>
      <c r="I156" t="s">
        <v>579</v>
      </c>
      <c r="J156" t="s">
        <v>313</v>
      </c>
      <c r="K156" t="s">
        <v>674</v>
      </c>
      <c r="L156" t="s">
        <v>263</v>
      </c>
      <c r="M156" t="s">
        <v>445</v>
      </c>
      <c r="N156" t="s">
        <v>607</v>
      </c>
      <c r="O156" t="s">
        <v>525</v>
      </c>
      <c r="P156" t="s">
        <v>583</v>
      </c>
      <c r="Q156" t="s">
        <v>665</v>
      </c>
      <c r="R156" t="s">
        <v>637</v>
      </c>
      <c r="S156" t="s">
        <v>573</v>
      </c>
      <c r="T156" t="s">
        <v>661</v>
      </c>
      <c r="U156" t="s">
        <v>79</v>
      </c>
      <c r="V156" t="s">
        <v>561</v>
      </c>
      <c r="W156" t="s">
        <v>469</v>
      </c>
      <c r="X156" t="s">
        <v>490</v>
      </c>
      <c r="Y156" t="s">
        <v>200</v>
      </c>
      <c r="Z156" t="s">
        <v>344</v>
      </c>
      <c r="AA156" t="s">
        <v>632</v>
      </c>
      <c r="AB156" t="s">
        <v>172</v>
      </c>
      <c r="AC156" t="s">
        <v>435</v>
      </c>
      <c r="AD156" t="s">
        <v>505</v>
      </c>
    </row>
    <row r="157" spans="1:30" x14ac:dyDescent="0.3">
      <c r="A157" t="s">
        <v>85</v>
      </c>
      <c r="B157" t="s">
        <v>658</v>
      </c>
      <c r="C157" t="s">
        <v>154</v>
      </c>
      <c r="D157" t="s">
        <v>365</v>
      </c>
      <c r="E157" t="s">
        <v>565</v>
      </c>
      <c r="F157" t="s">
        <v>302</v>
      </c>
      <c r="G157" t="s">
        <v>562</v>
      </c>
      <c r="H157" t="s">
        <v>251</v>
      </c>
      <c r="I157" t="s">
        <v>589</v>
      </c>
      <c r="J157" t="s">
        <v>355</v>
      </c>
      <c r="K157" t="s">
        <v>467</v>
      </c>
      <c r="L157" t="s">
        <v>250</v>
      </c>
      <c r="M157" t="s">
        <v>675</v>
      </c>
      <c r="N157" t="s">
        <v>350</v>
      </c>
      <c r="O157" t="s">
        <v>448</v>
      </c>
      <c r="P157" t="s">
        <v>552</v>
      </c>
      <c r="Q157" t="s">
        <v>670</v>
      </c>
      <c r="R157" t="s">
        <v>341</v>
      </c>
      <c r="S157" t="s">
        <v>368</v>
      </c>
      <c r="T157" t="s">
        <v>607</v>
      </c>
      <c r="U157" t="s">
        <v>468</v>
      </c>
      <c r="V157" t="s">
        <v>312</v>
      </c>
      <c r="W157" t="s">
        <v>426</v>
      </c>
      <c r="X157" t="s">
        <v>354</v>
      </c>
      <c r="Y157" t="s">
        <v>214</v>
      </c>
      <c r="Z157" t="s">
        <v>265</v>
      </c>
      <c r="AA157" t="s">
        <v>523</v>
      </c>
      <c r="AB157" t="s">
        <v>297</v>
      </c>
      <c r="AC157" t="s">
        <v>261</v>
      </c>
      <c r="AD157" t="s">
        <v>347</v>
      </c>
    </row>
    <row r="158" spans="1:30" x14ac:dyDescent="0.3">
      <c r="A158" t="s">
        <v>104</v>
      </c>
      <c r="B158" t="s">
        <v>658</v>
      </c>
      <c r="C158" t="s">
        <v>154</v>
      </c>
      <c r="D158" t="s">
        <v>415</v>
      </c>
      <c r="E158" t="s">
        <v>671</v>
      </c>
      <c r="F158" t="s">
        <v>324</v>
      </c>
      <c r="G158" t="s">
        <v>593</v>
      </c>
      <c r="H158" t="s">
        <v>274</v>
      </c>
      <c r="I158" t="s">
        <v>605</v>
      </c>
      <c r="J158" t="s">
        <v>354</v>
      </c>
      <c r="K158" t="s">
        <v>638</v>
      </c>
      <c r="L158" t="s">
        <v>327</v>
      </c>
      <c r="M158" t="s">
        <v>568</v>
      </c>
      <c r="N158" t="s">
        <v>413</v>
      </c>
      <c r="O158" t="s">
        <v>608</v>
      </c>
      <c r="P158" t="s">
        <v>583</v>
      </c>
      <c r="Q158" t="s">
        <v>285</v>
      </c>
      <c r="R158" t="s">
        <v>606</v>
      </c>
      <c r="S158" t="s">
        <v>370</v>
      </c>
      <c r="T158" t="s">
        <v>560</v>
      </c>
      <c r="U158" t="s">
        <v>468</v>
      </c>
      <c r="V158" t="s">
        <v>374</v>
      </c>
      <c r="W158" t="s">
        <v>408</v>
      </c>
      <c r="X158" t="s">
        <v>424</v>
      </c>
      <c r="Y158" t="s">
        <v>226</v>
      </c>
      <c r="Z158" t="s">
        <v>385</v>
      </c>
      <c r="AA158" t="s">
        <v>533</v>
      </c>
      <c r="AB158" t="s">
        <v>339</v>
      </c>
      <c r="AC158" t="s">
        <v>385</v>
      </c>
      <c r="AD158" t="s">
        <v>370</v>
      </c>
    </row>
    <row r="159" spans="1:30" x14ac:dyDescent="0.3">
      <c r="A159" t="s">
        <v>60</v>
      </c>
      <c r="B159" t="s">
        <v>658</v>
      </c>
      <c r="C159" t="s">
        <v>167</v>
      </c>
      <c r="D159" t="s">
        <v>473</v>
      </c>
      <c r="E159" t="s">
        <v>400</v>
      </c>
      <c r="F159" t="s">
        <v>420</v>
      </c>
      <c r="G159" t="s">
        <v>531</v>
      </c>
      <c r="H159" t="s">
        <v>250</v>
      </c>
      <c r="I159" t="s">
        <v>619</v>
      </c>
      <c r="J159" t="s">
        <v>350</v>
      </c>
      <c r="K159" t="s">
        <v>579</v>
      </c>
      <c r="L159" t="s">
        <v>231</v>
      </c>
      <c r="M159" t="s">
        <v>522</v>
      </c>
      <c r="N159" t="s">
        <v>486</v>
      </c>
      <c r="O159" t="s">
        <v>676</v>
      </c>
      <c r="P159" t="s">
        <v>467</v>
      </c>
      <c r="Q159" t="s">
        <v>525</v>
      </c>
      <c r="R159" t="s">
        <v>677</v>
      </c>
      <c r="S159" t="s">
        <v>653</v>
      </c>
      <c r="T159" t="s">
        <v>579</v>
      </c>
      <c r="U159" t="s">
        <v>79</v>
      </c>
      <c r="V159" t="s">
        <v>561</v>
      </c>
      <c r="W159" t="s">
        <v>622</v>
      </c>
      <c r="X159" t="s">
        <v>429</v>
      </c>
      <c r="Y159" t="s">
        <v>298</v>
      </c>
      <c r="Z159" t="s">
        <v>417</v>
      </c>
      <c r="AA159" t="s">
        <v>562</v>
      </c>
      <c r="AB159" t="s">
        <v>172</v>
      </c>
      <c r="AC159" t="s">
        <v>453</v>
      </c>
      <c r="AD159" t="s">
        <v>465</v>
      </c>
    </row>
    <row r="160" spans="1:30" x14ac:dyDescent="0.3">
      <c r="A160" t="s">
        <v>85</v>
      </c>
      <c r="B160" t="s">
        <v>658</v>
      </c>
      <c r="C160" t="s">
        <v>167</v>
      </c>
      <c r="D160" t="s">
        <v>450</v>
      </c>
      <c r="E160" t="s">
        <v>540</v>
      </c>
      <c r="F160" t="s">
        <v>393</v>
      </c>
      <c r="G160" t="s">
        <v>573</v>
      </c>
      <c r="H160" t="s">
        <v>158</v>
      </c>
      <c r="I160" t="s">
        <v>455</v>
      </c>
      <c r="J160" t="s">
        <v>196</v>
      </c>
      <c r="K160" t="s">
        <v>464</v>
      </c>
      <c r="L160" t="s">
        <v>317</v>
      </c>
      <c r="M160" t="s">
        <v>605</v>
      </c>
      <c r="N160" t="s">
        <v>350</v>
      </c>
      <c r="O160" t="s">
        <v>613</v>
      </c>
      <c r="P160" t="s">
        <v>523</v>
      </c>
      <c r="Q160" t="s">
        <v>678</v>
      </c>
      <c r="R160" t="s">
        <v>464</v>
      </c>
      <c r="S160" t="s">
        <v>383</v>
      </c>
      <c r="T160" t="s">
        <v>558</v>
      </c>
      <c r="U160" t="s">
        <v>345</v>
      </c>
      <c r="V160" t="s">
        <v>183</v>
      </c>
      <c r="W160" t="s">
        <v>421</v>
      </c>
      <c r="X160" t="s">
        <v>406</v>
      </c>
      <c r="Y160" t="s">
        <v>214</v>
      </c>
      <c r="Z160" t="s">
        <v>359</v>
      </c>
      <c r="AA160" t="s">
        <v>467</v>
      </c>
      <c r="AB160" t="s">
        <v>291</v>
      </c>
      <c r="AC160" t="s">
        <v>265</v>
      </c>
      <c r="AD160" t="s">
        <v>336</v>
      </c>
    </row>
    <row r="161" spans="1:30" x14ac:dyDescent="0.3">
      <c r="A161" t="s">
        <v>104</v>
      </c>
      <c r="B161" t="s">
        <v>658</v>
      </c>
      <c r="C161" t="s">
        <v>167</v>
      </c>
      <c r="D161" t="s">
        <v>505</v>
      </c>
      <c r="E161" t="s">
        <v>661</v>
      </c>
      <c r="F161" t="s">
        <v>326</v>
      </c>
      <c r="G161" t="s">
        <v>589</v>
      </c>
      <c r="H161" t="s">
        <v>245</v>
      </c>
      <c r="I161" t="s">
        <v>477</v>
      </c>
      <c r="J161" t="s">
        <v>393</v>
      </c>
      <c r="K161" t="s">
        <v>581</v>
      </c>
      <c r="L161" t="s">
        <v>298</v>
      </c>
      <c r="M161" t="s">
        <v>582</v>
      </c>
      <c r="N161" t="s">
        <v>403</v>
      </c>
      <c r="O161" t="s">
        <v>674</v>
      </c>
      <c r="P161" t="s">
        <v>352</v>
      </c>
      <c r="Q161" t="s">
        <v>679</v>
      </c>
      <c r="R161" t="s">
        <v>531</v>
      </c>
      <c r="S161" t="s">
        <v>429</v>
      </c>
      <c r="T161" t="s">
        <v>593</v>
      </c>
      <c r="U161" t="s">
        <v>345</v>
      </c>
      <c r="V161" t="s">
        <v>417</v>
      </c>
      <c r="W161" t="s">
        <v>427</v>
      </c>
      <c r="X161" t="s">
        <v>433</v>
      </c>
      <c r="Y161" t="s">
        <v>283</v>
      </c>
      <c r="Z161" t="s">
        <v>397</v>
      </c>
      <c r="AA161" t="s">
        <v>576</v>
      </c>
      <c r="AB161" t="s">
        <v>368</v>
      </c>
      <c r="AC161" t="s">
        <v>362</v>
      </c>
      <c r="AD161" t="s">
        <v>429</v>
      </c>
    </row>
    <row r="162" spans="1:30" x14ac:dyDescent="0.3">
      <c r="A162" t="s">
        <v>60</v>
      </c>
      <c r="B162" t="s">
        <v>658</v>
      </c>
      <c r="C162" t="s">
        <v>177</v>
      </c>
      <c r="D162" t="s">
        <v>583</v>
      </c>
      <c r="E162" t="s">
        <v>666</v>
      </c>
      <c r="F162" t="s">
        <v>412</v>
      </c>
      <c r="G162" t="s">
        <v>530</v>
      </c>
      <c r="H162" t="s">
        <v>323</v>
      </c>
      <c r="I162" t="s">
        <v>638</v>
      </c>
      <c r="J162" t="s">
        <v>390</v>
      </c>
      <c r="K162" t="s">
        <v>619</v>
      </c>
      <c r="L162" t="s">
        <v>244</v>
      </c>
      <c r="M162" t="s">
        <v>583</v>
      </c>
      <c r="N162" t="s">
        <v>408</v>
      </c>
      <c r="O162" t="s">
        <v>680</v>
      </c>
      <c r="P162" t="s">
        <v>622</v>
      </c>
      <c r="Q162" t="s">
        <v>676</v>
      </c>
      <c r="R162" t="s">
        <v>649</v>
      </c>
      <c r="S162" t="s">
        <v>589</v>
      </c>
      <c r="T162" t="s">
        <v>657</v>
      </c>
      <c r="U162" t="s">
        <v>79</v>
      </c>
      <c r="V162" t="s">
        <v>576</v>
      </c>
      <c r="W162" t="s">
        <v>455</v>
      </c>
      <c r="X162" t="s">
        <v>439</v>
      </c>
      <c r="Y162" t="s">
        <v>298</v>
      </c>
      <c r="Z162" t="s">
        <v>374</v>
      </c>
      <c r="AA162" t="s">
        <v>598</v>
      </c>
      <c r="AB162" t="s">
        <v>296</v>
      </c>
      <c r="AC162" t="s">
        <v>424</v>
      </c>
      <c r="AD162" t="s">
        <v>551</v>
      </c>
    </row>
    <row r="163" spans="1:30" x14ac:dyDescent="0.3">
      <c r="A163" t="s">
        <v>85</v>
      </c>
      <c r="B163" t="s">
        <v>658</v>
      </c>
      <c r="C163" t="s">
        <v>177</v>
      </c>
      <c r="D163" t="s">
        <v>505</v>
      </c>
      <c r="E163" t="s">
        <v>681</v>
      </c>
      <c r="F163" t="s">
        <v>344</v>
      </c>
      <c r="G163" t="s">
        <v>653</v>
      </c>
      <c r="H163" t="s">
        <v>251</v>
      </c>
      <c r="I163" t="s">
        <v>593</v>
      </c>
      <c r="J163" t="s">
        <v>587</v>
      </c>
      <c r="K163" t="s">
        <v>418</v>
      </c>
      <c r="L163" t="s">
        <v>323</v>
      </c>
      <c r="M163" t="s">
        <v>617</v>
      </c>
      <c r="N163" t="s">
        <v>377</v>
      </c>
      <c r="O163" t="s">
        <v>649</v>
      </c>
      <c r="P163" t="s">
        <v>632</v>
      </c>
      <c r="Q163" t="s">
        <v>682</v>
      </c>
      <c r="R163" t="s">
        <v>464</v>
      </c>
      <c r="S163" t="s">
        <v>383</v>
      </c>
      <c r="T163" t="s">
        <v>558</v>
      </c>
      <c r="U163" t="s">
        <v>429</v>
      </c>
      <c r="V163" t="s">
        <v>294</v>
      </c>
      <c r="W163" t="s">
        <v>420</v>
      </c>
      <c r="X163" t="s">
        <v>350</v>
      </c>
      <c r="Y163" t="s">
        <v>144</v>
      </c>
      <c r="Z163" t="s">
        <v>268</v>
      </c>
      <c r="AA163" t="s">
        <v>469</v>
      </c>
      <c r="AB163" t="s">
        <v>261</v>
      </c>
      <c r="AC163" t="s">
        <v>328</v>
      </c>
      <c r="AD163" t="s">
        <v>292</v>
      </c>
    </row>
    <row r="164" spans="1:30" x14ac:dyDescent="0.3">
      <c r="A164" t="s">
        <v>104</v>
      </c>
      <c r="B164" t="s">
        <v>658</v>
      </c>
      <c r="C164" t="s">
        <v>177</v>
      </c>
      <c r="D164" t="s">
        <v>465</v>
      </c>
      <c r="E164" t="s">
        <v>525</v>
      </c>
      <c r="F164" t="s">
        <v>424</v>
      </c>
      <c r="G164" t="s">
        <v>569</v>
      </c>
      <c r="H164" t="s">
        <v>321</v>
      </c>
      <c r="I164" t="s">
        <v>592</v>
      </c>
      <c r="J164" t="s">
        <v>465</v>
      </c>
      <c r="K164" t="s">
        <v>647</v>
      </c>
      <c r="L164" t="s">
        <v>222</v>
      </c>
      <c r="M164" t="s">
        <v>506</v>
      </c>
      <c r="N164" t="s">
        <v>510</v>
      </c>
      <c r="O164" t="s">
        <v>660</v>
      </c>
      <c r="P164" t="s">
        <v>455</v>
      </c>
      <c r="Q164" t="s">
        <v>680</v>
      </c>
      <c r="R164" t="s">
        <v>602</v>
      </c>
      <c r="S164" t="s">
        <v>468</v>
      </c>
      <c r="T164" t="s">
        <v>342</v>
      </c>
      <c r="U164" t="s">
        <v>429</v>
      </c>
      <c r="V164" t="s">
        <v>390</v>
      </c>
      <c r="W164" t="s">
        <v>341</v>
      </c>
      <c r="X164" t="s">
        <v>280</v>
      </c>
      <c r="Y164" t="s">
        <v>272</v>
      </c>
      <c r="Z164" t="s">
        <v>340</v>
      </c>
      <c r="AA164" t="s">
        <v>564</v>
      </c>
      <c r="AB164" t="s">
        <v>354</v>
      </c>
      <c r="AC164" t="s">
        <v>319</v>
      </c>
      <c r="AD164" t="s">
        <v>498</v>
      </c>
    </row>
    <row r="165" spans="1:30" x14ac:dyDescent="0.3">
      <c r="A165" t="s">
        <v>60</v>
      </c>
      <c r="B165" t="s">
        <v>658</v>
      </c>
      <c r="C165" t="s">
        <v>194</v>
      </c>
      <c r="D165" t="s">
        <v>522</v>
      </c>
      <c r="E165" t="s">
        <v>608</v>
      </c>
      <c r="F165" t="s">
        <v>374</v>
      </c>
      <c r="G165" t="s">
        <v>673</v>
      </c>
      <c r="H165" t="s">
        <v>323</v>
      </c>
      <c r="I165" t="s">
        <v>594</v>
      </c>
      <c r="J165" t="s">
        <v>683</v>
      </c>
      <c r="K165" t="s">
        <v>569</v>
      </c>
      <c r="L165" t="s">
        <v>330</v>
      </c>
      <c r="M165" t="s">
        <v>551</v>
      </c>
      <c r="N165" t="s">
        <v>429</v>
      </c>
      <c r="O165" t="s">
        <v>684</v>
      </c>
      <c r="P165" t="s">
        <v>602</v>
      </c>
      <c r="Q165" t="s">
        <v>685</v>
      </c>
      <c r="R165" t="s">
        <v>643</v>
      </c>
      <c r="S165" t="s">
        <v>569</v>
      </c>
      <c r="T165" t="s">
        <v>686</v>
      </c>
      <c r="U165" t="s">
        <v>79</v>
      </c>
      <c r="V165" t="s">
        <v>506</v>
      </c>
      <c r="W165" t="s">
        <v>633</v>
      </c>
      <c r="X165" t="s">
        <v>345</v>
      </c>
      <c r="Y165" t="s">
        <v>232</v>
      </c>
      <c r="Z165" t="s">
        <v>437</v>
      </c>
      <c r="AA165" t="s">
        <v>530</v>
      </c>
      <c r="AB165" t="s">
        <v>369</v>
      </c>
      <c r="AC165" t="s">
        <v>399</v>
      </c>
      <c r="AD165" t="s">
        <v>647</v>
      </c>
    </row>
    <row r="166" spans="1:30" x14ac:dyDescent="0.3">
      <c r="A166" t="s">
        <v>85</v>
      </c>
      <c r="B166" t="s">
        <v>658</v>
      </c>
      <c r="C166" t="s">
        <v>194</v>
      </c>
      <c r="D166" t="s">
        <v>460</v>
      </c>
      <c r="E166" t="s">
        <v>687</v>
      </c>
      <c r="F166" t="s">
        <v>417</v>
      </c>
      <c r="G166" t="s">
        <v>589</v>
      </c>
      <c r="H166" t="s">
        <v>158</v>
      </c>
      <c r="I166" t="s">
        <v>671</v>
      </c>
      <c r="J166" t="s">
        <v>688</v>
      </c>
      <c r="K166" t="s">
        <v>357</v>
      </c>
      <c r="L166" t="s">
        <v>313</v>
      </c>
      <c r="M166" t="s">
        <v>615</v>
      </c>
      <c r="N166" t="s">
        <v>369</v>
      </c>
      <c r="O166" t="s">
        <v>666</v>
      </c>
      <c r="P166" t="s">
        <v>612</v>
      </c>
      <c r="Q166" t="s">
        <v>689</v>
      </c>
      <c r="R166" t="s">
        <v>524</v>
      </c>
      <c r="S166" t="s">
        <v>172</v>
      </c>
      <c r="T166" t="s">
        <v>408</v>
      </c>
      <c r="U166" t="s">
        <v>450</v>
      </c>
      <c r="V166" t="s">
        <v>338</v>
      </c>
      <c r="W166" t="s">
        <v>430</v>
      </c>
      <c r="X166" t="s">
        <v>334</v>
      </c>
      <c r="Y166" t="s">
        <v>146</v>
      </c>
      <c r="Z166" t="s">
        <v>284</v>
      </c>
      <c r="AA166" t="s">
        <v>571</v>
      </c>
      <c r="AB166" t="s">
        <v>343</v>
      </c>
      <c r="AC166" t="s">
        <v>368</v>
      </c>
      <c r="AD166" t="s">
        <v>422</v>
      </c>
    </row>
    <row r="167" spans="1:30" x14ac:dyDescent="0.3">
      <c r="A167" t="s">
        <v>104</v>
      </c>
      <c r="B167" t="s">
        <v>658</v>
      </c>
      <c r="C167" t="s">
        <v>194</v>
      </c>
      <c r="D167" t="s">
        <v>523</v>
      </c>
      <c r="E167" t="s">
        <v>276</v>
      </c>
      <c r="F167" t="s">
        <v>538</v>
      </c>
      <c r="G167" t="s">
        <v>602</v>
      </c>
      <c r="H167" t="s">
        <v>245</v>
      </c>
      <c r="I167" t="s">
        <v>579</v>
      </c>
      <c r="J167" t="s">
        <v>663</v>
      </c>
      <c r="K167" t="s">
        <v>523</v>
      </c>
      <c r="L167" t="s">
        <v>279</v>
      </c>
      <c r="M167" t="s">
        <v>455</v>
      </c>
      <c r="N167" t="s">
        <v>280</v>
      </c>
      <c r="O167" t="s">
        <v>676</v>
      </c>
      <c r="P167" t="s">
        <v>673</v>
      </c>
      <c r="Q167" t="s">
        <v>690</v>
      </c>
      <c r="R167" t="s">
        <v>572</v>
      </c>
      <c r="S167" t="s">
        <v>345</v>
      </c>
      <c r="T167" t="s">
        <v>581</v>
      </c>
      <c r="U167" t="s">
        <v>450</v>
      </c>
      <c r="V167" t="s">
        <v>417</v>
      </c>
      <c r="W167" t="s">
        <v>456</v>
      </c>
      <c r="X167" t="s">
        <v>417</v>
      </c>
      <c r="Y167" t="s">
        <v>249</v>
      </c>
      <c r="Z167" t="s">
        <v>372</v>
      </c>
      <c r="AA167" t="s">
        <v>573</v>
      </c>
      <c r="AB167" t="s">
        <v>406</v>
      </c>
      <c r="AC167" t="s">
        <v>340</v>
      </c>
      <c r="AD167" t="s">
        <v>434</v>
      </c>
    </row>
    <row r="168" spans="1:30" x14ac:dyDescent="0.3">
      <c r="A168" t="s">
        <v>60</v>
      </c>
      <c r="B168" t="s">
        <v>658</v>
      </c>
      <c r="C168" t="s">
        <v>213</v>
      </c>
      <c r="D168" t="s">
        <v>576</v>
      </c>
      <c r="E168" t="s">
        <v>649</v>
      </c>
      <c r="F168" t="s">
        <v>607</v>
      </c>
      <c r="G168" t="s">
        <v>671</v>
      </c>
      <c r="H168" t="s">
        <v>279</v>
      </c>
      <c r="I168" t="s">
        <v>670</v>
      </c>
      <c r="J168" t="s">
        <v>691</v>
      </c>
      <c r="K168" t="s">
        <v>462</v>
      </c>
      <c r="L168" t="s">
        <v>250</v>
      </c>
      <c r="M168" t="s">
        <v>494</v>
      </c>
      <c r="N168" t="s">
        <v>524</v>
      </c>
      <c r="O168" t="s">
        <v>681</v>
      </c>
      <c r="P168" t="s">
        <v>565</v>
      </c>
      <c r="Q168" t="s">
        <v>527</v>
      </c>
      <c r="R168" t="s">
        <v>642</v>
      </c>
      <c r="S168" t="s">
        <v>592</v>
      </c>
      <c r="T168" t="s">
        <v>674</v>
      </c>
      <c r="U168" t="s">
        <v>79</v>
      </c>
      <c r="V168" t="s">
        <v>550</v>
      </c>
      <c r="W168" t="s">
        <v>653</v>
      </c>
      <c r="X168" t="s">
        <v>415</v>
      </c>
      <c r="Y168" t="s">
        <v>325</v>
      </c>
      <c r="Z168" t="s">
        <v>464</v>
      </c>
      <c r="AA168" t="s">
        <v>619</v>
      </c>
      <c r="AB168" t="s">
        <v>378</v>
      </c>
      <c r="AC168" t="s">
        <v>360</v>
      </c>
      <c r="AD168" t="s">
        <v>615</v>
      </c>
    </row>
    <row r="169" spans="1:30" x14ac:dyDescent="0.3">
      <c r="A169" t="s">
        <v>85</v>
      </c>
      <c r="B169" t="s">
        <v>658</v>
      </c>
      <c r="C169" t="s">
        <v>213</v>
      </c>
      <c r="D169" t="s">
        <v>454</v>
      </c>
      <c r="E169" t="s">
        <v>594</v>
      </c>
      <c r="F169" t="s">
        <v>344</v>
      </c>
      <c r="G169" t="s">
        <v>581</v>
      </c>
      <c r="H169" t="s">
        <v>269</v>
      </c>
      <c r="I169" t="s">
        <v>599</v>
      </c>
      <c r="J169" t="s">
        <v>692</v>
      </c>
      <c r="K169" t="s">
        <v>284</v>
      </c>
      <c r="L169" t="s">
        <v>311</v>
      </c>
      <c r="M169" t="s">
        <v>342</v>
      </c>
      <c r="N169" t="s">
        <v>386</v>
      </c>
      <c r="O169" t="s">
        <v>674</v>
      </c>
      <c r="P169" t="s">
        <v>404</v>
      </c>
      <c r="Q169" t="s">
        <v>693</v>
      </c>
      <c r="R169" t="s">
        <v>365</v>
      </c>
      <c r="S169" t="s">
        <v>381</v>
      </c>
      <c r="T169" t="s">
        <v>429</v>
      </c>
      <c r="U169" t="s">
        <v>410</v>
      </c>
      <c r="V169" t="s">
        <v>244</v>
      </c>
      <c r="W169" t="s">
        <v>333</v>
      </c>
      <c r="X169" t="s">
        <v>397</v>
      </c>
      <c r="Y169" t="s">
        <v>157</v>
      </c>
      <c r="Z169" t="s">
        <v>296</v>
      </c>
      <c r="AA169" t="s">
        <v>632</v>
      </c>
      <c r="AB169" t="s">
        <v>349</v>
      </c>
      <c r="AC169" t="s">
        <v>350</v>
      </c>
      <c r="AD169" t="s">
        <v>365</v>
      </c>
    </row>
    <row r="170" spans="1:30" x14ac:dyDescent="0.3">
      <c r="A170" t="s">
        <v>104</v>
      </c>
      <c r="B170" t="s">
        <v>658</v>
      </c>
      <c r="C170" t="s">
        <v>213</v>
      </c>
      <c r="D170" t="s">
        <v>469</v>
      </c>
      <c r="E170" t="s">
        <v>694</v>
      </c>
      <c r="F170" t="s">
        <v>336</v>
      </c>
      <c r="G170" t="s">
        <v>673</v>
      </c>
      <c r="H170" t="s">
        <v>245</v>
      </c>
      <c r="I170" t="s">
        <v>525</v>
      </c>
      <c r="J170" t="s">
        <v>379</v>
      </c>
      <c r="K170" t="s">
        <v>365</v>
      </c>
      <c r="L170" t="s">
        <v>290</v>
      </c>
      <c r="M170" t="s">
        <v>447</v>
      </c>
      <c r="N170" t="s">
        <v>436</v>
      </c>
      <c r="O170" t="s">
        <v>695</v>
      </c>
      <c r="P170" t="s">
        <v>565</v>
      </c>
      <c r="Q170" t="s">
        <v>696</v>
      </c>
      <c r="R170" t="s">
        <v>400</v>
      </c>
      <c r="S170" t="s">
        <v>415</v>
      </c>
      <c r="T170" t="s">
        <v>572</v>
      </c>
      <c r="U170" t="s">
        <v>410</v>
      </c>
      <c r="V170" t="s">
        <v>374</v>
      </c>
      <c r="W170" t="s">
        <v>460</v>
      </c>
      <c r="X170" t="s">
        <v>558</v>
      </c>
      <c r="Y170" t="s">
        <v>257</v>
      </c>
      <c r="Z170" t="s">
        <v>364</v>
      </c>
      <c r="AA170" t="s">
        <v>519</v>
      </c>
      <c r="AB170" t="s">
        <v>302</v>
      </c>
      <c r="AC170" t="s">
        <v>420</v>
      </c>
      <c r="AD170" t="s">
        <v>564</v>
      </c>
    </row>
    <row r="171" spans="1:30" x14ac:dyDescent="0.3">
      <c r="A171" t="s">
        <v>60</v>
      </c>
      <c r="B171" t="s">
        <v>658</v>
      </c>
      <c r="C171" t="s">
        <v>228</v>
      </c>
      <c r="D171" t="s">
        <v>455</v>
      </c>
      <c r="E171" t="s">
        <v>650</v>
      </c>
      <c r="F171" t="s">
        <v>451</v>
      </c>
      <c r="G171" t="s">
        <v>619</v>
      </c>
      <c r="H171" t="s">
        <v>307</v>
      </c>
      <c r="I171" t="s">
        <v>697</v>
      </c>
      <c r="J171" t="s">
        <v>698</v>
      </c>
      <c r="K171" t="s">
        <v>518</v>
      </c>
      <c r="L171" t="s">
        <v>317</v>
      </c>
      <c r="M171" t="s">
        <v>494</v>
      </c>
      <c r="N171" t="s">
        <v>468</v>
      </c>
      <c r="O171" t="s">
        <v>699</v>
      </c>
      <c r="P171" t="s">
        <v>639</v>
      </c>
      <c r="Q171" t="s">
        <v>696</v>
      </c>
      <c r="R171" t="s">
        <v>700</v>
      </c>
      <c r="S171" t="s">
        <v>555</v>
      </c>
      <c r="T171" t="s">
        <v>701</v>
      </c>
      <c r="U171" t="s">
        <v>79</v>
      </c>
      <c r="V171" t="s">
        <v>462</v>
      </c>
      <c r="W171" t="s">
        <v>477</v>
      </c>
      <c r="X171" t="s">
        <v>552</v>
      </c>
      <c r="Y171" t="s">
        <v>290</v>
      </c>
      <c r="Z171" t="s">
        <v>409</v>
      </c>
      <c r="AA171" t="s">
        <v>639</v>
      </c>
      <c r="AB171" t="s">
        <v>193</v>
      </c>
      <c r="AC171" t="s">
        <v>486</v>
      </c>
      <c r="AD171" t="s">
        <v>519</v>
      </c>
    </row>
    <row r="172" spans="1:30" x14ac:dyDescent="0.3">
      <c r="A172" t="s">
        <v>85</v>
      </c>
      <c r="B172" t="s">
        <v>658</v>
      </c>
      <c r="C172" t="s">
        <v>228</v>
      </c>
      <c r="D172" t="s">
        <v>523</v>
      </c>
      <c r="E172" t="s">
        <v>702</v>
      </c>
      <c r="F172" t="s">
        <v>360</v>
      </c>
      <c r="G172" t="s">
        <v>601</v>
      </c>
      <c r="H172" t="s">
        <v>246</v>
      </c>
      <c r="I172" t="s">
        <v>342</v>
      </c>
      <c r="J172" t="s">
        <v>703</v>
      </c>
      <c r="K172" t="s">
        <v>302</v>
      </c>
      <c r="L172" t="s">
        <v>343</v>
      </c>
      <c r="M172" t="s">
        <v>653</v>
      </c>
      <c r="N172" t="s">
        <v>363</v>
      </c>
      <c r="O172" t="s">
        <v>655</v>
      </c>
      <c r="P172" t="s">
        <v>606</v>
      </c>
      <c r="Q172" t="s">
        <v>476</v>
      </c>
      <c r="R172" t="s">
        <v>465</v>
      </c>
      <c r="S172" t="s">
        <v>386</v>
      </c>
      <c r="T172" t="s">
        <v>498</v>
      </c>
      <c r="U172" t="s">
        <v>632</v>
      </c>
      <c r="V172" t="s">
        <v>346</v>
      </c>
      <c r="W172" t="s">
        <v>424</v>
      </c>
      <c r="X172" t="s">
        <v>324</v>
      </c>
      <c r="Y172" t="s">
        <v>229</v>
      </c>
      <c r="Z172" t="s">
        <v>302</v>
      </c>
      <c r="AA172" t="s">
        <v>539</v>
      </c>
      <c r="AB172" t="s">
        <v>369</v>
      </c>
      <c r="AC172" t="s">
        <v>302</v>
      </c>
      <c r="AD172" t="s">
        <v>514</v>
      </c>
    </row>
    <row r="173" spans="1:30" x14ac:dyDescent="0.3">
      <c r="A173" t="s">
        <v>104</v>
      </c>
      <c r="B173" t="s">
        <v>658</v>
      </c>
      <c r="C173" t="s">
        <v>228</v>
      </c>
      <c r="D173" t="s">
        <v>494</v>
      </c>
      <c r="E173" t="s">
        <v>637</v>
      </c>
      <c r="F173" t="s">
        <v>558</v>
      </c>
      <c r="G173" t="s">
        <v>639</v>
      </c>
      <c r="H173" t="s">
        <v>274</v>
      </c>
      <c r="I173" t="s">
        <v>702</v>
      </c>
      <c r="J173" t="s">
        <v>704</v>
      </c>
      <c r="K173" t="s">
        <v>505</v>
      </c>
      <c r="L173" t="s">
        <v>313</v>
      </c>
      <c r="M173" t="s">
        <v>447</v>
      </c>
      <c r="N173" t="s">
        <v>390</v>
      </c>
      <c r="O173" t="s">
        <v>705</v>
      </c>
      <c r="P173" t="s">
        <v>673</v>
      </c>
      <c r="Q173" t="s">
        <v>706</v>
      </c>
      <c r="R173" t="s">
        <v>646</v>
      </c>
      <c r="S173" t="s">
        <v>552</v>
      </c>
      <c r="T173" t="s">
        <v>210</v>
      </c>
      <c r="U173" t="s">
        <v>632</v>
      </c>
      <c r="V173" t="s">
        <v>490</v>
      </c>
      <c r="W173" t="s">
        <v>465</v>
      </c>
      <c r="X173" t="s">
        <v>437</v>
      </c>
      <c r="Y173" t="s">
        <v>217</v>
      </c>
      <c r="Z173" t="s">
        <v>453</v>
      </c>
      <c r="AA173" t="s">
        <v>462</v>
      </c>
      <c r="AB173" t="s">
        <v>397</v>
      </c>
      <c r="AC173" t="s">
        <v>435</v>
      </c>
      <c r="AD173" t="s">
        <v>455</v>
      </c>
    </row>
    <row r="174" spans="1:30" x14ac:dyDescent="0.3">
      <c r="A174" t="s">
        <v>60</v>
      </c>
      <c r="B174" t="s">
        <v>658</v>
      </c>
      <c r="C174" t="s">
        <v>238</v>
      </c>
      <c r="D174" t="s">
        <v>539</v>
      </c>
      <c r="E174" t="s">
        <v>652</v>
      </c>
      <c r="F174" t="s">
        <v>490</v>
      </c>
      <c r="G174" t="s">
        <v>544</v>
      </c>
      <c r="H174" t="s">
        <v>312</v>
      </c>
      <c r="I174" t="s">
        <v>457</v>
      </c>
      <c r="J174" t="s">
        <v>707</v>
      </c>
      <c r="K174" t="s">
        <v>550</v>
      </c>
      <c r="L174" t="s">
        <v>312</v>
      </c>
      <c r="M174" t="s">
        <v>447</v>
      </c>
      <c r="N174" t="s">
        <v>439</v>
      </c>
      <c r="O174" t="s">
        <v>708</v>
      </c>
      <c r="P174" t="s">
        <v>575</v>
      </c>
      <c r="Q174" t="s">
        <v>689</v>
      </c>
      <c r="R174" t="s">
        <v>709</v>
      </c>
      <c r="S174" t="s">
        <v>565</v>
      </c>
      <c r="T174" t="s">
        <v>679</v>
      </c>
      <c r="U174" t="s">
        <v>79</v>
      </c>
      <c r="V174" t="s">
        <v>569</v>
      </c>
      <c r="W174" t="s">
        <v>618</v>
      </c>
      <c r="X174" t="s">
        <v>434</v>
      </c>
      <c r="Y174" t="s">
        <v>317</v>
      </c>
      <c r="Z174" t="s">
        <v>415</v>
      </c>
      <c r="AA174" t="s">
        <v>535</v>
      </c>
      <c r="AB174" t="s">
        <v>413</v>
      </c>
      <c r="AC174" t="s">
        <v>547</v>
      </c>
      <c r="AD174" t="s">
        <v>581</v>
      </c>
    </row>
    <row r="175" spans="1:30" x14ac:dyDescent="0.3">
      <c r="A175" t="s">
        <v>85</v>
      </c>
      <c r="B175" t="s">
        <v>658</v>
      </c>
      <c r="C175" t="s">
        <v>238</v>
      </c>
      <c r="D175" t="s">
        <v>551</v>
      </c>
      <c r="E175" t="s">
        <v>597</v>
      </c>
      <c r="F175" t="s">
        <v>429</v>
      </c>
      <c r="G175" t="s">
        <v>461</v>
      </c>
      <c r="H175" t="s">
        <v>191</v>
      </c>
      <c r="I175" t="s">
        <v>447</v>
      </c>
      <c r="J175" t="s">
        <v>710</v>
      </c>
      <c r="K175" t="s">
        <v>296</v>
      </c>
      <c r="L175" t="s">
        <v>265</v>
      </c>
      <c r="M175" t="s">
        <v>615</v>
      </c>
      <c r="N175" t="s">
        <v>385</v>
      </c>
      <c r="O175" t="s">
        <v>525</v>
      </c>
      <c r="P175" t="s">
        <v>555</v>
      </c>
      <c r="Q175" t="s">
        <v>711</v>
      </c>
      <c r="R175" t="s">
        <v>522</v>
      </c>
      <c r="S175" t="s">
        <v>392</v>
      </c>
      <c r="T175" t="s">
        <v>450</v>
      </c>
      <c r="U175" t="s">
        <v>653</v>
      </c>
      <c r="V175" t="s">
        <v>265</v>
      </c>
      <c r="W175" t="s">
        <v>344</v>
      </c>
      <c r="X175" t="s">
        <v>372</v>
      </c>
      <c r="Y175" t="s">
        <v>189</v>
      </c>
      <c r="Z175" t="s">
        <v>363</v>
      </c>
      <c r="AA175" t="s">
        <v>562</v>
      </c>
      <c r="AB175" t="s">
        <v>386</v>
      </c>
      <c r="AC175" t="s">
        <v>302</v>
      </c>
      <c r="AD175" t="s">
        <v>583</v>
      </c>
    </row>
    <row r="176" spans="1:30" x14ac:dyDescent="0.3">
      <c r="A176" t="s">
        <v>104</v>
      </c>
      <c r="B176" t="s">
        <v>658</v>
      </c>
      <c r="C176" t="s">
        <v>238</v>
      </c>
      <c r="D176" t="s">
        <v>506</v>
      </c>
      <c r="E176" t="s">
        <v>587</v>
      </c>
      <c r="F176" t="s">
        <v>341</v>
      </c>
      <c r="G176" t="s">
        <v>565</v>
      </c>
      <c r="H176" t="s">
        <v>294</v>
      </c>
      <c r="I176" t="s">
        <v>544</v>
      </c>
      <c r="J176" t="s">
        <v>712</v>
      </c>
      <c r="K176" t="s">
        <v>409</v>
      </c>
      <c r="L176" t="s">
        <v>358</v>
      </c>
      <c r="M176" t="s">
        <v>562</v>
      </c>
      <c r="N176" t="s">
        <v>436</v>
      </c>
      <c r="O176" t="s">
        <v>458</v>
      </c>
      <c r="P176" t="s">
        <v>535</v>
      </c>
      <c r="Q176" t="s">
        <v>713</v>
      </c>
      <c r="R176" t="s">
        <v>650</v>
      </c>
      <c r="S176" t="s">
        <v>445</v>
      </c>
      <c r="T176" t="s">
        <v>466</v>
      </c>
      <c r="U176" t="s">
        <v>653</v>
      </c>
      <c r="V176" t="s">
        <v>515</v>
      </c>
      <c r="W176" t="s">
        <v>523</v>
      </c>
      <c r="X176" t="s">
        <v>439</v>
      </c>
      <c r="Y176" t="s">
        <v>199</v>
      </c>
      <c r="Z176" t="s">
        <v>433</v>
      </c>
      <c r="AA176" t="s">
        <v>477</v>
      </c>
      <c r="AB176" t="s">
        <v>414</v>
      </c>
      <c r="AC176" t="s">
        <v>333</v>
      </c>
      <c r="AD176" t="s">
        <v>633</v>
      </c>
    </row>
    <row r="177" spans="1:30" x14ac:dyDescent="0.3">
      <c r="A177" t="s">
        <v>60</v>
      </c>
      <c r="B177" t="s">
        <v>658</v>
      </c>
      <c r="C177" t="s">
        <v>264</v>
      </c>
      <c r="D177" t="s">
        <v>562</v>
      </c>
      <c r="E177" t="s">
        <v>677</v>
      </c>
      <c r="F177" t="s">
        <v>404</v>
      </c>
      <c r="G177" t="s">
        <v>544</v>
      </c>
      <c r="H177" t="s">
        <v>332</v>
      </c>
      <c r="I177" t="s">
        <v>705</v>
      </c>
      <c r="J177" t="s">
        <v>714</v>
      </c>
      <c r="K177" t="s">
        <v>504</v>
      </c>
      <c r="L177" t="s">
        <v>261</v>
      </c>
      <c r="M177" t="s">
        <v>582</v>
      </c>
      <c r="N177" t="s">
        <v>456</v>
      </c>
      <c r="O177" t="s">
        <v>584</v>
      </c>
      <c r="P177" t="s">
        <v>637</v>
      </c>
      <c r="Q177" t="s">
        <v>693</v>
      </c>
      <c r="R177" t="s">
        <v>690</v>
      </c>
      <c r="S177" t="s">
        <v>544</v>
      </c>
      <c r="T177" t="s">
        <v>705</v>
      </c>
      <c r="U177" t="s">
        <v>79</v>
      </c>
      <c r="V177" t="s">
        <v>646</v>
      </c>
      <c r="W177" t="s">
        <v>671</v>
      </c>
      <c r="X177" t="s">
        <v>504</v>
      </c>
      <c r="Y177" t="s">
        <v>332</v>
      </c>
      <c r="Z177" t="s">
        <v>352</v>
      </c>
      <c r="AA177" t="s">
        <v>544</v>
      </c>
      <c r="AB177" t="s">
        <v>424</v>
      </c>
      <c r="AC177" t="s">
        <v>468</v>
      </c>
      <c r="AD177" t="s">
        <v>210</v>
      </c>
    </row>
    <row r="178" spans="1:30" x14ac:dyDescent="0.3">
      <c r="A178" t="s">
        <v>85</v>
      </c>
      <c r="B178" t="s">
        <v>658</v>
      </c>
      <c r="C178" t="s">
        <v>264</v>
      </c>
      <c r="D178" t="s">
        <v>469</v>
      </c>
      <c r="E178" t="s">
        <v>488</v>
      </c>
      <c r="F178" t="s">
        <v>457</v>
      </c>
      <c r="G178" t="s">
        <v>543</v>
      </c>
      <c r="H178" t="s">
        <v>286</v>
      </c>
      <c r="I178" t="s">
        <v>550</v>
      </c>
      <c r="J178" t="s">
        <v>715</v>
      </c>
      <c r="K178" t="s">
        <v>297</v>
      </c>
      <c r="L178" t="s">
        <v>289</v>
      </c>
      <c r="M178" t="s">
        <v>581</v>
      </c>
      <c r="N178" t="s">
        <v>378</v>
      </c>
      <c r="O178" t="s">
        <v>716</v>
      </c>
      <c r="P178" t="s">
        <v>544</v>
      </c>
      <c r="Q178" t="s">
        <v>717</v>
      </c>
      <c r="R178" t="s">
        <v>561</v>
      </c>
      <c r="S178" t="s">
        <v>378</v>
      </c>
      <c r="T178" t="s">
        <v>583</v>
      </c>
      <c r="U178" t="s">
        <v>530</v>
      </c>
      <c r="V178" t="s">
        <v>397</v>
      </c>
      <c r="W178" t="s">
        <v>390</v>
      </c>
      <c r="X178" t="s">
        <v>413</v>
      </c>
      <c r="Y178" t="s">
        <v>300</v>
      </c>
      <c r="Z178" t="s">
        <v>385</v>
      </c>
      <c r="AA178" t="s">
        <v>609</v>
      </c>
      <c r="AB178" t="s">
        <v>392</v>
      </c>
      <c r="AC178" t="s">
        <v>392</v>
      </c>
      <c r="AD178" t="s">
        <v>576</v>
      </c>
    </row>
    <row r="179" spans="1:30" x14ac:dyDescent="0.3">
      <c r="A179" t="s">
        <v>104</v>
      </c>
      <c r="B179" t="s">
        <v>658</v>
      </c>
      <c r="C179" t="s">
        <v>264</v>
      </c>
      <c r="D179" t="s">
        <v>632</v>
      </c>
      <c r="E179" t="s">
        <v>637</v>
      </c>
      <c r="F179" t="s">
        <v>613</v>
      </c>
      <c r="G179" t="s">
        <v>466</v>
      </c>
      <c r="H179" t="s">
        <v>200</v>
      </c>
      <c r="I179" t="s">
        <v>587</v>
      </c>
      <c r="J179" t="s">
        <v>718</v>
      </c>
      <c r="K179" t="s">
        <v>341</v>
      </c>
      <c r="L179" t="s">
        <v>368</v>
      </c>
      <c r="M179" t="s">
        <v>573</v>
      </c>
      <c r="N179" t="s">
        <v>196</v>
      </c>
      <c r="O179" t="s">
        <v>719</v>
      </c>
      <c r="P179" t="s">
        <v>488</v>
      </c>
      <c r="Q179" t="s">
        <v>394</v>
      </c>
      <c r="R179" t="s">
        <v>702</v>
      </c>
      <c r="S179" t="s">
        <v>576</v>
      </c>
      <c r="T179" t="s">
        <v>579</v>
      </c>
      <c r="U179" t="s">
        <v>530</v>
      </c>
      <c r="V179" t="s">
        <v>506</v>
      </c>
      <c r="W179" t="s">
        <v>410</v>
      </c>
      <c r="X179" t="s">
        <v>450</v>
      </c>
      <c r="Y179" t="s">
        <v>217</v>
      </c>
      <c r="Z179" t="s">
        <v>367</v>
      </c>
      <c r="AA179" t="s">
        <v>530</v>
      </c>
      <c r="AB179" t="s">
        <v>420</v>
      </c>
      <c r="AC179" t="s">
        <v>433</v>
      </c>
      <c r="AD179" t="s">
        <v>519</v>
      </c>
    </row>
    <row r="180" spans="1:30" x14ac:dyDescent="0.3">
      <c r="A180" t="s">
        <v>60</v>
      </c>
      <c r="B180" t="s">
        <v>658</v>
      </c>
      <c r="C180" t="s">
        <v>273</v>
      </c>
      <c r="D180" t="s">
        <v>550</v>
      </c>
      <c r="E180" t="s">
        <v>666</v>
      </c>
      <c r="F180" t="s">
        <v>281</v>
      </c>
      <c r="G180" t="s">
        <v>652</v>
      </c>
      <c r="H180" t="s">
        <v>339</v>
      </c>
      <c r="I180" t="s">
        <v>709</v>
      </c>
      <c r="J180" t="s">
        <v>720</v>
      </c>
      <c r="K180" t="s">
        <v>467</v>
      </c>
      <c r="L180" t="s">
        <v>301</v>
      </c>
      <c r="M180" t="s">
        <v>504</v>
      </c>
      <c r="N180" t="s">
        <v>370</v>
      </c>
      <c r="O180" t="s">
        <v>584</v>
      </c>
      <c r="P180" t="s">
        <v>544</v>
      </c>
      <c r="Q180" t="s">
        <v>394</v>
      </c>
      <c r="R180" t="s">
        <v>670</v>
      </c>
      <c r="S180" t="s">
        <v>652</v>
      </c>
      <c r="T180" t="s">
        <v>709</v>
      </c>
      <c r="U180" t="s">
        <v>79</v>
      </c>
      <c r="V180" t="s">
        <v>448</v>
      </c>
      <c r="W180" t="s">
        <v>543</v>
      </c>
      <c r="X180" t="s">
        <v>633</v>
      </c>
      <c r="Y180" t="s">
        <v>291</v>
      </c>
      <c r="Z180" t="s">
        <v>552</v>
      </c>
      <c r="AA180" t="s">
        <v>646</v>
      </c>
      <c r="AB180" t="s">
        <v>510</v>
      </c>
      <c r="AC180" t="s">
        <v>456</v>
      </c>
      <c r="AD180" t="s">
        <v>612</v>
      </c>
    </row>
    <row r="181" spans="1:30" x14ac:dyDescent="0.3">
      <c r="A181" t="s">
        <v>85</v>
      </c>
      <c r="B181" t="s">
        <v>658</v>
      </c>
      <c r="C181" t="s">
        <v>273</v>
      </c>
      <c r="D181" t="s">
        <v>410</v>
      </c>
      <c r="E181" t="s">
        <v>448</v>
      </c>
      <c r="F181" t="s">
        <v>721</v>
      </c>
      <c r="G181" t="s">
        <v>543</v>
      </c>
      <c r="H181" t="s">
        <v>275</v>
      </c>
      <c r="I181" t="s">
        <v>561</v>
      </c>
      <c r="J181" t="s">
        <v>722</v>
      </c>
      <c r="K181" t="s">
        <v>241</v>
      </c>
      <c r="L181" t="s">
        <v>307</v>
      </c>
      <c r="M181" t="s">
        <v>555</v>
      </c>
      <c r="N181" t="s">
        <v>397</v>
      </c>
      <c r="O181" t="s">
        <v>667</v>
      </c>
      <c r="P181" t="s">
        <v>617</v>
      </c>
      <c r="Q181" t="s">
        <v>723</v>
      </c>
      <c r="R181" t="s">
        <v>447</v>
      </c>
      <c r="S181" t="s">
        <v>393</v>
      </c>
      <c r="T181" t="s">
        <v>522</v>
      </c>
      <c r="U181" t="s">
        <v>461</v>
      </c>
      <c r="V181" t="s">
        <v>420</v>
      </c>
      <c r="W181" t="s">
        <v>336</v>
      </c>
      <c r="X181" t="s">
        <v>418</v>
      </c>
      <c r="Y181" t="s">
        <v>300</v>
      </c>
      <c r="Z181" t="s">
        <v>393</v>
      </c>
      <c r="AA181" t="s">
        <v>578</v>
      </c>
      <c r="AB181" t="s">
        <v>386</v>
      </c>
      <c r="AC181" t="s">
        <v>385</v>
      </c>
      <c r="AD181" t="s">
        <v>445</v>
      </c>
    </row>
    <row r="182" spans="1:30" x14ac:dyDescent="0.3">
      <c r="A182" t="s">
        <v>104</v>
      </c>
      <c r="B182" t="s">
        <v>658</v>
      </c>
      <c r="C182" t="s">
        <v>273</v>
      </c>
      <c r="D182" t="s">
        <v>504</v>
      </c>
      <c r="E182" t="s">
        <v>724</v>
      </c>
      <c r="F182" t="s">
        <v>701</v>
      </c>
      <c r="G182" t="s">
        <v>401</v>
      </c>
      <c r="H182" t="s">
        <v>279</v>
      </c>
      <c r="I182" t="s">
        <v>544</v>
      </c>
      <c r="J182" t="s">
        <v>659</v>
      </c>
      <c r="K182" t="s">
        <v>347</v>
      </c>
      <c r="L182" t="s">
        <v>313</v>
      </c>
      <c r="M182" t="s">
        <v>518</v>
      </c>
      <c r="N182" t="s">
        <v>390</v>
      </c>
      <c r="O182" t="s">
        <v>527</v>
      </c>
      <c r="P182" t="s">
        <v>404</v>
      </c>
      <c r="Q182" t="s">
        <v>499</v>
      </c>
      <c r="R182" t="s">
        <v>649</v>
      </c>
      <c r="S182" t="s">
        <v>526</v>
      </c>
      <c r="T182" t="s">
        <v>650</v>
      </c>
      <c r="U182" t="s">
        <v>461</v>
      </c>
      <c r="V182" t="s">
        <v>609</v>
      </c>
      <c r="W182" t="s">
        <v>494</v>
      </c>
      <c r="X182" t="s">
        <v>473</v>
      </c>
      <c r="Y182" t="s">
        <v>327</v>
      </c>
      <c r="Z182" t="s">
        <v>479</v>
      </c>
      <c r="AA182" t="s">
        <v>602</v>
      </c>
      <c r="AB182" t="s">
        <v>421</v>
      </c>
      <c r="AC182" t="s">
        <v>399</v>
      </c>
      <c r="AD182" t="s">
        <v>593</v>
      </c>
    </row>
    <row r="183" spans="1:30" x14ac:dyDescent="0.3">
      <c r="A183" t="s">
        <v>60</v>
      </c>
      <c r="B183" t="s">
        <v>725</v>
      </c>
      <c r="C183" t="s">
        <v>62</v>
      </c>
      <c r="D183" t="s">
        <v>609</v>
      </c>
      <c r="E183" t="s">
        <v>665</v>
      </c>
      <c r="F183" t="s">
        <v>664</v>
      </c>
      <c r="G183" t="s">
        <v>650</v>
      </c>
      <c r="H183" t="s">
        <v>383</v>
      </c>
      <c r="I183" t="s">
        <v>726</v>
      </c>
      <c r="J183" t="s">
        <v>693</v>
      </c>
      <c r="K183" t="s">
        <v>422</v>
      </c>
      <c r="L183" t="s">
        <v>337</v>
      </c>
      <c r="M183" t="s">
        <v>582</v>
      </c>
      <c r="N183" t="s">
        <v>341</v>
      </c>
      <c r="O183" t="s">
        <v>225</v>
      </c>
      <c r="P183" t="s">
        <v>575</v>
      </c>
      <c r="Q183" t="s">
        <v>476</v>
      </c>
      <c r="R183" t="s">
        <v>678</v>
      </c>
      <c r="S183" t="s">
        <v>657</v>
      </c>
      <c r="T183" t="s">
        <v>672</v>
      </c>
      <c r="U183" t="s">
        <v>79</v>
      </c>
      <c r="V183" t="s">
        <v>657</v>
      </c>
      <c r="W183" t="s">
        <v>612</v>
      </c>
      <c r="X183" t="s">
        <v>582</v>
      </c>
      <c r="Y183" t="s">
        <v>328</v>
      </c>
      <c r="Z183" t="s">
        <v>469</v>
      </c>
      <c r="AA183" t="s">
        <v>661</v>
      </c>
      <c r="AB183" t="s">
        <v>399</v>
      </c>
      <c r="AC183" t="s">
        <v>409</v>
      </c>
      <c r="AD183" t="s">
        <v>572</v>
      </c>
    </row>
    <row r="184" spans="1:30" x14ac:dyDescent="0.3">
      <c r="A184" t="s">
        <v>85</v>
      </c>
      <c r="B184" t="s">
        <v>725</v>
      </c>
      <c r="C184" t="s">
        <v>62</v>
      </c>
      <c r="D184" t="s">
        <v>586</v>
      </c>
      <c r="E184" t="s">
        <v>666</v>
      </c>
      <c r="F184" t="s">
        <v>187</v>
      </c>
      <c r="G184" t="s">
        <v>639</v>
      </c>
      <c r="H184" t="s">
        <v>208</v>
      </c>
      <c r="I184" t="s">
        <v>467</v>
      </c>
      <c r="J184" t="s">
        <v>689</v>
      </c>
      <c r="K184" t="s">
        <v>274</v>
      </c>
      <c r="L184" t="s">
        <v>257</v>
      </c>
      <c r="M184" t="s">
        <v>404</v>
      </c>
      <c r="N184" t="s">
        <v>340</v>
      </c>
      <c r="O184" t="s">
        <v>695</v>
      </c>
      <c r="P184" t="s">
        <v>593</v>
      </c>
      <c r="Q184" t="s">
        <v>356</v>
      </c>
      <c r="R184" t="s">
        <v>582</v>
      </c>
      <c r="S184" t="s">
        <v>340</v>
      </c>
      <c r="T184" t="s">
        <v>410</v>
      </c>
      <c r="U184" t="s">
        <v>575</v>
      </c>
      <c r="V184" t="s">
        <v>364</v>
      </c>
      <c r="W184" t="s">
        <v>441</v>
      </c>
      <c r="X184" t="s">
        <v>479</v>
      </c>
      <c r="Y184" t="s">
        <v>239</v>
      </c>
      <c r="Z184" t="s">
        <v>414</v>
      </c>
      <c r="AA184" t="s">
        <v>518</v>
      </c>
      <c r="AB184" t="s">
        <v>319</v>
      </c>
      <c r="AC184" t="s">
        <v>335</v>
      </c>
      <c r="AD184" t="s">
        <v>445</v>
      </c>
    </row>
    <row r="185" spans="1:30" x14ac:dyDescent="0.3">
      <c r="A185" t="s">
        <v>104</v>
      </c>
      <c r="B185" t="s">
        <v>725</v>
      </c>
      <c r="C185" t="s">
        <v>62</v>
      </c>
      <c r="D185" t="s">
        <v>582</v>
      </c>
      <c r="E185" t="s">
        <v>608</v>
      </c>
      <c r="F185" t="s">
        <v>666</v>
      </c>
      <c r="G185" t="s">
        <v>646</v>
      </c>
      <c r="H185" t="s">
        <v>307</v>
      </c>
      <c r="I185" t="s">
        <v>675</v>
      </c>
      <c r="J185" t="s">
        <v>713</v>
      </c>
      <c r="K185" t="s">
        <v>364</v>
      </c>
      <c r="L185" t="s">
        <v>295</v>
      </c>
      <c r="M185" t="s">
        <v>342</v>
      </c>
      <c r="N185" t="s">
        <v>479</v>
      </c>
      <c r="O185" t="s">
        <v>471</v>
      </c>
      <c r="P185" t="s">
        <v>592</v>
      </c>
      <c r="Q185" t="s">
        <v>727</v>
      </c>
      <c r="R185" t="s">
        <v>686</v>
      </c>
      <c r="S185" t="s">
        <v>571</v>
      </c>
      <c r="T185" t="s">
        <v>657</v>
      </c>
      <c r="U185" t="s">
        <v>575</v>
      </c>
      <c r="V185" t="s">
        <v>609</v>
      </c>
      <c r="W185" t="s">
        <v>622</v>
      </c>
      <c r="X185" t="s">
        <v>465</v>
      </c>
      <c r="Y185" t="s">
        <v>316</v>
      </c>
      <c r="Z185" t="s">
        <v>360</v>
      </c>
      <c r="AA185" t="s">
        <v>673</v>
      </c>
      <c r="AB185" t="s">
        <v>364</v>
      </c>
      <c r="AC185" t="s">
        <v>347</v>
      </c>
      <c r="AD185" t="s">
        <v>598</v>
      </c>
    </row>
    <row r="186" spans="1:30" x14ac:dyDescent="0.3">
      <c r="A186" t="s">
        <v>60</v>
      </c>
      <c r="B186" t="s">
        <v>725</v>
      </c>
      <c r="C186" t="s">
        <v>116</v>
      </c>
      <c r="D186" t="s">
        <v>550</v>
      </c>
      <c r="E186" t="s">
        <v>666</v>
      </c>
      <c r="F186" t="s">
        <v>565</v>
      </c>
      <c r="G186" t="s">
        <v>544</v>
      </c>
      <c r="H186" t="s">
        <v>268</v>
      </c>
      <c r="I186" t="s">
        <v>728</v>
      </c>
      <c r="J186" t="s">
        <v>637</v>
      </c>
      <c r="K186" t="s">
        <v>558</v>
      </c>
      <c r="L186" t="s">
        <v>309</v>
      </c>
      <c r="M186" t="s">
        <v>447</v>
      </c>
      <c r="N186" t="s">
        <v>451</v>
      </c>
      <c r="O186" t="s">
        <v>729</v>
      </c>
      <c r="P186" t="s">
        <v>601</v>
      </c>
      <c r="Q186" t="s">
        <v>730</v>
      </c>
      <c r="R186" t="s">
        <v>681</v>
      </c>
      <c r="S186" t="s">
        <v>637</v>
      </c>
      <c r="T186" t="s">
        <v>697</v>
      </c>
      <c r="U186" t="s">
        <v>79</v>
      </c>
      <c r="V186" t="s">
        <v>637</v>
      </c>
      <c r="W186" t="s">
        <v>605</v>
      </c>
      <c r="X186" t="s">
        <v>647</v>
      </c>
      <c r="Y186" t="s">
        <v>349</v>
      </c>
      <c r="Z186" t="s">
        <v>469</v>
      </c>
      <c r="AA186" t="s">
        <v>544</v>
      </c>
      <c r="AB186" t="s">
        <v>390</v>
      </c>
      <c r="AC186" t="s">
        <v>443</v>
      </c>
      <c r="AD186" t="s">
        <v>602</v>
      </c>
    </row>
    <row r="187" spans="1:30" x14ac:dyDescent="0.3">
      <c r="A187" t="s">
        <v>85</v>
      </c>
      <c r="B187" t="s">
        <v>725</v>
      </c>
      <c r="C187" t="s">
        <v>116</v>
      </c>
      <c r="D187" t="s">
        <v>576</v>
      </c>
      <c r="E187" t="s">
        <v>702</v>
      </c>
      <c r="F187" t="s">
        <v>605</v>
      </c>
      <c r="G187" t="s">
        <v>605</v>
      </c>
      <c r="H187" t="s">
        <v>258</v>
      </c>
      <c r="I187" t="s">
        <v>571</v>
      </c>
      <c r="J187" t="s">
        <v>598</v>
      </c>
      <c r="K187" t="s">
        <v>182</v>
      </c>
      <c r="L187" t="s">
        <v>169</v>
      </c>
      <c r="M187" t="s">
        <v>623</v>
      </c>
      <c r="N187" t="s">
        <v>340</v>
      </c>
      <c r="O187" t="s">
        <v>731</v>
      </c>
      <c r="P187" t="s">
        <v>447</v>
      </c>
      <c r="Q187" t="s">
        <v>732</v>
      </c>
      <c r="R187" t="s">
        <v>562</v>
      </c>
      <c r="S187" t="s">
        <v>324</v>
      </c>
      <c r="T187" t="s">
        <v>494</v>
      </c>
      <c r="U187" t="s">
        <v>675</v>
      </c>
      <c r="V187" t="s">
        <v>364</v>
      </c>
      <c r="W187" t="s">
        <v>292</v>
      </c>
      <c r="X187" t="s">
        <v>374</v>
      </c>
      <c r="Y187" t="s">
        <v>263</v>
      </c>
      <c r="Z187" t="s">
        <v>421</v>
      </c>
      <c r="AA187" t="s">
        <v>593</v>
      </c>
      <c r="AB187" t="s">
        <v>414</v>
      </c>
      <c r="AC187" t="s">
        <v>421</v>
      </c>
      <c r="AD187" t="s">
        <v>522</v>
      </c>
    </row>
    <row r="188" spans="1:30" x14ac:dyDescent="0.3">
      <c r="A188" t="s">
        <v>104</v>
      </c>
      <c r="B188" t="s">
        <v>725</v>
      </c>
      <c r="C188" t="s">
        <v>116</v>
      </c>
      <c r="D188" t="s">
        <v>539</v>
      </c>
      <c r="E188" t="s">
        <v>686</v>
      </c>
      <c r="F188" t="s">
        <v>400</v>
      </c>
      <c r="G188" t="s">
        <v>638</v>
      </c>
      <c r="H188" t="s">
        <v>218</v>
      </c>
      <c r="I188" t="s">
        <v>613</v>
      </c>
      <c r="J188" t="s">
        <v>404</v>
      </c>
      <c r="K188" t="s">
        <v>335</v>
      </c>
      <c r="L188" t="s">
        <v>252</v>
      </c>
      <c r="M188" t="s">
        <v>653</v>
      </c>
      <c r="N188" t="s">
        <v>399</v>
      </c>
      <c r="O188" t="s">
        <v>733</v>
      </c>
      <c r="P188" t="s">
        <v>519</v>
      </c>
      <c r="Q188" t="s">
        <v>734</v>
      </c>
      <c r="R188" t="s">
        <v>664</v>
      </c>
      <c r="S188" t="s">
        <v>447</v>
      </c>
      <c r="T188" t="s">
        <v>448</v>
      </c>
      <c r="U188" t="s">
        <v>675</v>
      </c>
      <c r="V188" t="s">
        <v>578</v>
      </c>
      <c r="W188" t="s">
        <v>455</v>
      </c>
      <c r="X188" t="s">
        <v>467</v>
      </c>
      <c r="Y188" t="s">
        <v>255</v>
      </c>
      <c r="Z188" t="s">
        <v>292</v>
      </c>
      <c r="AA188" t="s">
        <v>673</v>
      </c>
      <c r="AB188" t="s">
        <v>333</v>
      </c>
      <c r="AC188" t="s">
        <v>538</v>
      </c>
      <c r="AD188" t="s">
        <v>550</v>
      </c>
    </row>
    <row r="189" spans="1:30" x14ac:dyDescent="0.3">
      <c r="A189" t="s">
        <v>60</v>
      </c>
      <c r="B189" t="s">
        <v>725</v>
      </c>
      <c r="C189" t="s">
        <v>138</v>
      </c>
      <c r="D189" t="s">
        <v>573</v>
      </c>
      <c r="E189" t="s">
        <v>664</v>
      </c>
      <c r="F189" t="s">
        <v>210</v>
      </c>
      <c r="G189" t="s">
        <v>650</v>
      </c>
      <c r="H189" t="s">
        <v>383</v>
      </c>
      <c r="I189" t="s">
        <v>630</v>
      </c>
      <c r="J189" t="s">
        <v>606</v>
      </c>
      <c r="K189" t="s">
        <v>336</v>
      </c>
      <c r="L189" t="s">
        <v>252</v>
      </c>
      <c r="M189" t="s">
        <v>562</v>
      </c>
      <c r="N189" t="s">
        <v>341</v>
      </c>
      <c r="O189" t="s">
        <v>735</v>
      </c>
      <c r="P189" t="s">
        <v>530</v>
      </c>
      <c r="Q189" t="s">
        <v>640</v>
      </c>
      <c r="R189" t="s">
        <v>635</v>
      </c>
      <c r="S189" t="s">
        <v>702</v>
      </c>
      <c r="T189" t="s">
        <v>678</v>
      </c>
      <c r="U189" t="s">
        <v>79</v>
      </c>
      <c r="V189" t="s">
        <v>448</v>
      </c>
      <c r="W189" t="s">
        <v>605</v>
      </c>
      <c r="X189" t="s">
        <v>578</v>
      </c>
      <c r="Y189" t="s">
        <v>386</v>
      </c>
      <c r="Z189" t="s">
        <v>526</v>
      </c>
      <c r="AA189" t="s">
        <v>599</v>
      </c>
      <c r="AB189" t="s">
        <v>336</v>
      </c>
      <c r="AC189" t="s">
        <v>465</v>
      </c>
      <c r="AD189" t="s">
        <v>601</v>
      </c>
    </row>
    <row r="190" spans="1:30" x14ac:dyDescent="0.3">
      <c r="A190" t="s">
        <v>85</v>
      </c>
      <c r="B190" t="s">
        <v>725</v>
      </c>
      <c r="C190" t="s">
        <v>138</v>
      </c>
      <c r="D190" t="s">
        <v>561</v>
      </c>
      <c r="E190" t="s">
        <v>649</v>
      </c>
      <c r="F190" t="s">
        <v>571</v>
      </c>
      <c r="G190" t="s">
        <v>605</v>
      </c>
      <c r="H190" t="s">
        <v>272</v>
      </c>
      <c r="I190" t="s">
        <v>602</v>
      </c>
      <c r="J190" t="s">
        <v>412</v>
      </c>
      <c r="K190" t="s">
        <v>243</v>
      </c>
      <c r="L190" t="s">
        <v>170</v>
      </c>
      <c r="M190" t="s">
        <v>623</v>
      </c>
      <c r="N190" t="s">
        <v>414</v>
      </c>
      <c r="O190" t="s">
        <v>736</v>
      </c>
      <c r="P190" t="s">
        <v>576</v>
      </c>
      <c r="Q190" t="s">
        <v>600</v>
      </c>
      <c r="R190" t="s">
        <v>578</v>
      </c>
      <c r="S190" t="s">
        <v>193</v>
      </c>
      <c r="T190" t="s">
        <v>455</v>
      </c>
      <c r="U190" t="s">
        <v>650</v>
      </c>
      <c r="V190" t="s">
        <v>351</v>
      </c>
      <c r="W190" t="s">
        <v>438</v>
      </c>
      <c r="X190" t="s">
        <v>451</v>
      </c>
      <c r="Y190" t="s">
        <v>199</v>
      </c>
      <c r="Z190" t="s">
        <v>420</v>
      </c>
      <c r="AA190" t="s">
        <v>615</v>
      </c>
      <c r="AB190" t="s">
        <v>193</v>
      </c>
      <c r="AC190" t="s">
        <v>355</v>
      </c>
      <c r="AD190" t="s">
        <v>522</v>
      </c>
    </row>
    <row r="191" spans="1:30" x14ac:dyDescent="0.3">
      <c r="A191" t="s">
        <v>104</v>
      </c>
      <c r="B191" t="s">
        <v>725</v>
      </c>
      <c r="C191" t="s">
        <v>138</v>
      </c>
      <c r="D191" t="s">
        <v>647</v>
      </c>
      <c r="E191" t="s">
        <v>187</v>
      </c>
      <c r="F191" t="s">
        <v>581</v>
      </c>
      <c r="G191" t="s">
        <v>614</v>
      </c>
      <c r="H191" t="s">
        <v>307</v>
      </c>
      <c r="I191" t="s">
        <v>679</v>
      </c>
      <c r="J191" t="s">
        <v>586</v>
      </c>
      <c r="K191" t="s">
        <v>386</v>
      </c>
      <c r="L191" t="s">
        <v>308</v>
      </c>
      <c r="M191" t="s">
        <v>615</v>
      </c>
      <c r="N191" t="s">
        <v>347</v>
      </c>
      <c r="O191" t="s">
        <v>737</v>
      </c>
      <c r="P191" t="s">
        <v>593</v>
      </c>
      <c r="Q191" t="s">
        <v>738</v>
      </c>
      <c r="R191" t="s">
        <v>643</v>
      </c>
      <c r="S191" t="s">
        <v>647</v>
      </c>
      <c r="T191" t="s">
        <v>649</v>
      </c>
      <c r="U191" t="s">
        <v>650</v>
      </c>
      <c r="V191" t="s">
        <v>568</v>
      </c>
      <c r="W191" t="s">
        <v>447</v>
      </c>
      <c r="X191" t="s">
        <v>469</v>
      </c>
      <c r="Y191" t="s">
        <v>317</v>
      </c>
      <c r="Z191" t="s">
        <v>408</v>
      </c>
      <c r="AA191" t="s">
        <v>612</v>
      </c>
      <c r="AB191" t="s">
        <v>418</v>
      </c>
      <c r="AC191" t="s">
        <v>486</v>
      </c>
      <c r="AD191" t="s">
        <v>568</v>
      </c>
    </row>
    <row r="192" spans="1:30" x14ac:dyDescent="0.3">
      <c r="A192" t="s">
        <v>60</v>
      </c>
      <c r="B192" t="s">
        <v>725</v>
      </c>
      <c r="C192" t="s">
        <v>154</v>
      </c>
      <c r="D192" t="s">
        <v>518</v>
      </c>
      <c r="E192" t="s">
        <v>674</v>
      </c>
      <c r="F192" t="s">
        <v>539</v>
      </c>
      <c r="G192" t="s">
        <v>637</v>
      </c>
      <c r="H192" t="s">
        <v>284</v>
      </c>
      <c r="I192" t="s">
        <v>739</v>
      </c>
      <c r="J192" t="s">
        <v>526</v>
      </c>
      <c r="K192" t="s">
        <v>433</v>
      </c>
      <c r="L192" t="s">
        <v>286</v>
      </c>
      <c r="M192" t="s">
        <v>593</v>
      </c>
      <c r="N192" t="s">
        <v>456</v>
      </c>
      <c r="O192" t="s">
        <v>740</v>
      </c>
      <c r="P192" t="s">
        <v>530</v>
      </c>
      <c r="Q192" t="s">
        <v>741</v>
      </c>
      <c r="R192" t="s">
        <v>348</v>
      </c>
      <c r="S192" t="s">
        <v>724</v>
      </c>
      <c r="T192" t="s">
        <v>742</v>
      </c>
      <c r="U192" t="s">
        <v>79</v>
      </c>
      <c r="V192" t="s">
        <v>664</v>
      </c>
      <c r="W192" t="s">
        <v>638</v>
      </c>
      <c r="X192" t="s">
        <v>519</v>
      </c>
      <c r="Y192" t="s">
        <v>362</v>
      </c>
      <c r="Z192" t="s">
        <v>582</v>
      </c>
      <c r="AA192" t="s">
        <v>666</v>
      </c>
      <c r="AB192" t="s">
        <v>408</v>
      </c>
      <c r="AC192" t="s">
        <v>434</v>
      </c>
      <c r="AD192" t="s">
        <v>461</v>
      </c>
    </row>
    <row r="193" spans="1:30" x14ac:dyDescent="0.3">
      <c r="A193" t="s">
        <v>85</v>
      </c>
      <c r="B193" t="s">
        <v>725</v>
      </c>
      <c r="C193" t="s">
        <v>154</v>
      </c>
      <c r="D193" t="s">
        <v>561</v>
      </c>
      <c r="E193" t="s">
        <v>643</v>
      </c>
      <c r="F193" t="s">
        <v>438</v>
      </c>
      <c r="G193" t="s">
        <v>400</v>
      </c>
      <c r="H193" t="s">
        <v>226</v>
      </c>
      <c r="I193" t="s">
        <v>348</v>
      </c>
      <c r="J193" t="s">
        <v>403</v>
      </c>
      <c r="K193" t="s">
        <v>201</v>
      </c>
      <c r="L193" t="s">
        <v>161</v>
      </c>
      <c r="M193" t="s">
        <v>619</v>
      </c>
      <c r="N193" t="s">
        <v>421</v>
      </c>
      <c r="O193" t="s">
        <v>678</v>
      </c>
      <c r="P193" t="s">
        <v>632</v>
      </c>
      <c r="Q193" t="s">
        <v>743</v>
      </c>
      <c r="R193" t="s">
        <v>615</v>
      </c>
      <c r="S193" t="s">
        <v>413</v>
      </c>
      <c r="T193" t="s">
        <v>647</v>
      </c>
      <c r="U193" t="s">
        <v>613</v>
      </c>
      <c r="V193" t="s">
        <v>386</v>
      </c>
      <c r="W193" t="s">
        <v>422</v>
      </c>
      <c r="X193" t="s">
        <v>439</v>
      </c>
      <c r="Y193" t="s">
        <v>244</v>
      </c>
      <c r="Z193" t="s">
        <v>403</v>
      </c>
      <c r="AA193" t="s">
        <v>555</v>
      </c>
      <c r="AB193" t="s">
        <v>403</v>
      </c>
      <c r="AC193" t="s">
        <v>418</v>
      </c>
      <c r="AD193" t="s">
        <v>576</v>
      </c>
    </row>
    <row r="194" spans="1:30" x14ac:dyDescent="0.3">
      <c r="A194" t="s">
        <v>104</v>
      </c>
      <c r="B194" t="s">
        <v>725</v>
      </c>
      <c r="C194" t="s">
        <v>154</v>
      </c>
      <c r="D194" t="s">
        <v>550</v>
      </c>
      <c r="E194" t="s">
        <v>665</v>
      </c>
      <c r="F194" t="s">
        <v>551</v>
      </c>
      <c r="G194" t="s">
        <v>661</v>
      </c>
      <c r="H194" t="s">
        <v>317</v>
      </c>
      <c r="I194" t="s">
        <v>470</v>
      </c>
      <c r="J194" t="s">
        <v>450</v>
      </c>
      <c r="K194" t="s">
        <v>284</v>
      </c>
      <c r="L194" t="s">
        <v>237</v>
      </c>
      <c r="M194" t="s">
        <v>531</v>
      </c>
      <c r="N194" t="s">
        <v>538</v>
      </c>
      <c r="O194" t="s">
        <v>644</v>
      </c>
      <c r="P194" t="s">
        <v>342</v>
      </c>
      <c r="Q194" t="s">
        <v>620</v>
      </c>
      <c r="R194" t="s">
        <v>642</v>
      </c>
      <c r="S194" t="s">
        <v>578</v>
      </c>
      <c r="T194" t="s">
        <v>484</v>
      </c>
      <c r="U194" t="s">
        <v>613</v>
      </c>
      <c r="V194" t="s">
        <v>568</v>
      </c>
      <c r="W194" t="s">
        <v>609</v>
      </c>
      <c r="X194" t="s">
        <v>455</v>
      </c>
      <c r="Y194" t="s">
        <v>301</v>
      </c>
      <c r="Z194" t="s">
        <v>439</v>
      </c>
      <c r="AA194" t="s">
        <v>744</v>
      </c>
      <c r="AB194" t="s">
        <v>196</v>
      </c>
      <c r="AC194" t="s">
        <v>439</v>
      </c>
      <c r="AD194" t="s">
        <v>518</v>
      </c>
    </row>
    <row r="195" spans="1:30" x14ac:dyDescent="0.3">
      <c r="A195" t="s">
        <v>60</v>
      </c>
      <c r="B195" t="s">
        <v>725</v>
      </c>
      <c r="C195" t="s">
        <v>167</v>
      </c>
      <c r="D195" t="s">
        <v>462</v>
      </c>
      <c r="E195" t="s">
        <v>276</v>
      </c>
      <c r="F195" t="s">
        <v>571</v>
      </c>
      <c r="G195" t="s">
        <v>613</v>
      </c>
      <c r="H195" t="s">
        <v>406</v>
      </c>
      <c r="I195" t="s">
        <v>745</v>
      </c>
      <c r="J195" t="s">
        <v>615</v>
      </c>
      <c r="K195" t="s">
        <v>430</v>
      </c>
      <c r="L195" t="s">
        <v>260</v>
      </c>
      <c r="M195" t="s">
        <v>462</v>
      </c>
      <c r="N195" t="s">
        <v>515</v>
      </c>
      <c r="O195" t="s">
        <v>746</v>
      </c>
      <c r="P195" t="s">
        <v>461</v>
      </c>
      <c r="Q195" t="s">
        <v>723</v>
      </c>
      <c r="R195" t="s">
        <v>706</v>
      </c>
      <c r="S195" t="s">
        <v>540</v>
      </c>
      <c r="T195" t="s">
        <v>696</v>
      </c>
      <c r="U195" t="s">
        <v>79</v>
      </c>
      <c r="V195" t="s">
        <v>643</v>
      </c>
      <c r="W195" t="s">
        <v>579</v>
      </c>
      <c r="X195" t="s">
        <v>618</v>
      </c>
      <c r="Y195" t="s">
        <v>351</v>
      </c>
      <c r="Z195" t="s">
        <v>573</v>
      </c>
      <c r="AA195" t="s">
        <v>665</v>
      </c>
      <c r="AB195" t="s">
        <v>341</v>
      </c>
      <c r="AC195" t="s">
        <v>526</v>
      </c>
      <c r="AD195" t="s">
        <v>612</v>
      </c>
    </row>
    <row r="196" spans="1:30" x14ac:dyDescent="0.3">
      <c r="A196" t="s">
        <v>85</v>
      </c>
      <c r="B196" t="s">
        <v>725</v>
      </c>
      <c r="C196" t="s">
        <v>167</v>
      </c>
      <c r="D196" t="s">
        <v>561</v>
      </c>
      <c r="E196" t="s">
        <v>690</v>
      </c>
      <c r="F196" t="s">
        <v>451</v>
      </c>
      <c r="G196" t="s">
        <v>623</v>
      </c>
      <c r="H196" t="s">
        <v>208</v>
      </c>
      <c r="I196" t="s">
        <v>747</v>
      </c>
      <c r="J196" t="s">
        <v>429</v>
      </c>
      <c r="K196" t="s">
        <v>132</v>
      </c>
      <c r="L196" t="s">
        <v>133</v>
      </c>
      <c r="M196" t="s">
        <v>639</v>
      </c>
      <c r="N196" t="s">
        <v>372</v>
      </c>
      <c r="O196" t="s">
        <v>681</v>
      </c>
      <c r="P196" t="s">
        <v>550</v>
      </c>
      <c r="Q196" t="s">
        <v>748</v>
      </c>
      <c r="R196" t="s">
        <v>530</v>
      </c>
      <c r="S196" t="s">
        <v>453</v>
      </c>
      <c r="T196" t="s">
        <v>560</v>
      </c>
      <c r="U196" t="s">
        <v>669</v>
      </c>
      <c r="V196" t="s">
        <v>357</v>
      </c>
      <c r="W196" t="s">
        <v>443</v>
      </c>
      <c r="X196" t="s">
        <v>498</v>
      </c>
      <c r="Y196" t="s">
        <v>241</v>
      </c>
      <c r="Z196" t="s">
        <v>412</v>
      </c>
      <c r="AA196" t="s">
        <v>575</v>
      </c>
      <c r="AB196" t="s">
        <v>424</v>
      </c>
      <c r="AC196" t="s">
        <v>367</v>
      </c>
      <c r="AD196" t="s">
        <v>564</v>
      </c>
    </row>
    <row r="197" spans="1:30" x14ac:dyDescent="0.3">
      <c r="A197" t="s">
        <v>104</v>
      </c>
      <c r="B197" t="s">
        <v>725</v>
      </c>
      <c r="C197" t="s">
        <v>167</v>
      </c>
      <c r="D197" t="s">
        <v>609</v>
      </c>
      <c r="E197" t="s">
        <v>749</v>
      </c>
      <c r="F197" t="s">
        <v>523</v>
      </c>
      <c r="G197" t="s">
        <v>488</v>
      </c>
      <c r="H197" t="s">
        <v>317</v>
      </c>
      <c r="I197" t="s">
        <v>711</v>
      </c>
      <c r="J197" t="s">
        <v>447</v>
      </c>
      <c r="K197" t="s">
        <v>373</v>
      </c>
      <c r="L197" t="s">
        <v>166</v>
      </c>
      <c r="M197" t="s">
        <v>569</v>
      </c>
      <c r="N197" t="s">
        <v>292</v>
      </c>
      <c r="O197" t="s">
        <v>729</v>
      </c>
      <c r="P197" t="s">
        <v>569</v>
      </c>
      <c r="Q197" t="s">
        <v>750</v>
      </c>
      <c r="R197" t="s">
        <v>716</v>
      </c>
      <c r="S197" t="s">
        <v>462</v>
      </c>
      <c r="T197" t="s">
        <v>751</v>
      </c>
      <c r="U197" t="s">
        <v>669</v>
      </c>
      <c r="V197" t="s">
        <v>598</v>
      </c>
      <c r="W197" t="s">
        <v>462</v>
      </c>
      <c r="X197" t="s">
        <v>582</v>
      </c>
      <c r="Y197" t="s">
        <v>268</v>
      </c>
      <c r="Z197" t="s">
        <v>422</v>
      </c>
      <c r="AA197" t="s">
        <v>488</v>
      </c>
      <c r="AB197" t="s">
        <v>292</v>
      </c>
      <c r="AC197" t="s">
        <v>345</v>
      </c>
      <c r="AD197" t="s">
        <v>615</v>
      </c>
    </row>
    <row r="198" spans="1:30" x14ac:dyDescent="0.3">
      <c r="A198" t="s">
        <v>60</v>
      </c>
      <c r="B198" t="s">
        <v>725</v>
      </c>
      <c r="C198" t="s">
        <v>177</v>
      </c>
      <c r="D198" t="s">
        <v>519</v>
      </c>
      <c r="E198" t="s">
        <v>458</v>
      </c>
      <c r="F198" t="s">
        <v>578</v>
      </c>
      <c r="G198" t="s">
        <v>669</v>
      </c>
      <c r="H198" t="s">
        <v>389</v>
      </c>
      <c r="I198" t="s">
        <v>752</v>
      </c>
      <c r="J198" t="s">
        <v>686</v>
      </c>
      <c r="K198" t="s">
        <v>426</v>
      </c>
      <c r="L198" t="s">
        <v>186</v>
      </c>
      <c r="M198" t="s">
        <v>519</v>
      </c>
      <c r="N198" t="s">
        <v>460</v>
      </c>
      <c r="O198" t="s">
        <v>746</v>
      </c>
      <c r="P198" t="s">
        <v>210</v>
      </c>
      <c r="Q198" t="s">
        <v>753</v>
      </c>
      <c r="R198" t="s">
        <v>747</v>
      </c>
      <c r="S198" t="s">
        <v>751</v>
      </c>
      <c r="T198" t="s">
        <v>708</v>
      </c>
      <c r="U198" t="s">
        <v>79</v>
      </c>
      <c r="V198" t="s">
        <v>474</v>
      </c>
      <c r="W198" t="s">
        <v>587</v>
      </c>
      <c r="X198" t="s">
        <v>618</v>
      </c>
      <c r="Y198" t="s">
        <v>413</v>
      </c>
      <c r="Z198" t="s">
        <v>615</v>
      </c>
      <c r="AA198" t="s">
        <v>474</v>
      </c>
      <c r="AB198" t="s">
        <v>429</v>
      </c>
      <c r="AC198" t="s">
        <v>447</v>
      </c>
      <c r="AD198" t="s">
        <v>404</v>
      </c>
    </row>
    <row r="199" spans="1:30" x14ac:dyDescent="0.3">
      <c r="A199" t="s">
        <v>85</v>
      </c>
      <c r="B199" t="s">
        <v>725</v>
      </c>
      <c r="C199" t="s">
        <v>177</v>
      </c>
      <c r="D199" t="s">
        <v>506</v>
      </c>
      <c r="E199" t="s">
        <v>754</v>
      </c>
      <c r="F199" t="s">
        <v>551</v>
      </c>
      <c r="G199" t="s">
        <v>466</v>
      </c>
      <c r="H199" t="s">
        <v>226</v>
      </c>
      <c r="I199" t="s">
        <v>668</v>
      </c>
      <c r="J199" t="s">
        <v>484</v>
      </c>
      <c r="K199" t="s">
        <v>175</v>
      </c>
      <c r="L199" t="s">
        <v>105</v>
      </c>
      <c r="M199" t="s">
        <v>210</v>
      </c>
      <c r="N199" t="s">
        <v>193</v>
      </c>
      <c r="O199" t="s">
        <v>527</v>
      </c>
      <c r="P199" t="s">
        <v>618</v>
      </c>
      <c r="Q199" t="s">
        <v>720</v>
      </c>
      <c r="R199" t="s">
        <v>216</v>
      </c>
      <c r="S199" t="s">
        <v>436</v>
      </c>
      <c r="T199" t="s">
        <v>462</v>
      </c>
      <c r="U199" t="s">
        <v>677</v>
      </c>
      <c r="V199" t="s">
        <v>421</v>
      </c>
      <c r="W199" t="s">
        <v>473</v>
      </c>
      <c r="X199" t="s">
        <v>450</v>
      </c>
      <c r="Y199" t="s">
        <v>218</v>
      </c>
      <c r="Z199" t="s">
        <v>280</v>
      </c>
      <c r="AA199" t="s">
        <v>614</v>
      </c>
      <c r="AB199" t="s">
        <v>418</v>
      </c>
      <c r="AC199" t="s">
        <v>441</v>
      </c>
      <c r="AD199" t="s">
        <v>647</v>
      </c>
    </row>
    <row r="200" spans="1:30" x14ac:dyDescent="0.3">
      <c r="A200" t="s">
        <v>104</v>
      </c>
      <c r="B200" t="s">
        <v>725</v>
      </c>
      <c r="C200" t="s">
        <v>177</v>
      </c>
      <c r="D200" t="s">
        <v>598</v>
      </c>
      <c r="E200" t="s">
        <v>681</v>
      </c>
      <c r="F200" t="s">
        <v>447</v>
      </c>
      <c r="G200" t="s">
        <v>657</v>
      </c>
      <c r="H200" t="s">
        <v>376</v>
      </c>
      <c r="I200" t="s">
        <v>394</v>
      </c>
      <c r="J200" t="s">
        <v>666</v>
      </c>
      <c r="K200" t="s">
        <v>312</v>
      </c>
      <c r="L200" t="s">
        <v>174</v>
      </c>
      <c r="M200" t="s">
        <v>618</v>
      </c>
      <c r="N200" t="s">
        <v>486</v>
      </c>
      <c r="O200" t="s">
        <v>225</v>
      </c>
      <c r="P200" t="s">
        <v>671</v>
      </c>
      <c r="Q200" t="s">
        <v>755</v>
      </c>
      <c r="R200" t="s">
        <v>756</v>
      </c>
      <c r="S200" t="s">
        <v>569</v>
      </c>
      <c r="T200" t="s">
        <v>701</v>
      </c>
      <c r="U200" t="s">
        <v>677</v>
      </c>
      <c r="V200" t="s">
        <v>569</v>
      </c>
      <c r="W200" t="s">
        <v>477</v>
      </c>
      <c r="X200" t="s">
        <v>647</v>
      </c>
      <c r="Y200" t="s">
        <v>172</v>
      </c>
      <c r="Z200" t="s">
        <v>450</v>
      </c>
      <c r="AA200" t="s">
        <v>597</v>
      </c>
      <c r="AB200" t="s">
        <v>442</v>
      </c>
      <c r="AC200" t="s">
        <v>450</v>
      </c>
      <c r="AD200" t="s">
        <v>602</v>
      </c>
    </row>
    <row r="201" spans="1:30" x14ac:dyDescent="0.3">
      <c r="A201" t="s">
        <v>60</v>
      </c>
      <c r="B201" t="s">
        <v>725</v>
      </c>
      <c r="C201" t="s">
        <v>194</v>
      </c>
      <c r="D201" t="s">
        <v>618</v>
      </c>
      <c r="E201" t="s">
        <v>699</v>
      </c>
      <c r="F201" t="s">
        <v>572</v>
      </c>
      <c r="G201" t="s">
        <v>694</v>
      </c>
      <c r="H201" t="s">
        <v>296</v>
      </c>
      <c r="I201" t="s">
        <v>730</v>
      </c>
      <c r="J201" t="s">
        <v>499</v>
      </c>
      <c r="K201" t="s">
        <v>351</v>
      </c>
      <c r="L201" t="s">
        <v>214</v>
      </c>
      <c r="M201" t="s">
        <v>531</v>
      </c>
      <c r="N201" t="s">
        <v>460</v>
      </c>
      <c r="O201" t="s">
        <v>757</v>
      </c>
      <c r="P201" t="s">
        <v>650</v>
      </c>
      <c r="Q201" t="s">
        <v>741</v>
      </c>
      <c r="R201" t="s">
        <v>683</v>
      </c>
      <c r="S201" t="s">
        <v>474</v>
      </c>
      <c r="T201" t="s">
        <v>758</v>
      </c>
      <c r="U201" t="s">
        <v>79</v>
      </c>
      <c r="V201" t="s">
        <v>695</v>
      </c>
      <c r="W201" t="s">
        <v>649</v>
      </c>
      <c r="X201" t="s">
        <v>673</v>
      </c>
      <c r="Y201" t="s">
        <v>435</v>
      </c>
      <c r="Z201" t="s">
        <v>618</v>
      </c>
      <c r="AA201" t="s">
        <v>676</v>
      </c>
      <c r="AB201" t="s">
        <v>429</v>
      </c>
      <c r="AC201" t="s">
        <v>582</v>
      </c>
      <c r="AD201" t="s">
        <v>579</v>
      </c>
    </row>
    <row r="202" spans="1:30" x14ac:dyDescent="0.3">
      <c r="A202" t="s">
        <v>85</v>
      </c>
      <c r="B202" t="s">
        <v>725</v>
      </c>
      <c r="C202" t="s">
        <v>194</v>
      </c>
      <c r="D202" t="s">
        <v>447</v>
      </c>
      <c r="E202" t="s">
        <v>682</v>
      </c>
      <c r="F202" t="s">
        <v>461</v>
      </c>
      <c r="G202" t="s">
        <v>401</v>
      </c>
      <c r="H202" t="s">
        <v>283</v>
      </c>
      <c r="I202" t="s">
        <v>754</v>
      </c>
      <c r="J202" t="s">
        <v>743</v>
      </c>
      <c r="K202" t="s">
        <v>211</v>
      </c>
      <c r="L202" t="s">
        <v>260</v>
      </c>
      <c r="M202" t="s">
        <v>400</v>
      </c>
      <c r="N202" t="s">
        <v>420</v>
      </c>
      <c r="O202" t="s">
        <v>728</v>
      </c>
      <c r="P202" t="s">
        <v>400</v>
      </c>
      <c r="Q202" t="s">
        <v>759</v>
      </c>
      <c r="R202" t="s">
        <v>639</v>
      </c>
      <c r="S202" t="s">
        <v>367</v>
      </c>
      <c r="T202" t="s">
        <v>477</v>
      </c>
      <c r="U202" t="s">
        <v>187</v>
      </c>
      <c r="V202" t="s">
        <v>424</v>
      </c>
      <c r="W202" t="s">
        <v>523</v>
      </c>
      <c r="X202" t="s">
        <v>523</v>
      </c>
      <c r="Y202" t="s">
        <v>183</v>
      </c>
      <c r="Z202" t="s">
        <v>479</v>
      </c>
      <c r="AA202" t="s">
        <v>484</v>
      </c>
      <c r="AB202" t="s">
        <v>418</v>
      </c>
      <c r="AC202" t="s">
        <v>558</v>
      </c>
      <c r="AD202" t="s">
        <v>342</v>
      </c>
    </row>
    <row r="203" spans="1:30" x14ac:dyDescent="0.3">
      <c r="A203" t="s">
        <v>104</v>
      </c>
      <c r="B203" t="s">
        <v>725</v>
      </c>
      <c r="C203" t="s">
        <v>194</v>
      </c>
      <c r="D203" t="s">
        <v>342</v>
      </c>
      <c r="E203" t="s">
        <v>742</v>
      </c>
      <c r="F203" t="s">
        <v>592</v>
      </c>
      <c r="G203" t="s">
        <v>677</v>
      </c>
      <c r="H203" t="s">
        <v>312</v>
      </c>
      <c r="I203" t="s">
        <v>713</v>
      </c>
      <c r="J203" t="s">
        <v>760</v>
      </c>
      <c r="K203" t="s">
        <v>320</v>
      </c>
      <c r="L203" t="s">
        <v>251</v>
      </c>
      <c r="M203" t="s">
        <v>216</v>
      </c>
      <c r="N203" t="s">
        <v>486</v>
      </c>
      <c r="O203" t="s">
        <v>761</v>
      </c>
      <c r="P203" t="s">
        <v>744</v>
      </c>
      <c r="Q203" t="s">
        <v>745</v>
      </c>
      <c r="R203" t="s">
        <v>695</v>
      </c>
      <c r="S203" t="s">
        <v>618</v>
      </c>
      <c r="T203" t="s">
        <v>662</v>
      </c>
      <c r="U203" t="s">
        <v>187</v>
      </c>
      <c r="V203" t="s">
        <v>555</v>
      </c>
      <c r="W203" t="s">
        <v>530</v>
      </c>
      <c r="X203" t="s">
        <v>560</v>
      </c>
      <c r="Y203" t="s">
        <v>406</v>
      </c>
      <c r="Z203" t="s">
        <v>473</v>
      </c>
      <c r="AA203" t="s">
        <v>751</v>
      </c>
      <c r="AB203" t="s">
        <v>442</v>
      </c>
      <c r="AC203" t="s">
        <v>454</v>
      </c>
      <c r="AD203" t="s">
        <v>612</v>
      </c>
    </row>
    <row r="204" spans="1:30" x14ac:dyDescent="0.3">
      <c r="A204" t="s">
        <v>60</v>
      </c>
      <c r="B204" t="s">
        <v>725</v>
      </c>
      <c r="C204" t="s">
        <v>213</v>
      </c>
      <c r="D204" t="s">
        <v>592</v>
      </c>
      <c r="E204" t="s">
        <v>762</v>
      </c>
      <c r="F204" t="s">
        <v>461</v>
      </c>
      <c r="G204" t="s">
        <v>686</v>
      </c>
      <c r="H204" t="s">
        <v>334</v>
      </c>
      <c r="I204" t="s">
        <v>763</v>
      </c>
      <c r="J204" t="s">
        <v>738</v>
      </c>
      <c r="K204" t="s">
        <v>420</v>
      </c>
      <c r="L204" t="s">
        <v>169</v>
      </c>
      <c r="M204" t="s">
        <v>530</v>
      </c>
      <c r="N204" t="s">
        <v>467</v>
      </c>
      <c r="O204" t="s">
        <v>511</v>
      </c>
      <c r="P204" t="s">
        <v>599</v>
      </c>
      <c r="Q204" t="s">
        <v>739</v>
      </c>
      <c r="R204" t="s">
        <v>693</v>
      </c>
      <c r="S204" t="s">
        <v>676</v>
      </c>
      <c r="T204" t="s">
        <v>747</v>
      </c>
      <c r="U204" t="s">
        <v>79</v>
      </c>
      <c r="V204" t="s">
        <v>684</v>
      </c>
      <c r="W204" t="s">
        <v>664</v>
      </c>
      <c r="X204" t="s">
        <v>671</v>
      </c>
      <c r="Y204" t="s">
        <v>344</v>
      </c>
      <c r="Z204" t="s">
        <v>530</v>
      </c>
      <c r="AA204" t="s">
        <v>764</v>
      </c>
      <c r="AB204" t="s">
        <v>439</v>
      </c>
      <c r="AC204" t="s">
        <v>609</v>
      </c>
      <c r="AD204" t="s">
        <v>677</v>
      </c>
    </row>
    <row r="205" spans="1:30" x14ac:dyDescent="0.3">
      <c r="A205" t="s">
        <v>85</v>
      </c>
      <c r="B205" t="s">
        <v>725</v>
      </c>
      <c r="C205" t="s">
        <v>213</v>
      </c>
      <c r="D205" t="s">
        <v>568</v>
      </c>
      <c r="E205" t="s">
        <v>756</v>
      </c>
      <c r="F205" t="s">
        <v>609</v>
      </c>
      <c r="G205" t="s">
        <v>614</v>
      </c>
      <c r="H205" t="s">
        <v>263</v>
      </c>
      <c r="I205" t="s">
        <v>667</v>
      </c>
      <c r="J205" t="s">
        <v>753</v>
      </c>
      <c r="K205" t="s">
        <v>242</v>
      </c>
      <c r="L205" t="s">
        <v>253</v>
      </c>
      <c r="M205" t="s">
        <v>646</v>
      </c>
      <c r="N205" t="s">
        <v>413</v>
      </c>
      <c r="O205" t="s">
        <v>737</v>
      </c>
      <c r="P205" t="s">
        <v>535</v>
      </c>
      <c r="Q205" t="s">
        <v>382</v>
      </c>
      <c r="R205" t="s">
        <v>210</v>
      </c>
      <c r="S205" t="s">
        <v>479</v>
      </c>
      <c r="T205" t="s">
        <v>581</v>
      </c>
      <c r="U205" t="s">
        <v>626</v>
      </c>
      <c r="V205" t="s">
        <v>374</v>
      </c>
      <c r="W205" t="s">
        <v>410</v>
      </c>
      <c r="X205" t="s">
        <v>622</v>
      </c>
      <c r="Y205" t="s">
        <v>307</v>
      </c>
      <c r="Z205" t="s">
        <v>374</v>
      </c>
      <c r="AA205" t="s">
        <v>642</v>
      </c>
      <c r="AB205" t="s">
        <v>344</v>
      </c>
      <c r="AC205" t="s">
        <v>490</v>
      </c>
      <c r="AD205" t="s">
        <v>606</v>
      </c>
    </row>
    <row r="206" spans="1:30" x14ac:dyDescent="0.3">
      <c r="A206" t="s">
        <v>104</v>
      </c>
      <c r="B206" t="s">
        <v>725</v>
      </c>
      <c r="C206" t="s">
        <v>213</v>
      </c>
      <c r="D206" t="s">
        <v>581</v>
      </c>
      <c r="E206" t="s">
        <v>670</v>
      </c>
      <c r="F206" t="s">
        <v>569</v>
      </c>
      <c r="G206" t="s">
        <v>448</v>
      </c>
      <c r="H206" t="s">
        <v>297</v>
      </c>
      <c r="I206" t="s">
        <v>758</v>
      </c>
      <c r="J206" t="s">
        <v>704</v>
      </c>
      <c r="K206" t="s">
        <v>343</v>
      </c>
      <c r="L206" t="s">
        <v>212</v>
      </c>
      <c r="M206" t="s">
        <v>671</v>
      </c>
      <c r="N206" t="s">
        <v>370</v>
      </c>
      <c r="O206" t="s">
        <v>765</v>
      </c>
      <c r="P206" t="s">
        <v>766</v>
      </c>
      <c r="Q206" t="s">
        <v>750</v>
      </c>
      <c r="R206" t="s">
        <v>705</v>
      </c>
      <c r="S206" t="s">
        <v>617</v>
      </c>
      <c r="T206" t="s">
        <v>700</v>
      </c>
      <c r="U206" t="s">
        <v>626</v>
      </c>
      <c r="V206" t="s">
        <v>638</v>
      </c>
      <c r="W206" t="s">
        <v>671</v>
      </c>
      <c r="X206" t="s">
        <v>589</v>
      </c>
      <c r="Y206" t="s">
        <v>381</v>
      </c>
      <c r="Z206" t="s">
        <v>523</v>
      </c>
      <c r="AA206" t="s">
        <v>716</v>
      </c>
      <c r="AB206" t="s">
        <v>442</v>
      </c>
      <c r="AC206" t="s">
        <v>551</v>
      </c>
      <c r="AD206" t="s">
        <v>575</v>
      </c>
    </row>
    <row r="207" spans="1:30" x14ac:dyDescent="0.3">
      <c r="A207" t="s">
        <v>60</v>
      </c>
      <c r="B207" t="s">
        <v>725</v>
      </c>
      <c r="C207" t="s">
        <v>228</v>
      </c>
      <c r="D207" t="s">
        <v>671</v>
      </c>
      <c r="E207" t="s">
        <v>709</v>
      </c>
      <c r="F207" t="s">
        <v>609</v>
      </c>
      <c r="G207" t="s">
        <v>666</v>
      </c>
      <c r="H207" t="s">
        <v>386</v>
      </c>
      <c r="I207" t="s">
        <v>348</v>
      </c>
      <c r="J207" t="s">
        <v>728</v>
      </c>
      <c r="K207" t="s">
        <v>378</v>
      </c>
      <c r="L207" t="s">
        <v>262</v>
      </c>
      <c r="M207" t="s">
        <v>601</v>
      </c>
      <c r="N207" t="s">
        <v>473</v>
      </c>
      <c r="O207" t="s">
        <v>760</v>
      </c>
      <c r="P207" t="s">
        <v>675</v>
      </c>
      <c r="Q207" t="s">
        <v>356</v>
      </c>
      <c r="R207" t="s">
        <v>693</v>
      </c>
      <c r="S207" t="s">
        <v>700</v>
      </c>
      <c r="T207" t="s">
        <v>747</v>
      </c>
      <c r="U207" t="s">
        <v>79</v>
      </c>
      <c r="V207" t="s">
        <v>527</v>
      </c>
      <c r="W207" t="s">
        <v>484</v>
      </c>
      <c r="X207" t="s">
        <v>210</v>
      </c>
      <c r="Y207" t="s">
        <v>292</v>
      </c>
      <c r="Z207" t="s">
        <v>210</v>
      </c>
      <c r="AA207" t="s">
        <v>736</v>
      </c>
      <c r="AB207" t="s">
        <v>498</v>
      </c>
      <c r="AC207" t="s">
        <v>462</v>
      </c>
      <c r="AD207" t="s">
        <v>488</v>
      </c>
    </row>
    <row r="208" spans="1:30" x14ac:dyDescent="0.3">
      <c r="A208" t="s">
        <v>85</v>
      </c>
      <c r="B208" t="s">
        <v>725</v>
      </c>
      <c r="C208" t="s">
        <v>228</v>
      </c>
      <c r="D208" t="s">
        <v>560</v>
      </c>
      <c r="E208" t="s">
        <v>649</v>
      </c>
      <c r="F208" t="s">
        <v>460</v>
      </c>
      <c r="G208" t="s">
        <v>544</v>
      </c>
      <c r="H208" t="s">
        <v>199</v>
      </c>
      <c r="I208" t="s">
        <v>210</v>
      </c>
      <c r="J208" t="s">
        <v>747</v>
      </c>
      <c r="K208" t="s">
        <v>251</v>
      </c>
      <c r="L208" t="s">
        <v>175</v>
      </c>
      <c r="M208" t="s">
        <v>614</v>
      </c>
      <c r="N208" t="s">
        <v>333</v>
      </c>
      <c r="O208" t="s">
        <v>747</v>
      </c>
      <c r="P208" t="s">
        <v>216</v>
      </c>
      <c r="Q208" t="s">
        <v>767</v>
      </c>
      <c r="R208" t="s">
        <v>466</v>
      </c>
      <c r="S208" t="s">
        <v>336</v>
      </c>
      <c r="T208" t="s">
        <v>461</v>
      </c>
      <c r="U208" t="s">
        <v>642</v>
      </c>
      <c r="V208" t="s">
        <v>341</v>
      </c>
      <c r="W208" t="s">
        <v>622</v>
      </c>
      <c r="X208" t="s">
        <v>632</v>
      </c>
      <c r="Y208" t="s">
        <v>261</v>
      </c>
      <c r="Z208" t="s">
        <v>558</v>
      </c>
      <c r="AA208" t="s">
        <v>701</v>
      </c>
      <c r="AB208" t="s">
        <v>336</v>
      </c>
      <c r="AC208" t="s">
        <v>456</v>
      </c>
      <c r="AD208" t="s">
        <v>569</v>
      </c>
    </row>
    <row r="209" spans="1:30" x14ac:dyDescent="0.3">
      <c r="A209" t="s">
        <v>104</v>
      </c>
      <c r="B209" t="s">
        <v>725</v>
      </c>
      <c r="C209" t="s">
        <v>228</v>
      </c>
      <c r="D209" t="s">
        <v>530</v>
      </c>
      <c r="E209" t="s">
        <v>676</v>
      </c>
      <c r="F209" t="s">
        <v>526</v>
      </c>
      <c r="G209" t="s">
        <v>613</v>
      </c>
      <c r="H209" t="s">
        <v>311</v>
      </c>
      <c r="I209" t="s">
        <v>285</v>
      </c>
      <c r="J209" t="s">
        <v>496</v>
      </c>
      <c r="K209" t="s">
        <v>312</v>
      </c>
      <c r="L209" t="s">
        <v>237</v>
      </c>
      <c r="M209" t="s">
        <v>543</v>
      </c>
      <c r="N209" t="s">
        <v>438</v>
      </c>
      <c r="O209" t="s">
        <v>740</v>
      </c>
      <c r="P209" t="s">
        <v>575</v>
      </c>
      <c r="Q209" t="s">
        <v>743</v>
      </c>
      <c r="R209" t="s">
        <v>684</v>
      </c>
      <c r="S209" t="s">
        <v>461</v>
      </c>
      <c r="T209" t="s">
        <v>680</v>
      </c>
      <c r="U209" t="s">
        <v>642</v>
      </c>
      <c r="V209" t="s">
        <v>657</v>
      </c>
      <c r="W209" t="s">
        <v>555</v>
      </c>
      <c r="X209" t="s">
        <v>618</v>
      </c>
      <c r="Y209" t="s">
        <v>426</v>
      </c>
      <c r="Z209" t="s">
        <v>533</v>
      </c>
      <c r="AA209" t="s">
        <v>679</v>
      </c>
      <c r="AB209" t="s">
        <v>427</v>
      </c>
      <c r="AC209" t="s">
        <v>494</v>
      </c>
      <c r="AD209" t="s">
        <v>619</v>
      </c>
    </row>
    <row r="210" spans="1:30" x14ac:dyDescent="0.3">
      <c r="A210" t="s">
        <v>60</v>
      </c>
      <c r="B210" t="s">
        <v>725</v>
      </c>
      <c r="C210" t="s">
        <v>238</v>
      </c>
      <c r="D210" t="s">
        <v>572</v>
      </c>
      <c r="E210" t="s">
        <v>736</v>
      </c>
      <c r="F210" t="s">
        <v>586</v>
      </c>
      <c r="G210" t="s">
        <v>652</v>
      </c>
      <c r="H210" t="s">
        <v>284</v>
      </c>
      <c r="I210" t="s">
        <v>674</v>
      </c>
      <c r="J210" t="s">
        <v>736</v>
      </c>
      <c r="K210" t="s">
        <v>312</v>
      </c>
      <c r="L210" t="s">
        <v>175</v>
      </c>
      <c r="M210" t="s">
        <v>543</v>
      </c>
      <c r="N210" t="s">
        <v>586</v>
      </c>
      <c r="O210" t="s">
        <v>511</v>
      </c>
      <c r="P210" t="s">
        <v>619</v>
      </c>
      <c r="Q210" t="s">
        <v>387</v>
      </c>
      <c r="R210" t="s">
        <v>634</v>
      </c>
      <c r="S210" t="s">
        <v>674</v>
      </c>
      <c r="T210" t="s">
        <v>696</v>
      </c>
      <c r="U210" t="s">
        <v>79</v>
      </c>
      <c r="V210" t="s">
        <v>754</v>
      </c>
      <c r="W210" t="s">
        <v>672</v>
      </c>
      <c r="X210" t="s">
        <v>281</v>
      </c>
      <c r="Y210" t="s">
        <v>438</v>
      </c>
      <c r="Z210" t="s">
        <v>535</v>
      </c>
      <c r="AA210" t="s">
        <v>670</v>
      </c>
      <c r="AB210" t="s">
        <v>410</v>
      </c>
      <c r="AC210" t="s">
        <v>612</v>
      </c>
      <c r="AD210" t="s">
        <v>587</v>
      </c>
    </row>
    <row r="211" spans="1:30" x14ac:dyDescent="0.3">
      <c r="A211" t="s">
        <v>85</v>
      </c>
      <c r="B211" t="s">
        <v>725</v>
      </c>
      <c r="C211" t="s">
        <v>238</v>
      </c>
      <c r="D211" t="s">
        <v>519</v>
      </c>
      <c r="E211" t="s">
        <v>660</v>
      </c>
      <c r="F211" t="s">
        <v>583</v>
      </c>
      <c r="G211" t="s">
        <v>544</v>
      </c>
      <c r="H211" t="s">
        <v>179</v>
      </c>
      <c r="I211" t="s">
        <v>543</v>
      </c>
      <c r="J211" t="s">
        <v>765</v>
      </c>
      <c r="K211" t="s">
        <v>146</v>
      </c>
      <c r="L211" t="s">
        <v>132</v>
      </c>
      <c r="M211" t="s">
        <v>646</v>
      </c>
      <c r="N211" t="s">
        <v>403</v>
      </c>
      <c r="O211" t="s">
        <v>391</v>
      </c>
      <c r="P211" t="s">
        <v>671</v>
      </c>
      <c r="Q211" t="s">
        <v>768</v>
      </c>
      <c r="R211" t="s">
        <v>544</v>
      </c>
      <c r="S211" t="s">
        <v>374</v>
      </c>
      <c r="T211" t="s">
        <v>555</v>
      </c>
      <c r="U211" t="s">
        <v>667</v>
      </c>
      <c r="V211" t="s">
        <v>552</v>
      </c>
      <c r="W211" t="s">
        <v>526</v>
      </c>
      <c r="X211" t="s">
        <v>647</v>
      </c>
      <c r="Y211" t="s">
        <v>349</v>
      </c>
      <c r="Z211" t="s">
        <v>547</v>
      </c>
      <c r="AA211" t="s">
        <v>525</v>
      </c>
      <c r="AB211" t="s">
        <v>408</v>
      </c>
      <c r="AC211" t="s">
        <v>443</v>
      </c>
      <c r="AD211" t="s">
        <v>216</v>
      </c>
    </row>
    <row r="212" spans="1:30" x14ac:dyDescent="0.3">
      <c r="A212" t="s">
        <v>104</v>
      </c>
      <c r="B212" t="s">
        <v>725</v>
      </c>
      <c r="C212" t="s">
        <v>238</v>
      </c>
      <c r="D212" t="s">
        <v>462</v>
      </c>
      <c r="E212" t="s">
        <v>471</v>
      </c>
      <c r="F212" t="s">
        <v>653</v>
      </c>
      <c r="G212" t="s">
        <v>652</v>
      </c>
      <c r="H212" t="s">
        <v>331</v>
      </c>
      <c r="I212" t="s">
        <v>677</v>
      </c>
      <c r="J212" t="s">
        <v>457</v>
      </c>
      <c r="K212" t="s">
        <v>232</v>
      </c>
      <c r="L212" t="s">
        <v>209</v>
      </c>
      <c r="M212" t="s">
        <v>401</v>
      </c>
      <c r="N212" t="s">
        <v>523</v>
      </c>
      <c r="O212" t="s">
        <v>698</v>
      </c>
      <c r="P212" t="s">
        <v>555</v>
      </c>
      <c r="Q212" t="s">
        <v>712</v>
      </c>
      <c r="R212" t="s">
        <v>670</v>
      </c>
      <c r="S212" t="s">
        <v>592</v>
      </c>
      <c r="T212" t="s">
        <v>695</v>
      </c>
      <c r="U212" t="s">
        <v>764</v>
      </c>
      <c r="V212" t="s">
        <v>642</v>
      </c>
      <c r="W212" t="s">
        <v>587</v>
      </c>
      <c r="X212" t="s">
        <v>488</v>
      </c>
      <c r="Y212" t="s">
        <v>319</v>
      </c>
      <c r="Z212" t="s">
        <v>568</v>
      </c>
      <c r="AA212" t="s">
        <v>697</v>
      </c>
      <c r="AB212" t="s">
        <v>498</v>
      </c>
      <c r="AC212" t="s">
        <v>562</v>
      </c>
      <c r="AD212" t="s">
        <v>466</v>
      </c>
    </row>
    <row r="213" spans="1:30" x14ac:dyDescent="0.3">
      <c r="A213" t="s">
        <v>60</v>
      </c>
      <c r="B213" t="s">
        <v>725</v>
      </c>
      <c r="C213" t="s">
        <v>264</v>
      </c>
      <c r="D213" t="s">
        <v>518</v>
      </c>
      <c r="E213" t="s">
        <v>706</v>
      </c>
      <c r="F213" t="s">
        <v>578</v>
      </c>
      <c r="G213" t="s">
        <v>652</v>
      </c>
      <c r="H213" t="s">
        <v>359</v>
      </c>
      <c r="I213" t="s">
        <v>594</v>
      </c>
      <c r="J213" t="s">
        <v>672</v>
      </c>
      <c r="K213" t="s">
        <v>317</v>
      </c>
      <c r="L213" t="s">
        <v>164</v>
      </c>
      <c r="M213" t="s">
        <v>565</v>
      </c>
      <c r="N213" t="s">
        <v>342</v>
      </c>
      <c r="O213" t="s">
        <v>741</v>
      </c>
      <c r="P213" t="s">
        <v>210</v>
      </c>
      <c r="Q213" t="s">
        <v>769</v>
      </c>
      <c r="R213" t="s">
        <v>729</v>
      </c>
      <c r="S213" t="s">
        <v>525</v>
      </c>
      <c r="T213" t="s">
        <v>706</v>
      </c>
      <c r="U213" t="s">
        <v>79</v>
      </c>
      <c r="V213" t="s">
        <v>708</v>
      </c>
      <c r="W213" t="s">
        <v>670</v>
      </c>
      <c r="X213" t="s">
        <v>285</v>
      </c>
      <c r="Y213" t="s">
        <v>486</v>
      </c>
      <c r="Z213" t="s">
        <v>649</v>
      </c>
      <c r="AA213" t="s">
        <v>770</v>
      </c>
      <c r="AB213" t="s">
        <v>473</v>
      </c>
      <c r="AC213" t="s">
        <v>535</v>
      </c>
      <c r="AD213" t="s">
        <v>637</v>
      </c>
    </row>
    <row r="214" spans="1:30" x14ac:dyDescent="0.3">
      <c r="A214" t="s">
        <v>85</v>
      </c>
      <c r="B214" t="s">
        <v>725</v>
      </c>
      <c r="C214" t="s">
        <v>264</v>
      </c>
      <c r="D214" t="s">
        <v>569</v>
      </c>
      <c r="E214" t="s">
        <v>667</v>
      </c>
      <c r="F214" t="s">
        <v>615</v>
      </c>
      <c r="G214" t="s">
        <v>661</v>
      </c>
      <c r="H214" t="s">
        <v>245</v>
      </c>
      <c r="I214" t="s">
        <v>544</v>
      </c>
      <c r="J214" t="s">
        <v>701</v>
      </c>
      <c r="K214" t="s">
        <v>300</v>
      </c>
      <c r="L214" t="s">
        <v>184</v>
      </c>
      <c r="M214" t="s">
        <v>744</v>
      </c>
      <c r="N214" t="s">
        <v>412</v>
      </c>
      <c r="O214" t="s">
        <v>771</v>
      </c>
      <c r="P214" t="s">
        <v>461</v>
      </c>
      <c r="Q214" t="s">
        <v>772</v>
      </c>
      <c r="R214" t="s">
        <v>637</v>
      </c>
      <c r="S214" t="s">
        <v>558</v>
      </c>
      <c r="T214" t="s">
        <v>404</v>
      </c>
      <c r="U214" t="s">
        <v>764</v>
      </c>
      <c r="V214" t="s">
        <v>578</v>
      </c>
      <c r="W214" t="s">
        <v>504</v>
      </c>
      <c r="X214" t="s">
        <v>573</v>
      </c>
      <c r="Y214" t="s">
        <v>290</v>
      </c>
      <c r="Z214" t="s">
        <v>439</v>
      </c>
      <c r="AA214" t="s">
        <v>700</v>
      </c>
      <c r="AB214" t="s">
        <v>451</v>
      </c>
      <c r="AC214" t="s">
        <v>515</v>
      </c>
      <c r="AD214" t="s">
        <v>673</v>
      </c>
    </row>
    <row r="215" spans="1:30" x14ac:dyDescent="0.3">
      <c r="A215" t="s">
        <v>104</v>
      </c>
      <c r="B215" t="s">
        <v>725</v>
      </c>
      <c r="C215" t="s">
        <v>264</v>
      </c>
      <c r="D215" t="s">
        <v>462</v>
      </c>
      <c r="E215" t="s">
        <v>635</v>
      </c>
      <c r="F215" t="s">
        <v>518</v>
      </c>
      <c r="G215" t="s">
        <v>579</v>
      </c>
      <c r="H215" t="s">
        <v>331</v>
      </c>
      <c r="I215" t="s">
        <v>597</v>
      </c>
      <c r="J215" t="s">
        <v>457</v>
      </c>
      <c r="K215" t="s">
        <v>232</v>
      </c>
      <c r="L215" t="s">
        <v>209</v>
      </c>
      <c r="M215" t="s">
        <v>638</v>
      </c>
      <c r="N215" t="s">
        <v>583</v>
      </c>
      <c r="O215" t="s">
        <v>698</v>
      </c>
      <c r="P215" t="s">
        <v>555</v>
      </c>
      <c r="Q215" t="s">
        <v>712</v>
      </c>
      <c r="R215" t="s">
        <v>670</v>
      </c>
      <c r="S215" t="s">
        <v>461</v>
      </c>
      <c r="T215" t="s">
        <v>457</v>
      </c>
      <c r="U215" t="s">
        <v>764</v>
      </c>
      <c r="V215" t="s">
        <v>474</v>
      </c>
      <c r="W215" t="s">
        <v>587</v>
      </c>
      <c r="X215" t="s">
        <v>488</v>
      </c>
      <c r="Y215" t="s">
        <v>319</v>
      </c>
      <c r="Z215" t="s">
        <v>568</v>
      </c>
      <c r="AA215" t="s">
        <v>697</v>
      </c>
      <c r="AB215" t="s">
        <v>498</v>
      </c>
      <c r="AC215" t="s">
        <v>562</v>
      </c>
      <c r="AD215" t="s">
        <v>466</v>
      </c>
    </row>
    <row r="216" spans="1:30" x14ac:dyDescent="0.3">
      <c r="A216" t="s">
        <v>60</v>
      </c>
      <c r="B216" t="s">
        <v>725</v>
      </c>
      <c r="C216" t="s">
        <v>273</v>
      </c>
      <c r="D216" t="s">
        <v>518</v>
      </c>
      <c r="E216" t="s">
        <v>773</v>
      </c>
      <c r="F216" t="s">
        <v>462</v>
      </c>
      <c r="G216" t="s">
        <v>637</v>
      </c>
      <c r="H216" t="s">
        <v>377</v>
      </c>
      <c r="I216" t="s">
        <v>619</v>
      </c>
      <c r="J216" t="s">
        <v>609</v>
      </c>
      <c r="K216" t="s">
        <v>323</v>
      </c>
      <c r="L216" t="s">
        <v>140</v>
      </c>
      <c r="M216" t="s">
        <v>619</v>
      </c>
      <c r="N216" t="s">
        <v>615</v>
      </c>
      <c r="O216" t="s">
        <v>481</v>
      </c>
      <c r="P216" t="s">
        <v>602</v>
      </c>
      <c r="Q216" t="s">
        <v>774</v>
      </c>
      <c r="R216" t="s">
        <v>713</v>
      </c>
      <c r="S216" t="s">
        <v>721</v>
      </c>
      <c r="T216" t="s">
        <v>706</v>
      </c>
      <c r="U216" t="s">
        <v>79</v>
      </c>
      <c r="V216" t="s">
        <v>527</v>
      </c>
      <c r="W216" t="s">
        <v>471</v>
      </c>
      <c r="X216" t="s">
        <v>733</v>
      </c>
      <c r="Y216" t="s">
        <v>367</v>
      </c>
      <c r="Z216" t="s">
        <v>724</v>
      </c>
      <c r="AA216" t="s">
        <v>640</v>
      </c>
      <c r="AB216" t="s">
        <v>454</v>
      </c>
      <c r="AC216" t="s">
        <v>661</v>
      </c>
      <c r="AD216" t="s">
        <v>652</v>
      </c>
    </row>
    <row r="217" spans="1:30" x14ac:dyDescent="0.3">
      <c r="A217" t="s">
        <v>85</v>
      </c>
      <c r="B217" t="s">
        <v>725</v>
      </c>
      <c r="C217" t="s">
        <v>273</v>
      </c>
      <c r="D217" t="s">
        <v>602</v>
      </c>
      <c r="E217" t="s">
        <v>697</v>
      </c>
      <c r="F217" t="s">
        <v>646</v>
      </c>
      <c r="G217" t="s">
        <v>661</v>
      </c>
      <c r="H217" t="s">
        <v>245</v>
      </c>
      <c r="I217" t="s">
        <v>602</v>
      </c>
      <c r="J217" t="s">
        <v>514</v>
      </c>
      <c r="K217" t="s">
        <v>204</v>
      </c>
      <c r="L217" t="s">
        <v>180</v>
      </c>
      <c r="M217" t="s">
        <v>544</v>
      </c>
      <c r="N217" t="s">
        <v>424</v>
      </c>
      <c r="O217" t="s">
        <v>630</v>
      </c>
      <c r="P217" t="s">
        <v>519</v>
      </c>
      <c r="Q217" t="s">
        <v>516</v>
      </c>
      <c r="R217" t="s">
        <v>599</v>
      </c>
      <c r="S217" t="s">
        <v>486</v>
      </c>
      <c r="T217" t="s">
        <v>466</v>
      </c>
      <c r="U217" t="s">
        <v>680</v>
      </c>
      <c r="V217" t="s">
        <v>514</v>
      </c>
      <c r="W217" t="s">
        <v>647</v>
      </c>
      <c r="X217" t="s">
        <v>653</v>
      </c>
      <c r="Y217" t="s">
        <v>295</v>
      </c>
      <c r="Z217" t="s">
        <v>468</v>
      </c>
      <c r="AA217" t="s">
        <v>680</v>
      </c>
      <c r="AB217" t="s">
        <v>438</v>
      </c>
      <c r="AC217" t="s">
        <v>468</v>
      </c>
      <c r="AD217" t="s">
        <v>606</v>
      </c>
    </row>
    <row r="218" spans="1:30" x14ac:dyDescent="0.3">
      <c r="A218" t="s">
        <v>104</v>
      </c>
      <c r="B218" t="s">
        <v>725</v>
      </c>
      <c r="C218" t="s">
        <v>273</v>
      </c>
      <c r="D218" t="s">
        <v>342</v>
      </c>
      <c r="E218" t="s">
        <v>689</v>
      </c>
      <c r="F218" t="s">
        <v>617</v>
      </c>
      <c r="G218" t="s">
        <v>488</v>
      </c>
      <c r="H218" t="s">
        <v>291</v>
      </c>
      <c r="I218" t="s">
        <v>671</v>
      </c>
      <c r="J218" t="s">
        <v>455</v>
      </c>
      <c r="K218" t="s">
        <v>241</v>
      </c>
      <c r="L218" t="s">
        <v>195</v>
      </c>
      <c r="M218" t="s">
        <v>565</v>
      </c>
      <c r="N218" t="s">
        <v>467</v>
      </c>
      <c r="O218" t="s">
        <v>711</v>
      </c>
      <c r="P218" t="s">
        <v>531</v>
      </c>
      <c r="Q218" t="s">
        <v>775</v>
      </c>
      <c r="R218" t="s">
        <v>458</v>
      </c>
      <c r="S218" t="s">
        <v>671</v>
      </c>
      <c r="T218" t="s">
        <v>695</v>
      </c>
      <c r="U218" t="s">
        <v>680</v>
      </c>
      <c r="V218" t="s">
        <v>599</v>
      </c>
      <c r="W218" t="s">
        <v>669</v>
      </c>
      <c r="X218" t="s">
        <v>660</v>
      </c>
      <c r="Y218" t="s">
        <v>406</v>
      </c>
      <c r="Z218" t="s">
        <v>573</v>
      </c>
      <c r="AA218" t="s">
        <v>348</v>
      </c>
      <c r="AB218" t="s">
        <v>515</v>
      </c>
      <c r="AC218" t="s">
        <v>573</v>
      </c>
      <c r="AD218" t="s">
        <v>535</v>
      </c>
    </row>
    <row r="219" spans="1:30" x14ac:dyDescent="0.3">
      <c r="A219" t="s">
        <v>60</v>
      </c>
      <c r="B219" t="s">
        <v>776</v>
      </c>
      <c r="C219" t="s">
        <v>62</v>
      </c>
      <c r="D219" t="s">
        <v>609</v>
      </c>
      <c r="E219" t="s">
        <v>590</v>
      </c>
      <c r="F219" t="s">
        <v>531</v>
      </c>
      <c r="G219" t="s">
        <v>637</v>
      </c>
      <c r="H219" t="s">
        <v>289</v>
      </c>
      <c r="I219" t="s">
        <v>571</v>
      </c>
      <c r="J219" t="s">
        <v>468</v>
      </c>
      <c r="K219" t="s">
        <v>376</v>
      </c>
      <c r="L219" t="s">
        <v>105</v>
      </c>
      <c r="M219" t="s">
        <v>216</v>
      </c>
      <c r="N219" t="s">
        <v>560</v>
      </c>
      <c r="O219" t="s">
        <v>777</v>
      </c>
      <c r="P219" t="s">
        <v>462</v>
      </c>
      <c r="Q219" t="s">
        <v>570</v>
      </c>
      <c r="R219" t="s">
        <v>758</v>
      </c>
      <c r="S219" t="s">
        <v>474</v>
      </c>
      <c r="T219" t="s">
        <v>778</v>
      </c>
      <c r="U219" t="s">
        <v>79</v>
      </c>
      <c r="V219" t="s">
        <v>679</v>
      </c>
      <c r="W219" t="s">
        <v>348</v>
      </c>
      <c r="X219" t="s">
        <v>733</v>
      </c>
      <c r="Y219" t="s">
        <v>399</v>
      </c>
      <c r="Z219" t="s">
        <v>613</v>
      </c>
      <c r="AA219" t="s">
        <v>511</v>
      </c>
      <c r="AB219" t="s">
        <v>583</v>
      </c>
      <c r="AC219" t="s">
        <v>766</v>
      </c>
      <c r="AD219" t="s">
        <v>401</v>
      </c>
    </row>
    <row r="220" spans="1:30" x14ac:dyDescent="0.3">
      <c r="A220" t="s">
        <v>85</v>
      </c>
      <c r="B220" t="s">
        <v>776</v>
      </c>
      <c r="C220" t="s">
        <v>62</v>
      </c>
      <c r="D220" t="s">
        <v>581</v>
      </c>
      <c r="E220" t="s">
        <v>728</v>
      </c>
      <c r="F220" t="s">
        <v>686</v>
      </c>
      <c r="G220" t="s">
        <v>766</v>
      </c>
      <c r="H220" t="s">
        <v>245</v>
      </c>
      <c r="I220" t="s">
        <v>455</v>
      </c>
      <c r="J220" t="s">
        <v>451</v>
      </c>
      <c r="K220" t="s">
        <v>321</v>
      </c>
      <c r="L220" t="s">
        <v>131</v>
      </c>
      <c r="M220" t="s">
        <v>575</v>
      </c>
      <c r="N220" t="s">
        <v>424</v>
      </c>
      <c r="O220" t="s">
        <v>394</v>
      </c>
      <c r="P220" t="s">
        <v>653</v>
      </c>
      <c r="Q220" t="s">
        <v>779</v>
      </c>
      <c r="R220" t="s">
        <v>702</v>
      </c>
      <c r="S220" t="s">
        <v>408</v>
      </c>
      <c r="T220" t="s">
        <v>646</v>
      </c>
      <c r="U220" t="s">
        <v>684</v>
      </c>
      <c r="V220" t="s">
        <v>399</v>
      </c>
      <c r="W220" t="s">
        <v>562</v>
      </c>
      <c r="X220" t="s">
        <v>615</v>
      </c>
      <c r="Y220" t="s">
        <v>231</v>
      </c>
      <c r="Z220" t="s">
        <v>456</v>
      </c>
      <c r="AA220" t="s">
        <v>749</v>
      </c>
      <c r="AB220" t="s">
        <v>468</v>
      </c>
      <c r="AC220" t="s">
        <v>422</v>
      </c>
      <c r="AD220" t="s">
        <v>606</v>
      </c>
    </row>
    <row r="221" spans="1:30" x14ac:dyDescent="0.3">
      <c r="A221" t="s">
        <v>104</v>
      </c>
      <c r="B221" t="s">
        <v>776</v>
      </c>
      <c r="C221" t="s">
        <v>62</v>
      </c>
      <c r="D221" t="s">
        <v>518</v>
      </c>
      <c r="E221" t="s">
        <v>584</v>
      </c>
      <c r="F221" t="s">
        <v>619</v>
      </c>
      <c r="G221" t="s">
        <v>488</v>
      </c>
      <c r="H221" t="s">
        <v>358</v>
      </c>
      <c r="I221" t="s">
        <v>564</v>
      </c>
      <c r="J221" t="s">
        <v>439</v>
      </c>
      <c r="K221" t="s">
        <v>325</v>
      </c>
      <c r="L221" t="s">
        <v>87</v>
      </c>
      <c r="M221" t="s">
        <v>671</v>
      </c>
      <c r="N221" t="s">
        <v>465</v>
      </c>
      <c r="O221" t="s">
        <v>711</v>
      </c>
      <c r="P221" t="s">
        <v>462</v>
      </c>
      <c r="Q221" t="s">
        <v>722</v>
      </c>
      <c r="R221" t="s">
        <v>736</v>
      </c>
      <c r="S221" t="s">
        <v>673</v>
      </c>
      <c r="T221" t="s">
        <v>756</v>
      </c>
      <c r="U221" t="s">
        <v>684</v>
      </c>
      <c r="V221" t="s">
        <v>543</v>
      </c>
      <c r="W221" t="s">
        <v>187</v>
      </c>
      <c r="X221" t="s">
        <v>474</v>
      </c>
      <c r="Y221" t="s">
        <v>349</v>
      </c>
      <c r="Z221" t="s">
        <v>578</v>
      </c>
      <c r="AA221" t="s">
        <v>770</v>
      </c>
      <c r="AB221" t="s">
        <v>460</v>
      </c>
      <c r="AC221" t="s">
        <v>598</v>
      </c>
      <c r="AD221" t="s">
        <v>639</v>
      </c>
    </row>
    <row r="222" spans="1:30" x14ac:dyDescent="0.3">
      <c r="A222" t="s">
        <v>60</v>
      </c>
      <c r="B222" t="s">
        <v>776</v>
      </c>
      <c r="C222" t="s">
        <v>116</v>
      </c>
      <c r="D222" t="s">
        <v>573</v>
      </c>
      <c r="E222" t="s">
        <v>765</v>
      </c>
      <c r="F222" t="s">
        <v>461</v>
      </c>
      <c r="G222" t="s">
        <v>677</v>
      </c>
      <c r="H222" t="s">
        <v>296</v>
      </c>
      <c r="I222" t="s">
        <v>504</v>
      </c>
      <c r="J222" t="s">
        <v>436</v>
      </c>
      <c r="K222" t="s">
        <v>313</v>
      </c>
      <c r="L222" t="s">
        <v>135</v>
      </c>
      <c r="M222" t="s">
        <v>592</v>
      </c>
      <c r="N222" t="s">
        <v>462</v>
      </c>
      <c r="O222" t="s">
        <v>717</v>
      </c>
      <c r="P222" t="s">
        <v>593</v>
      </c>
      <c r="Q222" t="s">
        <v>548</v>
      </c>
      <c r="R222" t="s">
        <v>689</v>
      </c>
      <c r="S222" t="s">
        <v>700</v>
      </c>
      <c r="T222" t="s">
        <v>778</v>
      </c>
      <c r="U222" t="s">
        <v>79</v>
      </c>
      <c r="V222" t="s">
        <v>642</v>
      </c>
      <c r="W222" t="s">
        <v>348</v>
      </c>
      <c r="X222" t="s">
        <v>778</v>
      </c>
      <c r="Y222" t="s">
        <v>196</v>
      </c>
      <c r="Z222" t="s">
        <v>694</v>
      </c>
      <c r="AA222" t="s">
        <v>780</v>
      </c>
      <c r="AB222" t="s">
        <v>622</v>
      </c>
      <c r="AC222" t="s">
        <v>587</v>
      </c>
      <c r="AD222" t="s">
        <v>401</v>
      </c>
    </row>
    <row r="223" spans="1:30" x14ac:dyDescent="0.3">
      <c r="A223" t="s">
        <v>85</v>
      </c>
      <c r="B223" t="s">
        <v>776</v>
      </c>
      <c r="C223" t="s">
        <v>116</v>
      </c>
      <c r="D223" t="s">
        <v>671</v>
      </c>
      <c r="E223" t="s">
        <v>348</v>
      </c>
      <c r="F223" t="s">
        <v>642</v>
      </c>
      <c r="G223" t="s">
        <v>766</v>
      </c>
      <c r="H223" t="s">
        <v>274</v>
      </c>
      <c r="I223" t="s">
        <v>560</v>
      </c>
      <c r="J223" t="s">
        <v>524</v>
      </c>
      <c r="K223" t="s">
        <v>304</v>
      </c>
      <c r="L223" t="s">
        <v>131</v>
      </c>
      <c r="M223" t="s">
        <v>466</v>
      </c>
      <c r="N223" t="s">
        <v>344</v>
      </c>
      <c r="O223" t="s">
        <v>470</v>
      </c>
      <c r="P223" t="s">
        <v>606</v>
      </c>
      <c r="Q223" t="s">
        <v>240</v>
      </c>
      <c r="R223" t="s">
        <v>724</v>
      </c>
      <c r="S223" t="s">
        <v>438</v>
      </c>
      <c r="T223" t="s">
        <v>744</v>
      </c>
      <c r="U223" t="s">
        <v>781</v>
      </c>
      <c r="V223" t="s">
        <v>355</v>
      </c>
      <c r="W223" t="s">
        <v>609</v>
      </c>
      <c r="X223" t="s">
        <v>602</v>
      </c>
      <c r="Y223" t="s">
        <v>200</v>
      </c>
      <c r="Z223" t="s">
        <v>515</v>
      </c>
      <c r="AA223" t="s">
        <v>749</v>
      </c>
      <c r="AB223" t="s">
        <v>415</v>
      </c>
      <c r="AC223" t="s">
        <v>514</v>
      </c>
      <c r="AD223" t="s">
        <v>530</v>
      </c>
    </row>
    <row r="224" spans="1:30" x14ac:dyDescent="0.3">
      <c r="A224" t="s">
        <v>104</v>
      </c>
      <c r="B224" t="s">
        <v>776</v>
      </c>
      <c r="C224" t="s">
        <v>116</v>
      </c>
      <c r="D224" t="s">
        <v>519</v>
      </c>
      <c r="E224" t="s">
        <v>391</v>
      </c>
      <c r="F224" t="s">
        <v>544</v>
      </c>
      <c r="G224" t="s">
        <v>587</v>
      </c>
      <c r="H224" t="s">
        <v>291</v>
      </c>
      <c r="I224" t="s">
        <v>550</v>
      </c>
      <c r="J224" t="s">
        <v>360</v>
      </c>
      <c r="K224" t="s">
        <v>317</v>
      </c>
      <c r="L224" t="s">
        <v>127</v>
      </c>
      <c r="M224" t="s">
        <v>555</v>
      </c>
      <c r="N224" t="s">
        <v>523</v>
      </c>
      <c r="O224" t="s">
        <v>734</v>
      </c>
      <c r="P224" t="s">
        <v>342</v>
      </c>
      <c r="Q224" t="s">
        <v>782</v>
      </c>
      <c r="R224" t="s">
        <v>684</v>
      </c>
      <c r="S224" t="s">
        <v>555</v>
      </c>
      <c r="T224" t="s">
        <v>680</v>
      </c>
      <c r="U224" t="s">
        <v>781</v>
      </c>
      <c r="V224" t="s">
        <v>618</v>
      </c>
      <c r="W224" t="s">
        <v>666</v>
      </c>
      <c r="X224" t="s">
        <v>662</v>
      </c>
      <c r="Y224" t="s">
        <v>289</v>
      </c>
      <c r="Z224" t="s">
        <v>518</v>
      </c>
      <c r="AA224" t="s">
        <v>708</v>
      </c>
      <c r="AB224" t="s">
        <v>445</v>
      </c>
      <c r="AC224" t="s">
        <v>462</v>
      </c>
      <c r="AD224" t="s">
        <v>605</v>
      </c>
    </row>
    <row r="225" spans="1:30" x14ac:dyDescent="0.3">
      <c r="A225" t="s">
        <v>60</v>
      </c>
      <c r="B225" t="s">
        <v>776</v>
      </c>
      <c r="C225" t="s">
        <v>138</v>
      </c>
      <c r="D225" t="s">
        <v>598</v>
      </c>
      <c r="E225" t="s">
        <v>752</v>
      </c>
      <c r="F225" t="s">
        <v>601</v>
      </c>
      <c r="G225" t="s">
        <v>677</v>
      </c>
      <c r="H225" t="s">
        <v>296</v>
      </c>
      <c r="I225" t="s">
        <v>633</v>
      </c>
      <c r="J225" t="s">
        <v>418</v>
      </c>
      <c r="K225" t="s">
        <v>373</v>
      </c>
      <c r="L225" t="s">
        <v>135</v>
      </c>
      <c r="M225" t="s">
        <v>216</v>
      </c>
      <c r="N225" t="s">
        <v>462</v>
      </c>
      <c r="O225" t="s">
        <v>739</v>
      </c>
      <c r="P225" t="s">
        <v>653</v>
      </c>
      <c r="Q225" t="s">
        <v>691</v>
      </c>
      <c r="R225" t="s">
        <v>706</v>
      </c>
      <c r="S225" t="s">
        <v>700</v>
      </c>
      <c r="T225" t="s">
        <v>348</v>
      </c>
      <c r="U225" t="s">
        <v>79</v>
      </c>
      <c r="V225" t="s">
        <v>756</v>
      </c>
      <c r="W225" t="s">
        <v>496</v>
      </c>
      <c r="X225" t="s">
        <v>737</v>
      </c>
      <c r="Y225" t="s">
        <v>292</v>
      </c>
      <c r="Z225" t="s">
        <v>664</v>
      </c>
      <c r="AA225" t="s">
        <v>780</v>
      </c>
      <c r="AB225" t="s">
        <v>522</v>
      </c>
      <c r="AC225" t="s">
        <v>637</v>
      </c>
      <c r="AD225" t="s">
        <v>614</v>
      </c>
    </row>
    <row r="226" spans="1:30" x14ac:dyDescent="0.3">
      <c r="A226" t="s">
        <v>85</v>
      </c>
      <c r="B226" t="s">
        <v>776</v>
      </c>
      <c r="C226" t="s">
        <v>138</v>
      </c>
      <c r="D226" t="s">
        <v>555</v>
      </c>
      <c r="E226" t="s">
        <v>783</v>
      </c>
      <c r="F226" t="s">
        <v>613</v>
      </c>
      <c r="G226" t="s">
        <v>652</v>
      </c>
      <c r="H226" t="s">
        <v>274</v>
      </c>
      <c r="I226" t="s">
        <v>671</v>
      </c>
      <c r="J226" t="s">
        <v>614</v>
      </c>
      <c r="K226" t="s">
        <v>307</v>
      </c>
      <c r="L226" t="s">
        <v>131</v>
      </c>
      <c r="M226" t="s">
        <v>623</v>
      </c>
      <c r="N226" t="s">
        <v>280</v>
      </c>
      <c r="O226" t="s">
        <v>784</v>
      </c>
      <c r="P226" t="s">
        <v>639</v>
      </c>
      <c r="Q226" t="s">
        <v>508</v>
      </c>
      <c r="R226" t="s">
        <v>686</v>
      </c>
      <c r="S226" t="s">
        <v>341</v>
      </c>
      <c r="T226" t="s">
        <v>661</v>
      </c>
      <c r="U226" t="s">
        <v>527</v>
      </c>
      <c r="V226" t="s">
        <v>390</v>
      </c>
      <c r="W226" t="s">
        <v>573</v>
      </c>
      <c r="X226" t="s">
        <v>592</v>
      </c>
      <c r="Y226" t="s">
        <v>304</v>
      </c>
      <c r="Z226" t="s">
        <v>415</v>
      </c>
      <c r="AA226" t="s">
        <v>457</v>
      </c>
      <c r="AB226" t="s">
        <v>443</v>
      </c>
      <c r="AC226" t="s">
        <v>460</v>
      </c>
      <c r="AD226" t="s">
        <v>543</v>
      </c>
    </row>
    <row r="227" spans="1:30" x14ac:dyDescent="0.3">
      <c r="A227" t="s">
        <v>104</v>
      </c>
      <c r="B227" t="s">
        <v>776</v>
      </c>
      <c r="C227" t="s">
        <v>138</v>
      </c>
      <c r="D227" t="s">
        <v>615</v>
      </c>
      <c r="E227" t="s">
        <v>765</v>
      </c>
      <c r="F227" t="s">
        <v>400</v>
      </c>
      <c r="G227" t="s">
        <v>657</v>
      </c>
      <c r="H227" t="s">
        <v>291</v>
      </c>
      <c r="I227" t="s">
        <v>519</v>
      </c>
      <c r="J227" t="s">
        <v>450</v>
      </c>
      <c r="K227" t="s">
        <v>358</v>
      </c>
      <c r="L227" t="s">
        <v>127</v>
      </c>
      <c r="M227" t="s">
        <v>543</v>
      </c>
      <c r="N227" t="s">
        <v>352</v>
      </c>
      <c r="O227" t="s">
        <v>511</v>
      </c>
      <c r="P227" t="s">
        <v>569</v>
      </c>
      <c r="Q227" t="s">
        <v>624</v>
      </c>
      <c r="R227" t="s">
        <v>726</v>
      </c>
      <c r="S227" t="s">
        <v>605</v>
      </c>
      <c r="T227" t="s">
        <v>457</v>
      </c>
      <c r="U227" t="s">
        <v>527</v>
      </c>
      <c r="V227" t="s">
        <v>555</v>
      </c>
      <c r="W227" t="s">
        <v>664</v>
      </c>
      <c r="X227" t="s">
        <v>679</v>
      </c>
      <c r="Y227" t="s">
        <v>386</v>
      </c>
      <c r="Z227" t="s">
        <v>589</v>
      </c>
      <c r="AA227" t="s">
        <v>708</v>
      </c>
      <c r="AB227" t="s">
        <v>552</v>
      </c>
      <c r="AC227" t="s">
        <v>589</v>
      </c>
      <c r="AD227" t="s">
        <v>575</v>
      </c>
    </row>
    <row r="228" spans="1:30" x14ac:dyDescent="0.3">
      <c r="A228" t="s">
        <v>60</v>
      </c>
      <c r="B228" t="s">
        <v>776</v>
      </c>
      <c r="C228" t="s">
        <v>167</v>
      </c>
      <c r="D228" t="s">
        <v>462</v>
      </c>
      <c r="E228" t="s">
        <v>663</v>
      </c>
      <c r="F228" t="s">
        <v>533</v>
      </c>
      <c r="G228" t="s">
        <v>448</v>
      </c>
      <c r="H228" t="s">
        <v>389</v>
      </c>
      <c r="I228" t="s">
        <v>666</v>
      </c>
      <c r="J228" t="s">
        <v>552</v>
      </c>
      <c r="K228" t="s">
        <v>385</v>
      </c>
      <c r="L228" t="s">
        <v>176</v>
      </c>
      <c r="M228" t="s">
        <v>572</v>
      </c>
      <c r="N228" t="s">
        <v>589</v>
      </c>
      <c r="O228" t="s">
        <v>739</v>
      </c>
      <c r="P228" t="s">
        <v>592</v>
      </c>
      <c r="Q228" t="s">
        <v>767</v>
      </c>
      <c r="R228" t="s">
        <v>747</v>
      </c>
      <c r="S228" t="s">
        <v>749</v>
      </c>
      <c r="T228" t="s">
        <v>634</v>
      </c>
      <c r="U228" t="s">
        <v>79</v>
      </c>
      <c r="V228" t="s">
        <v>764</v>
      </c>
      <c r="W228" t="s">
        <v>471</v>
      </c>
      <c r="X228" t="s">
        <v>747</v>
      </c>
      <c r="Y228" t="s">
        <v>558</v>
      </c>
      <c r="Z228" t="s">
        <v>721</v>
      </c>
      <c r="AA228" t="s">
        <v>785</v>
      </c>
      <c r="AB228" t="s">
        <v>551</v>
      </c>
      <c r="AC228" t="s">
        <v>613</v>
      </c>
      <c r="AD228" t="s">
        <v>637</v>
      </c>
    </row>
    <row r="229" spans="1:30" x14ac:dyDescent="0.3">
      <c r="A229" t="s">
        <v>85</v>
      </c>
      <c r="B229" t="s">
        <v>776</v>
      </c>
      <c r="C229" t="s">
        <v>167</v>
      </c>
      <c r="D229" t="s">
        <v>575</v>
      </c>
      <c r="E229" t="s">
        <v>785</v>
      </c>
      <c r="F229" t="s">
        <v>581</v>
      </c>
      <c r="G229" t="s">
        <v>637</v>
      </c>
      <c r="H229" t="s">
        <v>231</v>
      </c>
      <c r="I229" t="s">
        <v>754</v>
      </c>
      <c r="J229" t="s">
        <v>786</v>
      </c>
      <c r="K229" t="s">
        <v>369</v>
      </c>
      <c r="L229" t="s">
        <v>150</v>
      </c>
      <c r="M229" t="s">
        <v>401</v>
      </c>
      <c r="N229" t="s">
        <v>367</v>
      </c>
      <c r="O229" t="s">
        <v>698</v>
      </c>
      <c r="P229" t="s">
        <v>664</v>
      </c>
      <c r="Q229" t="s">
        <v>787</v>
      </c>
      <c r="R229" t="s">
        <v>484</v>
      </c>
      <c r="S229" t="s">
        <v>468</v>
      </c>
      <c r="T229" t="s">
        <v>587</v>
      </c>
      <c r="U229" t="s">
        <v>348</v>
      </c>
      <c r="V229" t="s">
        <v>417</v>
      </c>
      <c r="W229" t="s">
        <v>593</v>
      </c>
      <c r="X229" t="s">
        <v>612</v>
      </c>
      <c r="Y229" t="s">
        <v>183</v>
      </c>
      <c r="Z229" t="s">
        <v>522</v>
      </c>
      <c r="AA229" t="s">
        <v>670</v>
      </c>
      <c r="AB229" t="s">
        <v>450</v>
      </c>
      <c r="AC229" t="s">
        <v>465</v>
      </c>
      <c r="AD229" t="s">
        <v>544</v>
      </c>
    </row>
    <row r="230" spans="1:30" x14ac:dyDescent="0.3">
      <c r="A230" t="s">
        <v>104</v>
      </c>
      <c r="B230" t="s">
        <v>776</v>
      </c>
      <c r="C230" t="s">
        <v>167</v>
      </c>
      <c r="D230" t="s">
        <v>581</v>
      </c>
      <c r="E230" t="s">
        <v>788</v>
      </c>
      <c r="F230" t="s">
        <v>582</v>
      </c>
      <c r="G230" t="s">
        <v>677</v>
      </c>
      <c r="H230" t="s">
        <v>291</v>
      </c>
      <c r="I230" t="s">
        <v>680</v>
      </c>
      <c r="J230" t="s">
        <v>702</v>
      </c>
      <c r="K230" t="s">
        <v>392</v>
      </c>
      <c r="L230" t="s">
        <v>140</v>
      </c>
      <c r="M230" t="s">
        <v>605</v>
      </c>
      <c r="N230" t="s">
        <v>522</v>
      </c>
      <c r="O230" t="s">
        <v>780</v>
      </c>
      <c r="P230" t="s">
        <v>638</v>
      </c>
      <c r="Q230" t="s">
        <v>789</v>
      </c>
      <c r="R230" t="s">
        <v>687</v>
      </c>
      <c r="S230" t="s">
        <v>575</v>
      </c>
      <c r="T230" t="s">
        <v>705</v>
      </c>
      <c r="U230" t="s">
        <v>348</v>
      </c>
      <c r="V230" t="s">
        <v>400</v>
      </c>
      <c r="W230" t="s">
        <v>666</v>
      </c>
      <c r="X230" t="s">
        <v>764</v>
      </c>
      <c r="Y230" t="s">
        <v>392</v>
      </c>
      <c r="Z230" t="s">
        <v>592</v>
      </c>
      <c r="AA230" t="s">
        <v>713</v>
      </c>
      <c r="AB230" t="s">
        <v>552</v>
      </c>
      <c r="AC230" t="s">
        <v>531</v>
      </c>
      <c r="AD230" t="s">
        <v>650</v>
      </c>
    </row>
    <row r="231" spans="1:30" x14ac:dyDescent="0.3">
      <c r="A231" t="s">
        <v>60</v>
      </c>
      <c r="B231" t="s">
        <v>776</v>
      </c>
      <c r="C231" t="s">
        <v>177</v>
      </c>
      <c r="D231" t="s">
        <v>615</v>
      </c>
      <c r="E231" t="s">
        <v>624</v>
      </c>
      <c r="F231" t="s">
        <v>647</v>
      </c>
      <c r="G231" t="s">
        <v>669</v>
      </c>
      <c r="H231" t="s">
        <v>381</v>
      </c>
      <c r="I231" t="s">
        <v>724</v>
      </c>
      <c r="J231" t="s">
        <v>565</v>
      </c>
      <c r="K231" t="s">
        <v>436</v>
      </c>
      <c r="L231" t="s">
        <v>161</v>
      </c>
      <c r="M231" t="s">
        <v>575</v>
      </c>
      <c r="N231" t="s">
        <v>606</v>
      </c>
      <c r="O231" t="s">
        <v>704</v>
      </c>
      <c r="P231" t="s">
        <v>401</v>
      </c>
      <c r="Q231" t="s">
        <v>790</v>
      </c>
      <c r="R231" t="s">
        <v>584</v>
      </c>
      <c r="S231" t="s">
        <v>680</v>
      </c>
      <c r="T231" t="s">
        <v>634</v>
      </c>
      <c r="U231" t="s">
        <v>79</v>
      </c>
      <c r="V231" t="s">
        <v>697</v>
      </c>
      <c r="W231" t="s">
        <v>733</v>
      </c>
      <c r="X231" t="s">
        <v>729</v>
      </c>
      <c r="Y231" t="s">
        <v>558</v>
      </c>
      <c r="Z231" t="s">
        <v>756</v>
      </c>
      <c r="AA231" t="s">
        <v>356</v>
      </c>
      <c r="AB231" t="s">
        <v>576</v>
      </c>
      <c r="AC231" t="s">
        <v>724</v>
      </c>
      <c r="AD231" t="s">
        <v>187</v>
      </c>
    </row>
    <row r="232" spans="1:30" x14ac:dyDescent="0.3">
      <c r="A232" t="s">
        <v>85</v>
      </c>
      <c r="B232" t="s">
        <v>776</v>
      </c>
      <c r="C232" t="s">
        <v>177</v>
      </c>
      <c r="D232" t="s">
        <v>623</v>
      </c>
      <c r="E232" t="s">
        <v>387</v>
      </c>
      <c r="F232" t="s">
        <v>575</v>
      </c>
      <c r="G232" t="s">
        <v>694</v>
      </c>
      <c r="H232" t="s">
        <v>231</v>
      </c>
      <c r="I232" t="s">
        <v>791</v>
      </c>
      <c r="J232" t="s">
        <v>792</v>
      </c>
      <c r="K232" t="s">
        <v>413</v>
      </c>
      <c r="L232" t="s">
        <v>260</v>
      </c>
      <c r="M232" t="s">
        <v>401</v>
      </c>
      <c r="N232" t="s">
        <v>479</v>
      </c>
      <c r="O232" t="s">
        <v>640</v>
      </c>
      <c r="P232" t="s">
        <v>662</v>
      </c>
      <c r="Q232" t="s">
        <v>793</v>
      </c>
      <c r="R232" t="s">
        <v>643</v>
      </c>
      <c r="S232" t="s">
        <v>468</v>
      </c>
      <c r="T232" t="s">
        <v>637</v>
      </c>
      <c r="U232" t="s">
        <v>728</v>
      </c>
      <c r="V232" t="s">
        <v>451</v>
      </c>
      <c r="W232" t="s">
        <v>462</v>
      </c>
      <c r="X232" t="s">
        <v>400</v>
      </c>
      <c r="Y232" t="s">
        <v>222</v>
      </c>
      <c r="Z232" t="s">
        <v>469</v>
      </c>
      <c r="AA232" t="s">
        <v>719</v>
      </c>
      <c r="AB232" t="s">
        <v>352</v>
      </c>
      <c r="AC232" t="s">
        <v>523</v>
      </c>
      <c r="AD232" t="s">
        <v>488</v>
      </c>
    </row>
    <row r="233" spans="1:30" x14ac:dyDescent="0.3">
      <c r="A233" t="s">
        <v>104</v>
      </c>
      <c r="B233" t="s">
        <v>776</v>
      </c>
      <c r="C233" t="s">
        <v>177</v>
      </c>
      <c r="D233" t="s">
        <v>601</v>
      </c>
      <c r="E233" t="s">
        <v>382</v>
      </c>
      <c r="F233" t="s">
        <v>615</v>
      </c>
      <c r="G233" t="s">
        <v>724</v>
      </c>
      <c r="H233" t="s">
        <v>297</v>
      </c>
      <c r="I233" t="s">
        <v>695</v>
      </c>
      <c r="J233" t="s">
        <v>689</v>
      </c>
      <c r="K233" t="s">
        <v>344</v>
      </c>
      <c r="L233" t="s">
        <v>180</v>
      </c>
      <c r="M233" t="s">
        <v>565</v>
      </c>
      <c r="N233" t="s">
        <v>434</v>
      </c>
      <c r="O233" t="s">
        <v>760</v>
      </c>
      <c r="P233" t="s">
        <v>599</v>
      </c>
      <c r="Q233" t="s">
        <v>240</v>
      </c>
      <c r="R233" t="s">
        <v>682</v>
      </c>
      <c r="S233" t="s">
        <v>575</v>
      </c>
      <c r="T233" t="s">
        <v>685</v>
      </c>
      <c r="U233" t="s">
        <v>728</v>
      </c>
      <c r="V233" t="s">
        <v>614</v>
      </c>
      <c r="W233" t="s">
        <v>664</v>
      </c>
      <c r="X233" t="s">
        <v>685</v>
      </c>
      <c r="Y233" t="s">
        <v>386</v>
      </c>
      <c r="Z233" t="s">
        <v>639</v>
      </c>
      <c r="AA233" t="s">
        <v>590</v>
      </c>
      <c r="AB233" t="s">
        <v>469</v>
      </c>
      <c r="AC233" t="s">
        <v>530</v>
      </c>
      <c r="AD233" t="s">
        <v>613</v>
      </c>
    </row>
    <row r="234" spans="1:30" x14ac:dyDescent="0.3">
      <c r="A234" t="s">
        <v>60</v>
      </c>
      <c r="B234" t="s">
        <v>776</v>
      </c>
      <c r="C234" t="s">
        <v>194</v>
      </c>
      <c r="D234" t="s">
        <v>618</v>
      </c>
      <c r="E234" t="s">
        <v>768</v>
      </c>
      <c r="F234" t="s">
        <v>618</v>
      </c>
      <c r="G234" t="s">
        <v>594</v>
      </c>
      <c r="H234" t="s">
        <v>369</v>
      </c>
      <c r="I234" t="s">
        <v>756</v>
      </c>
      <c r="J234" t="s">
        <v>348</v>
      </c>
      <c r="K234" t="s">
        <v>437</v>
      </c>
      <c r="L234" t="s">
        <v>215</v>
      </c>
      <c r="M234" t="s">
        <v>766</v>
      </c>
      <c r="N234" t="s">
        <v>602</v>
      </c>
      <c r="O234" t="s">
        <v>785</v>
      </c>
      <c r="P234" t="s">
        <v>702</v>
      </c>
      <c r="Q234" t="s">
        <v>794</v>
      </c>
      <c r="R234" t="s">
        <v>713</v>
      </c>
      <c r="S234" t="s">
        <v>749</v>
      </c>
      <c r="T234" t="s">
        <v>791</v>
      </c>
      <c r="U234" t="s">
        <v>79</v>
      </c>
      <c r="V234" t="s">
        <v>695</v>
      </c>
      <c r="W234" t="s">
        <v>496</v>
      </c>
      <c r="X234" t="s">
        <v>668</v>
      </c>
      <c r="Y234" t="s">
        <v>341</v>
      </c>
      <c r="Z234" t="s">
        <v>672</v>
      </c>
      <c r="AA234" t="s">
        <v>627</v>
      </c>
      <c r="AB234" t="s">
        <v>633</v>
      </c>
      <c r="AC234" t="s">
        <v>608</v>
      </c>
      <c r="AD234" t="s">
        <v>660</v>
      </c>
    </row>
    <row r="235" spans="1:30" x14ac:dyDescent="0.3">
      <c r="A235" t="s">
        <v>85</v>
      </c>
      <c r="B235" t="s">
        <v>776</v>
      </c>
      <c r="C235" t="s">
        <v>194</v>
      </c>
      <c r="D235" t="s">
        <v>744</v>
      </c>
      <c r="E235" t="s">
        <v>795</v>
      </c>
      <c r="F235" t="s">
        <v>677</v>
      </c>
      <c r="G235" t="s">
        <v>540</v>
      </c>
      <c r="H235" t="s">
        <v>316</v>
      </c>
      <c r="I235" t="s">
        <v>727</v>
      </c>
      <c r="J235" t="s">
        <v>796</v>
      </c>
      <c r="K235" t="s">
        <v>367</v>
      </c>
      <c r="L235" t="s">
        <v>260</v>
      </c>
      <c r="M235" t="s">
        <v>661</v>
      </c>
      <c r="N235" t="s">
        <v>441</v>
      </c>
      <c r="O235" t="s">
        <v>797</v>
      </c>
      <c r="P235" t="s">
        <v>684</v>
      </c>
      <c r="Q235" t="s">
        <v>798</v>
      </c>
      <c r="R235" t="s">
        <v>751</v>
      </c>
      <c r="S235" t="s">
        <v>456</v>
      </c>
      <c r="T235" t="s">
        <v>599</v>
      </c>
      <c r="U235" t="s">
        <v>758</v>
      </c>
      <c r="V235" t="s">
        <v>329</v>
      </c>
      <c r="W235" t="s">
        <v>589</v>
      </c>
      <c r="X235" t="s">
        <v>466</v>
      </c>
      <c r="Y235" t="s">
        <v>346</v>
      </c>
      <c r="Z235" t="s">
        <v>561</v>
      </c>
      <c r="AA235" t="s">
        <v>737</v>
      </c>
      <c r="AB235" t="s">
        <v>526</v>
      </c>
      <c r="AC235" t="s">
        <v>533</v>
      </c>
      <c r="AD235" t="s">
        <v>724</v>
      </c>
    </row>
    <row r="236" spans="1:30" x14ac:dyDescent="0.3">
      <c r="A236" t="s">
        <v>104</v>
      </c>
      <c r="B236" t="s">
        <v>776</v>
      </c>
      <c r="C236" t="s">
        <v>194</v>
      </c>
      <c r="D236" t="s">
        <v>572</v>
      </c>
      <c r="E236" t="s">
        <v>570</v>
      </c>
      <c r="F236" t="s">
        <v>210</v>
      </c>
      <c r="G236" t="s">
        <v>484</v>
      </c>
      <c r="H236" t="s">
        <v>261</v>
      </c>
      <c r="I236" t="s">
        <v>708</v>
      </c>
      <c r="J236" t="s">
        <v>748</v>
      </c>
      <c r="K236" t="s">
        <v>607</v>
      </c>
      <c r="L236" t="s">
        <v>174</v>
      </c>
      <c r="M236" t="s">
        <v>766</v>
      </c>
      <c r="N236" t="s">
        <v>494</v>
      </c>
      <c r="O236" t="s">
        <v>717</v>
      </c>
      <c r="P236" t="s">
        <v>751</v>
      </c>
      <c r="Q236" t="s">
        <v>799</v>
      </c>
      <c r="R236" t="s">
        <v>719</v>
      </c>
      <c r="S236" t="s">
        <v>404</v>
      </c>
      <c r="T236" t="s">
        <v>736</v>
      </c>
      <c r="U236" t="s">
        <v>758</v>
      </c>
      <c r="V236" t="s">
        <v>572</v>
      </c>
      <c r="W236" t="s">
        <v>608</v>
      </c>
      <c r="X236" t="s">
        <v>726</v>
      </c>
      <c r="Y236" t="s">
        <v>393</v>
      </c>
      <c r="Z236" t="s">
        <v>404</v>
      </c>
      <c r="AA236" t="s">
        <v>230</v>
      </c>
      <c r="AB236" t="s">
        <v>632</v>
      </c>
      <c r="AC236" t="s">
        <v>543</v>
      </c>
      <c r="AD236" t="s">
        <v>608</v>
      </c>
    </row>
    <row r="237" spans="1:30" x14ac:dyDescent="0.3">
      <c r="A237" t="s">
        <v>60</v>
      </c>
      <c r="B237" t="s">
        <v>776</v>
      </c>
      <c r="C237" t="s">
        <v>213</v>
      </c>
      <c r="D237" t="s">
        <v>592</v>
      </c>
      <c r="E237" t="s">
        <v>769</v>
      </c>
      <c r="F237" t="s">
        <v>518</v>
      </c>
      <c r="G237" t="s">
        <v>626</v>
      </c>
      <c r="H237" t="s">
        <v>357</v>
      </c>
      <c r="I237" t="s">
        <v>525</v>
      </c>
      <c r="J237" t="s">
        <v>717</v>
      </c>
      <c r="K237" t="s">
        <v>464</v>
      </c>
      <c r="L237" t="s">
        <v>205</v>
      </c>
      <c r="M237" t="s">
        <v>599</v>
      </c>
      <c r="N237" t="s">
        <v>602</v>
      </c>
      <c r="O237" t="s">
        <v>620</v>
      </c>
      <c r="P237" t="s">
        <v>484</v>
      </c>
      <c r="Q237" t="s">
        <v>800</v>
      </c>
      <c r="R237" t="s">
        <v>225</v>
      </c>
      <c r="S237" t="s">
        <v>749</v>
      </c>
      <c r="T237" t="s">
        <v>783</v>
      </c>
      <c r="U237" t="s">
        <v>79</v>
      </c>
      <c r="V237" t="s">
        <v>756</v>
      </c>
      <c r="W237" t="s">
        <v>770</v>
      </c>
      <c r="X237" t="s">
        <v>801</v>
      </c>
      <c r="Y237" t="s">
        <v>429</v>
      </c>
      <c r="Z237" t="s">
        <v>670</v>
      </c>
      <c r="AA237" t="s">
        <v>600</v>
      </c>
      <c r="AB237" t="s">
        <v>617</v>
      </c>
      <c r="AC237" t="s">
        <v>660</v>
      </c>
      <c r="AD237" t="s">
        <v>276</v>
      </c>
    </row>
    <row r="238" spans="1:30" x14ac:dyDescent="0.3">
      <c r="A238" t="s">
        <v>85</v>
      </c>
      <c r="B238" t="s">
        <v>776</v>
      </c>
      <c r="C238" t="s">
        <v>213</v>
      </c>
      <c r="D238" t="s">
        <v>488</v>
      </c>
      <c r="E238" t="s">
        <v>755</v>
      </c>
      <c r="F238" t="s">
        <v>466</v>
      </c>
      <c r="G238" t="s">
        <v>660</v>
      </c>
      <c r="H238" t="s">
        <v>304</v>
      </c>
      <c r="I238" t="s">
        <v>784</v>
      </c>
      <c r="J238" t="s">
        <v>802</v>
      </c>
      <c r="K238" t="s">
        <v>374</v>
      </c>
      <c r="L238" t="s">
        <v>219</v>
      </c>
      <c r="M238" t="s">
        <v>677</v>
      </c>
      <c r="N238" t="s">
        <v>374</v>
      </c>
      <c r="O238" t="s">
        <v>717</v>
      </c>
      <c r="P238" t="s">
        <v>742</v>
      </c>
      <c r="Q238" t="s">
        <v>654</v>
      </c>
      <c r="R238" t="s">
        <v>655</v>
      </c>
      <c r="S238" t="s">
        <v>515</v>
      </c>
      <c r="T238" t="s">
        <v>702</v>
      </c>
      <c r="U238" t="s">
        <v>713</v>
      </c>
      <c r="V238" t="s">
        <v>319</v>
      </c>
      <c r="W238" t="s">
        <v>569</v>
      </c>
      <c r="X238" t="s">
        <v>544</v>
      </c>
      <c r="Y238" t="s">
        <v>250</v>
      </c>
      <c r="Z238" t="s">
        <v>564</v>
      </c>
      <c r="AA238" t="s">
        <v>683</v>
      </c>
      <c r="AB238" t="s">
        <v>615</v>
      </c>
      <c r="AC238" t="s">
        <v>506</v>
      </c>
      <c r="AD238" t="s">
        <v>608</v>
      </c>
    </row>
    <row r="239" spans="1:30" x14ac:dyDescent="0.3">
      <c r="A239" t="s">
        <v>104</v>
      </c>
      <c r="B239" t="s">
        <v>776</v>
      </c>
      <c r="C239" t="s">
        <v>213</v>
      </c>
      <c r="D239" t="s">
        <v>535</v>
      </c>
      <c r="E239" t="s">
        <v>803</v>
      </c>
      <c r="F239" t="s">
        <v>602</v>
      </c>
      <c r="G239" t="s">
        <v>751</v>
      </c>
      <c r="H239" t="s">
        <v>268</v>
      </c>
      <c r="I239" t="s">
        <v>728</v>
      </c>
      <c r="J239" t="s">
        <v>556</v>
      </c>
      <c r="K239" t="s">
        <v>427</v>
      </c>
      <c r="L239" t="s">
        <v>236</v>
      </c>
      <c r="M239" t="s">
        <v>448</v>
      </c>
      <c r="N239" t="s">
        <v>622</v>
      </c>
      <c r="O239" t="s">
        <v>704</v>
      </c>
      <c r="P239" t="s">
        <v>721</v>
      </c>
      <c r="Q239" t="s">
        <v>501</v>
      </c>
      <c r="R239" t="s">
        <v>742</v>
      </c>
      <c r="S239" t="s">
        <v>565</v>
      </c>
      <c r="T239" t="s">
        <v>726</v>
      </c>
      <c r="U239" t="s">
        <v>713</v>
      </c>
      <c r="V239" t="s">
        <v>602</v>
      </c>
      <c r="W239" t="s">
        <v>674</v>
      </c>
      <c r="X239" t="s">
        <v>781</v>
      </c>
      <c r="Y239" t="s">
        <v>335</v>
      </c>
      <c r="Z239" t="s">
        <v>638</v>
      </c>
      <c r="AA239" t="s">
        <v>734</v>
      </c>
      <c r="AB239" t="s">
        <v>618</v>
      </c>
      <c r="AC239" t="s">
        <v>619</v>
      </c>
      <c r="AD239" t="s">
        <v>655</v>
      </c>
    </row>
    <row r="240" spans="1:30" x14ac:dyDescent="0.3">
      <c r="A240" t="s">
        <v>60</v>
      </c>
      <c r="B240" t="s">
        <v>776</v>
      </c>
      <c r="C240" t="s">
        <v>228</v>
      </c>
      <c r="D240" t="s">
        <v>535</v>
      </c>
      <c r="E240" t="s">
        <v>769</v>
      </c>
      <c r="F240" t="s">
        <v>581</v>
      </c>
      <c r="G240" t="s">
        <v>276</v>
      </c>
      <c r="H240" t="s">
        <v>385</v>
      </c>
      <c r="I240" t="s">
        <v>664</v>
      </c>
      <c r="J240" t="s">
        <v>782</v>
      </c>
      <c r="K240" t="s">
        <v>515</v>
      </c>
      <c r="L240" t="s">
        <v>132</v>
      </c>
      <c r="M240" t="s">
        <v>608</v>
      </c>
      <c r="N240" t="s">
        <v>602</v>
      </c>
      <c r="O240" t="s">
        <v>804</v>
      </c>
      <c r="P240" t="s">
        <v>525</v>
      </c>
      <c r="Q240" t="s">
        <v>805</v>
      </c>
      <c r="R240" t="s">
        <v>729</v>
      </c>
      <c r="S240" t="s">
        <v>749</v>
      </c>
      <c r="T240" t="s">
        <v>806</v>
      </c>
      <c r="U240" t="s">
        <v>79</v>
      </c>
      <c r="V240" t="s">
        <v>764</v>
      </c>
      <c r="W240" t="s">
        <v>708</v>
      </c>
      <c r="X240" t="s">
        <v>807</v>
      </c>
      <c r="Y240" t="s">
        <v>524</v>
      </c>
      <c r="Z240" t="s">
        <v>678</v>
      </c>
      <c r="AA240" t="s">
        <v>795</v>
      </c>
      <c r="AB240" t="s">
        <v>619</v>
      </c>
      <c r="AC240" t="s">
        <v>285</v>
      </c>
      <c r="AD240" t="s">
        <v>457</v>
      </c>
    </row>
    <row r="241" spans="1:30" x14ac:dyDescent="0.3">
      <c r="A241" t="s">
        <v>85</v>
      </c>
      <c r="B241" t="s">
        <v>776</v>
      </c>
      <c r="C241" t="s">
        <v>228</v>
      </c>
      <c r="D241" t="s">
        <v>599</v>
      </c>
      <c r="E241" t="s">
        <v>808</v>
      </c>
      <c r="F241" t="s">
        <v>661</v>
      </c>
      <c r="G241" t="s">
        <v>660</v>
      </c>
      <c r="H241" t="s">
        <v>250</v>
      </c>
      <c r="I241" t="s">
        <v>696</v>
      </c>
      <c r="J241" t="s">
        <v>809</v>
      </c>
      <c r="K241" t="s">
        <v>486</v>
      </c>
      <c r="L241" t="s">
        <v>201</v>
      </c>
      <c r="M241" t="s">
        <v>664</v>
      </c>
      <c r="N241" t="s">
        <v>607</v>
      </c>
      <c r="O241" t="s">
        <v>739</v>
      </c>
      <c r="P241" t="s">
        <v>471</v>
      </c>
      <c r="Q241" t="s">
        <v>379</v>
      </c>
      <c r="R241" t="s">
        <v>642</v>
      </c>
      <c r="S241" t="s">
        <v>515</v>
      </c>
      <c r="T241" t="s">
        <v>724</v>
      </c>
      <c r="U241" t="s">
        <v>668</v>
      </c>
      <c r="V241" t="s">
        <v>372</v>
      </c>
      <c r="W241" t="s">
        <v>581</v>
      </c>
      <c r="X241" t="s">
        <v>652</v>
      </c>
      <c r="Y241" t="s">
        <v>290</v>
      </c>
      <c r="Z241" t="s">
        <v>539</v>
      </c>
      <c r="AA241" t="s">
        <v>713</v>
      </c>
      <c r="AB241" t="s">
        <v>673</v>
      </c>
      <c r="AC241" t="s">
        <v>632</v>
      </c>
      <c r="AD241" t="s">
        <v>751</v>
      </c>
    </row>
    <row r="242" spans="1:30" x14ac:dyDescent="0.3">
      <c r="A242" t="s">
        <v>104</v>
      </c>
      <c r="B242" t="s">
        <v>776</v>
      </c>
      <c r="C242" t="s">
        <v>228</v>
      </c>
      <c r="D242" t="s">
        <v>638</v>
      </c>
      <c r="E242" t="s">
        <v>512</v>
      </c>
      <c r="F242" t="s">
        <v>639</v>
      </c>
      <c r="G242" t="s">
        <v>285</v>
      </c>
      <c r="H242" t="s">
        <v>284</v>
      </c>
      <c r="I242" t="s">
        <v>749</v>
      </c>
      <c r="J242" t="s">
        <v>710</v>
      </c>
      <c r="K242" t="s">
        <v>524</v>
      </c>
      <c r="L242" t="s">
        <v>146</v>
      </c>
      <c r="M242" t="s">
        <v>540</v>
      </c>
      <c r="N242" t="s">
        <v>561</v>
      </c>
      <c r="O242" t="s">
        <v>388</v>
      </c>
      <c r="P242" t="s">
        <v>810</v>
      </c>
      <c r="Q242" t="s">
        <v>811</v>
      </c>
      <c r="R242" t="s">
        <v>635</v>
      </c>
      <c r="S242" t="s">
        <v>565</v>
      </c>
      <c r="T242" t="s">
        <v>726</v>
      </c>
      <c r="U242" t="s">
        <v>668</v>
      </c>
      <c r="V242" t="s">
        <v>592</v>
      </c>
      <c r="W242" t="s">
        <v>626</v>
      </c>
      <c r="X242" t="s">
        <v>527</v>
      </c>
      <c r="Y242" t="s">
        <v>324</v>
      </c>
      <c r="Z242" t="s">
        <v>675</v>
      </c>
      <c r="AA242" t="s">
        <v>511</v>
      </c>
      <c r="AB242" t="s">
        <v>555</v>
      </c>
      <c r="AC242" t="s">
        <v>623</v>
      </c>
      <c r="AD242" t="s">
        <v>676</v>
      </c>
    </row>
    <row r="243" spans="1:30" x14ac:dyDescent="0.3">
      <c r="A243" t="s">
        <v>60</v>
      </c>
      <c r="B243" t="s">
        <v>776</v>
      </c>
      <c r="C243" t="s">
        <v>238</v>
      </c>
      <c r="D243" t="s">
        <v>401</v>
      </c>
      <c r="E243" t="s">
        <v>786</v>
      </c>
      <c r="F243" t="s">
        <v>614</v>
      </c>
      <c r="G243" t="s">
        <v>680</v>
      </c>
      <c r="H243" t="s">
        <v>393</v>
      </c>
      <c r="I243" t="s">
        <v>276</v>
      </c>
      <c r="J243" t="s">
        <v>812</v>
      </c>
      <c r="K243" t="s">
        <v>473</v>
      </c>
      <c r="L243" t="s">
        <v>242</v>
      </c>
      <c r="M243" t="s">
        <v>525</v>
      </c>
      <c r="N243" t="s">
        <v>530</v>
      </c>
      <c r="O243" t="s">
        <v>813</v>
      </c>
      <c r="P243" t="s">
        <v>678</v>
      </c>
      <c r="Q243" t="s">
        <v>814</v>
      </c>
      <c r="R243" t="s">
        <v>729</v>
      </c>
      <c r="S243" t="s">
        <v>457</v>
      </c>
      <c r="T243" t="s">
        <v>806</v>
      </c>
      <c r="U243" t="s">
        <v>79</v>
      </c>
      <c r="V243" t="s">
        <v>684</v>
      </c>
      <c r="W243" t="s">
        <v>758</v>
      </c>
      <c r="X243" t="s">
        <v>815</v>
      </c>
      <c r="Y243" t="s">
        <v>468</v>
      </c>
      <c r="Z243" t="s">
        <v>681</v>
      </c>
      <c r="AA243" t="s">
        <v>703</v>
      </c>
      <c r="AB243" t="s">
        <v>400</v>
      </c>
      <c r="AC243" t="s">
        <v>276</v>
      </c>
      <c r="AD243" t="s">
        <v>678</v>
      </c>
    </row>
    <row r="244" spans="1:30" x14ac:dyDescent="0.3">
      <c r="A244" t="s">
        <v>85</v>
      </c>
      <c r="B244" t="s">
        <v>776</v>
      </c>
      <c r="C244" t="s">
        <v>238</v>
      </c>
      <c r="D244" t="s">
        <v>686</v>
      </c>
      <c r="E244" t="s">
        <v>816</v>
      </c>
      <c r="F244" t="s">
        <v>751</v>
      </c>
      <c r="G244" t="s">
        <v>662</v>
      </c>
      <c r="H244" t="s">
        <v>331</v>
      </c>
      <c r="I244" t="s">
        <v>758</v>
      </c>
      <c r="J244" t="s">
        <v>817</v>
      </c>
      <c r="K244" t="s">
        <v>341</v>
      </c>
      <c r="L244" t="s">
        <v>207</v>
      </c>
      <c r="M244" t="s">
        <v>701</v>
      </c>
      <c r="N244" t="s">
        <v>558</v>
      </c>
      <c r="O244" t="s">
        <v>388</v>
      </c>
      <c r="P244" t="s">
        <v>773</v>
      </c>
      <c r="Q244" t="s">
        <v>818</v>
      </c>
      <c r="R244" t="s">
        <v>721</v>
      </c>
      <c r="S244" t="s">
        <v>514</v>
      </c>
      <c r="T244" t="s">
        <v>594</v>
      </c>
      <c r="U244" t="s">
        <v>765</v>
      </c>
      <c r="V244" t="s">
        <v>367</v>
      </c>
      <c r="W244" t="s">
        <v>601</v>
      </c>
      <c r="X244" t="s">
        <v>637</v>
      </c>
      <c r="Y244" t="s">
        <v>313</v>
      </c>
      <c r="Z244" t="s">
        <v>647</v>
      </c>
      <c r="AA244" t="s">
        <v>729</v>
      </c>
      <c r="AB244" t="s">
        <v>543</v>
      </c>
      <c r="AC244" t="s">
        <v>582</v>
      </c>
      <c r="AD244" t="s">
        <v>716</v>
      </c>
    </row>
    <row r="245" spans="1:30" x14ac:dyDescent="0.3">
      <c r="A245" t="s">
        <v>104</v>
      </c>
      <c r="B245" t="s">
        <v>776</v>
      </c>
      <c r="C245" t="s">
        <v>238</v>
      </c>
      <c r="D245" t="s">
        <v>579</v>
      </c>
      <c r="E245" t="s">
        <v>720</v>
      </c>
      <c r="F245" t="s">
        <v>448</v>
      </c>
      <c r="G245" t="s">
        <v>679</v>
      </c>
      <c r="H245" t="s">
        <v>289</v>
      </c>
      <c r="I245" t="s">
        <v>670</v>
      </c>
      <c r="J245" t="s">
        <v>611</v>
      </c>
      <c r="K245" t="s">
        <v>443</v>
      </c>
      <c r="L245" t="s">
        <v>201</v>
      </c>
      <c r="M245" t="s">
        <v>285</v>
      </c>
      <c r="N245" t="s">
        <v>526</v>
      </c>
      <c r="O245" t="s">
        <v>707</v>
      </c>
      <c r="P245" t="s">
        <v>733</v>
      </c>
      <c r="Q245" t="s">
        <v>819</v>
      </c>
      <c r="R245" t="s">
        <v>728</v>
      </c>
      <c r="S245" t="s">
        <v>466</v>
      </c>
      <c r="T245" t="s">
        <v>690</v>
      </c>
      <c r="U245" t="s">
        <v>765</v>
      </c>
      <c r="V245" t="s">
        <v>565</v>
      </c>
      <c r="W245" t="s">
        <v>655</v>
      </c>
      <c r="X245" t="s">
        <v>728</v>
      </c>
      <c r="Y245" t="s">
        <v>326</v>
      </c>
      <c r="Z245" t="s">
        <v>766</v>
      </c>
      <c r="AA245" t="s">
        <v>820</v>
      </c>
      <c r="AB245" t="s">
        <v>210</v>
      </c>
      <c r="AC245" t="s">
        <v>401</v>
      </c>
      <c r="AD245" t="s">
        <v>709</v>
      </c>
    </row>
    <row r="246" spans="1:30" x14ac:dyDescent="0.3">
      <c r="A246" t="s">
        <v>60</v>
      </c>
      <c r="B246" t="s">
        <v>776</v>
      </c>
      <c r="C246" t="s">
        <v>264</v>
      </c>
      <c r="D246" t="s">
        <v>579</v>
      </c>
      <c r="E246" t="s">
        <v>821</v>
      </c>
      <c r="F246" t="s">
        <v>664</v>
      </c>
      <c r="G246" t="s">
        <v>731</v>
      </c>
      <c r="H246" t="s">
        <v>426</v>
      </c>
      <c r="I246" t="s">
        <v>679</v>
      </c>
      <c r="J246" t="s">
        <v>822</v>
      </c>
      <c r="K246" t="s">
        <v>647</v>
      </c>
      <c r="L246" t="s">
        <v>190</v>
      </c>
      <c r="M246" t="s">
        <v>705</v>
      </c>
      <c r="N246" t="s">
        <v>601</v>
      </c>
      <c r="O246" t="s">
        <v>356</v>
      </c>
      <c r="P246" t="s">
        <v>791</v>
      </c>
      <c r="Q246" t="s">
        <v>798</v>
      </c>
      <c r="R246" t="s">
        <v>761</v>
      </c>
      <c r="S246" t="s">
        <v>810</v>
      </c>
      <c r="T246" t="s">
        <v>683</v>
      </c>
      <c r="U246" t="s">
        <v>79</v>
      </c>
      <c r="V246" t="s">
        <v>687</v>
      </c>
      <c r="W246" t="s">
        <v>791</v>
      </c>
      <c r="X246" t="s">
        <v>746</v>
      </c>
      <c r="Y246" t="s">
        <v>345</v>
      </c>
      <c r="Z246" t="s">
        <v>742</v>
      </c>
      <c r="AA246" t="s">
        <v>512</v>
      </c>
      <c r="AB246" t="s">
        <v>565</v>
      </c>
      <c r="AC246" t="s">
        <v>700</v>
      </c>
      <c r="AD246" t="s">
        <v>778</v>
      </c>
    </row>
    <row r="247" spans="1:30" x14ac:dyDescent="0.3">
      <c r="A247" t="s">
        <v>85</v>
      </c>
      <c r="B247" t="s">
        <v>776</v>
      </c>
      <c r="C247" t="s">
        <v>264</v>
      </c>
      <c r="D247" t="s">
        <v>540</v>
      </c>
      <c r="E247" t="s">
        <v>774</v>
      </c>
      <c r="F247" t="s">
        <v>687</v>
      </c>
      <c r="G247" t="s">
        <v>721</v>
      </c>
      <c r="H247" t="s">
        <v>313</v>
      </c>
      <c r="I247" t="s">
        <v>762</v>
      </c>
      <c r="J247" t="s">
        <v>823</v>
      </c>
      <c r="K247" t="s">
        <v>586</v>
      </c>
      <c r="L247" t="s">
        <v>189</v>
      </c>
      <c r="M247" t="s">
        <v>667</v>
      </c>
      <c r="N247" t="s">
        <v>451</v>
      </c>
      <c r="O247" t="s">
        <v>804</v>
      </c>
      <c r="P247" t="s">
        <v>476</v>
      </c>
      <c r="Q247" t="s">
        <v>824</v>
      </c>
      <c r="R247" t="s">
        <v>667</v>
      </c>
      <c r="S247" t="s">
        <v>450</v>
      </c>
      <c r="T247" t="s">
        <v>608</v>
      </c>
      <c r="U247" t="s">
        <v>470</v>
      </c>
      <c r="V247" t="s">
        <v>515</v>
      </c>
      <c r="W247" t="s">
        <v>461</v>
      </c>
      <c r="X247" t="s">
        <v>597</v>
      </c>
      <c r="Y247" t="s">
        <v>320</v>
      </c>
      <c r="Z247" t="s">
        <v>578</v>
      </c>
      <c r="AA247" t="s">
        <v>225</v>
      </c>
      <c r="AB247" t="s">
        <v>612</v>
      </c>
      <c r="AC247" t="s">
        <v>562</v>
      </c>
      <c r="AD247" t="s">
        <v>810</v>
      </c>
    </row>
    <row r="248" spans="1:30" x14ac:dyDescent="0.3">
      <c r="A248" t="s">
        <v>104</v>
      </c>
      <c r="B248" t="s">
        <v>776</v>
      </c>
      <c r="C248" t="s">
        <v>264</v>
      </c>
      <c r="D248" t="s">
        <v>677</v>
      </c>
      <c r="E248" t="s">
        <v>722</v>
      </c>
      <c r="F248" t="s">
        <v>662</v>
      </c>
      <c r="G248" t="s">
        <v>457</v>
      </c>
      <c r="H248" t="s">
        <v>381</v>
      </c>
      <c r="I248" t="s">
        <v>685</v>
      </c>
      <c r="J248" t="s">
        <v>825</v>
      </c>
      <c r="K248" t="s">
        <v>632</v>
      </c>
      <c r="L248" t="s">
        <v>170</v>
      </c>
      <c r="M248" t="s">
        <v>810</v>
      </c>
      <c r="N248" t="s">
        <v>506</v>
      </c>
      <c r="O248" t="s">
        <v>745</v>
      </c>
      <c r="P248" t="s">
        <v>773</v>
      </c>
      <c r="Q248" t="s">
        <v>654</v>
      </c>
      <c r="R248" t="s">
        <v>778</v>
      </c>
      <c r="S248" t="s">
        <v>401</v>
      </c>
      <c r="T248" t="s">
        <v>682</v>
      </c>
      <c r="U248" t="s">
        <v>470</v>
      </c>
      <c r="V248" t="s">
        <v>657</v>
      </c>
      <c r="W248" t="s">
        <v>642</v>
      </c>
      <c r="X248" t="s">
        <v>778</v>
      </c>
      <c r="Y248" t="s">
        <v>372</v>
      </c>
      <c r="Z248" t="s">
        <v>488</v>
      </c>
      <c r="AA248" t="s">
        <v>780</v>
      </c>
      <c r="AB248" t="s">
        <v>400</v>
      </c>
      <c r="AC248" t="s">
        <v>675</v>
      </c>
      <c r="AD248" t="s">
        <v>682</v>
      </c>
    </row>
    <row r="249" spans="1:30" x14ac:dyDescent="0.3">
      <c r="A249" t="s">
        <v>60</v>
      </c>
      <c r="B249" t="s">
        <v>776</v>
      </c>
      <c r="C249" t="s">
        <v>273</v>
      </c>
      <c r="D249" t="s">
        <v>597</v>
      </c>
      <c r="E249" t="s">
        <v>508</v>
      </c>
      <c r="F249" t="s">
        <v>471</v>
      </c>
      <c r="G249" t="s">
        <v>681</v>
      </c>
      <c r="H249" t="s">
        <v>435</v>
      </c>
      <c r="I249" t="s">
        <v>643</v>
      </c>
      <c r="J249" t="s">
        <v>826</v>
      </c>
      <c r="K249" t="s">
        <v>617</v>
      </c>
      <c r="L249" t="s">
        <v>242</v>
      </c>
      <c r="M249" t="s">
        <v>742</v>
      </c>
      <c r="N249" t="s">
        <v>572</v>
      </c>
      <c r="O249" t="s">
        <v>755</v>
      </c>
      <c r="P249" t="s">
        <v>746</v>
      </c>
      <c r="Q249" t="s">
        <v>827</v>
      </c>
      <c r="R249" t="s">
        <v>771</v>
      </c>
      <c r="S249" t="s">
        <v>705</v>
      </c>
      <c r="T249" t="s">
        <v>773</v>
      </c>
      <c r="U249" t="s">
        <v>79</v>
      </c>
      <c r="V249" t="s">
        <v>778</v>
      </c>
      <c r="W249" t="s">
        <v>644</v>
      </c>
      <c r="X249" t="s">
        <v>757</v>
      </c>
      <c r="Y249" t="s">
        <v>561</v>
      </c>
      <c r="Z249" t="s">
        <v>471</v>
      </c>
      <c r="AA249" t="s">
        <v>361</v>
      </c>
      <c r="AB249" t="s">
        <v>565</v>
      </c>
      <c r="AC249" t="s">
        <v>731</v>
      </c>
      <c r="AD249" t="s">
        <v>761</v>
      </c>
    </row>
    <row r="250" spans="1:30" x14ac:dyDescent="0.3">
      <c r="A250" t="s">
        <v>85</v>
      </c>
      <c r="B250" t="s">
        <v>776</v>
      </c>
      <c r="C250" t="s">
        <v>273</v>
      </c>
      <c r="D250" t="s">
        <v>660</v>
      </c>
      <c r="E250" t="s">
        <v>794</v>
      </c>
      <c r="F250" t="s">
        <v>815</v>
      </c>
      <c r="G250" t="s">
        <v>672</v>
      </c>
      <c r="H250" t="s">
        <v>328</v>
      </c>
      <c r="I250" t="s">
        <v>709</v>
      </c>
      <c r="J250" t="s">
        <v>828</v>
      </c>
      <c r="K250" t="s">
        <v>593</v>
      </c>
      <c r="L250" t="s">
        <v>212</v>
      </c>
      <c r="M250" t="s">
        <v>670</v>
      </c>
      <c r="N250" t="s">
        <v>438</v>
      </c>
      <c r="O250" t="s">
        <v>356</v>
      </c>
      <c r="P250" t="s">
        <v>738</v>
      </c>
      <c r="Q250" t="s">
        <v>629</v>
      </c>
      <c r="R250" t="s">
        <v>695</v>
      </c>
      <c r="S250" t="s">
        <v>460</v>
      </c>
      <c r="T250" t="s">
        <v>626</v>
      </c>
      <c r="U250" t="s">
        <v>735</v>
      </c>
      <c r="V250" t="s">
        <v>523</v>
      </c>
      <c r="W250" t="s">
        <v>612</v>
      </c>
      <c r="X250" t="s">
        <v>669</v>
      </c>
      <c r="Y250" t="s">
        <v>380</v>
      </c>
      <c r="Z250" t="s">
        <v>573</v>
      </c>
      <c r="AA250" t="s">
        <v>773</v>
      </c>
      <c r="AB250" t="s">
        <v>619</v>
      </c>
      <c r="AC250" t="s">
        <v>589</v>
      </c>
      <c r="AD250" t="s">
        <v>678</v>
      </c>
    </row>
    <row r="251" spans="1:30" x14ac:dyDescent="0.3">
      <c r="A251" t="s">
        <v>104</v>
      </c>
      <c r="B251" t="s">
        <v>776</v>
      </c>
      <c r="C251" t="s">
        <v>273</v>
      </c>
      <c r="D251" t="s">
        <v>686</v>
      </c>
      <c r="E251" t="s">
        <v>829</v>
      </c>
      <c r="F251" t="s">
        <v>783</v>
      </c>
      <c r="G251" t="s">
        <v>678</v>
      </c>
      <c r="H251" t="s">
        <v>397</v>
      </c>
      <c r="I251" t="s">
        <v>276</v>
      </c>
      <c r="J251" t="s">
        <v>830</v>
      </c>
      <c r="K251" t="s">
        <v>581</v>
      </c>
      <c r="L251" t="s">
        <v>201</v>
      </c>
      <c r="M251" t="s">
        <v>681</v>
      </c>
      <c r="N251" t="s">
        <v>504</v>
      </c>
      <c r="O251" t="s">
        <v>831</v>
      </c>
      <c r="P251" t="s">
        <v>832</v>
      </c>
      <c r="Q251" t="s">
        <v>491</v>
      </c>
      <c r="R251" t="s">
        <v>708</v>
      </c>
      <c r="S251" t="s">
        <v>675</v>
      </c>
      <c r="T251" t="s">
        <v>527</v>
      </c>
      <c r="U251" t="s">
        <v>735</v>
      </c>
      <c r="V251" t="s">
        <v>666</v>
      </c>
      <c r="W251" t="s">
        <v>676</v>
      </c>
      <c r="X251" t="s">
        <v>737</v>
      </c>
      <c r="Y251" t="s">
        <v>374</v>
      </c>
      <c r="Z251" t="s">
        <v>657</v>
      </c>
      <c r="AA251" t="s">
        <v>833</v>
      </c>
      <c r="AB251" t="s">
        <v>575</v>
      </c>
      <c r="AC251" t="s">
        <v>677</v>
      </c>
      <c r="AD251" t="s">
        <v>737</v>
      </c>
    </row>
    <row r="252" spans="1:30" x14ac:dyDescent="0.3">
      <c r="A252" t="s">
        <v>60</v>
      </c>
      <c r="B252" t="s">
        <v>834</v>
      </c>
      <c r="C252" t="s">
        <v>62</v>
      </c>
      <c r="D252" t="s">
        <v>666</v>
      </c>
      <c r="E252" t="s">
        <v>835</v>
      </c>
      <c r="F252" t="s">
        <v>470</v>
      </c>
      <c r="G252" t="s">
        <v>689</v>
      </c>
      <c r="H252" t="s">
        <v>498</v>
      </c>
      <c r="I252" t="s">
        <v>587</v>
      </c>
      <c r="J252" t="s">
        <v>836</v>
      </c>
      <c r="K252" t="s">
        <v>646</v>
      </c>
      <c r="L252" t="s">
        <v>190</v>
      </c>
      <c r="M252" t="s">
        <v>713</v>
      </c>
      <c r="N252" t="s">
        <v>555</v>
      </c>
      <c r="O252" t="s">
        <v>808</v>
      </c>
      <c r="P252" t="s">
        <v>765</v>
      </c>
      <c r="Q252" t="s">
        <v>379</v>
      </c>
      <c r="R252" t="s">
        <v>735</v>
      </c>
      <c r="S252" t="s">
        <v>685</v>
      </c>
      <c r="T252" t="s">
        <v>693</v>
      </c>
      <c r="U252" t="s">
        <v>79</v>
      </c>
      <c r="V252" t="s">
        <v>737</v>
      </c>
      <c r="W252" t="s">
        <v>729</v>
      </c>
      <c r="X252" t="s">
        <v>833</v>
      </c>
      <c r="Y252" t="s">
        <v>562</v>
      </c>
      <c r="Z252" t="s">
        <v>348</v>
      </c>
      <c r="AA252" t="s">
        <v>659</v>
      </c>
      <c r="AB252" t="s">
        <v>677</v>
      </c>
      <c r="AC252" t="s">
        <v>458</v>
      </c>
      <c r="AD252" t="s">
        <v>773</v>
      </c>
    </row>
    <row r="253" spans="1:30" x14ac:dyDescent="0.3">
      <c r="A253" t="s">
        <v>85</v>
      </c>
      <c r="B253" t="s">
        <v>834</v>
      </c>
      <c r="C253" t="s">
        <v>62</v>
      </c>
      <c r="D253" t="s">
        <v>662</v>
      </c>
      <c r="E253" t="s">
        <v>837</v>
      </c>
      <c r="F253" t="s">
        <v>723</v>
      </c>
      <c r="G253" t="s">
        <v>699</v>
      </c>
      <c r="H253" t="s">
        <v>326</v>
      </c>
      <c r="I253" t="s">
        <v>665</v>
      </c>
      <c r="J253" t="s">
        <v>838</v>
      </c>
      <c r="K253" t="s">
        <v>461</v>
      </c>
      <c r="L253" t="s">
        <v>207</v>
      </c>
      <c r="M253" t="s">
        <v>471</v>
      </c>
      <c r="N253" t="s">
        <v>370</v>
      </c>
      <c r="O253" t="s">
        <v>788</v>
      </c>
      <c r="P253" t="s">
        <v>763</v>
      </c>
      <c r="Q253" t="s">
        <v>839</v>
      </c>
      <c r="R253" t="s">
        <v>810</v>
      </c>
      <c r="S253" t="s">
        <v>454</v>
      </c>
      <c r="T253" t="s">
        <v>660</v>
      </c>
      <c r="U253" t="s">
        <v>784</v>
      </c>
      <c r="V253" t="s">
        <v>526</v>
      </c>
      <c r="W253" t="s">
        <v>535</v>
      </c>
      <c r="X253" t="s">
        <v>664</v>
      </c>
      <c r="Y253" t="s">
        <v>324</v>
      </c>
      <c r="Z253" t="s">
        <v>593</v>
      </c>
      <c r="AA253" t="s">
        <v>693</v>
      </c>
      <c r="AB253" t="s">
        <v>488</v>
      </c>
      <c r="AC253" t="s">
        <v>618</v>
      </c>
      <c r="AD253" t="s">
        <v>690</v>
      </c>
    </row>
    <row r="254" spans="1:30" x14ac:dyDescent="0.3">
      <c r="A254" t="s">
        <v>104</v>
      </c>
      <c r="B254" t="s">
        <v>834</v>
      </c>
      <c r="C254" t="s">
        <v>62</v>
      </c>
      <c r="D254" t="s">
        <v>643</v>
      </c>
      <c r="E254" t="s">
        <v>556</v>
      </c>
      <c r="F254" t="s">
        <v>734</v>
      </c>
      <c r="G254" t="s">
        <v>348</v>
      </c>
      <c r="H254" t="s">
        <v>292</v>
      </c>
      <c r="I254" t="s">
        <v>669</v>
      </c>
      <c r="J254" t="s">
        <v>840</v>
      </c>
      <c r="K254" t="s">
        <v>575</v>
      </c>
      <c r="L254" t="s">
        <v>269</v>
      </c>
      <c r="M254" t="s">
        <v>791</v>
      </c>
      <c r="N254" t="s">
        <v>633</v>
      </c>
      <c r="O254" t="s">
        <v>841</v>
      </c>
      <c r="P254" t="s">
        <v>470</v>
      </c>
      <c r="Q254" t="s">
        <v>591</v>
      </c>
      <c r="R254" t="s">
        <v>689</v>
      </c>
      <c r="S254" t="s">
        <v>544</v>
      </c>
      <c r="T254" t="s">
        <v>635</v>
      </c>
      <c r="U254" t="s">
        <v>784</v>
      </c>
      <c r="V254" t="s">
        <v>626</v>
      </c>
      <c r="W254" t="s">
        <v>679</v>
      </c>
      <c r="X254" t="s">
        <v>644</v>
      </c>
      <c r="Y254" t="s">
        <v>427</v>
      </c>
      <c r="Z254" t="s">
        <v>597</v>
      </c>
      <c r="AA254" t="s">
        <v>741</v>
      </c>
      <c r="AB254" t="s">
        <v>657</v>
      </c>
      <c r="AC254" t="s">
        <v>694</v>
      </c>
      <c r="AD254" t="s">
        <v>770</v>
      </c>
    </row>
    <row r="255" spans="1:30" x14ac:dyDescent="0.3">
      <c r="A255" t="s">
        <v>60</v>
      </c>
      <c r="B255" t="s">
        <v>834</v>
      </c>
      <c r="C255" t="s">
        <v>116</v>
      </c>
      <c r="D255" t="s">
        <v>608</v>
      </c>
      <c r="E255" t="s">
        <v>577</v>
      </c>
      <c r="F255" t="s">
        <v>791</v>
      </c>
      <c r="G255" t="s">
        <v>791</v>
      </c>
      <c r="H255" t="s">
        <v>352</v>
      </c>
      <c r="I255" t="s">
        <v>623</v>
      </c>
      <c r="J255" t="s">
        <v>800</v>
      </c>
      <c r="K255" t="s">
        <v>579</v>
      </c>
      <c r="L255" t="s">
        <v>197</v>
      </c>
      <c r="M255" t="s">
        <v>735</v>
      </c>
      <c r="N255" t="s">
        <v>535</v>
      </c>
      <c r="O255" t="s">
        <v>743</v>
      </c>
      <c r="P255" t="s">
        <v>696</v>
      </c>
      <c r="Q255" t="s">
        <v>842</v>
      </c>
      <c r="R255" t="s">
        <v>765</v>
      </c>
      <c r="S255" t="s">
        <v>672</v>
      </c>
      <c r="T255" t="s">
        <v>761</v>
      </c>
      <c r="U255" t="s">
        <v>79</v>
      </c>
      <c r="V255" t="s">
        <v>761</v>
      </c>
      <c r="W255" t="s">
        <v>225</v>
      </c>
      <c r="X255" t="s">
        <v>717</v>
      </c>
      <c r="Y255" t="s">
        <v>582</v>
      </c>
      <c r="Z255" t="s">
        <v>737</v>
      </c>
      <c r="AA255" t="s">
        <v>769</v>
      </c>
      <c r="AB255" t="s">
        <v>694</v>
      </c>
      <c r="AC255" t="s">
        <v>687</v>
      </c>
      <c r="AD255" t="s">
        <v>737</v>
      </c>
    </row>
    <row r="256" spans="1:30" x14ac:dyDescent="0.3">
      <c r="A256" t="s">
        <v>85</v>
      </c>
      <c r="B256" t="s">
        <v>834</v>
      </c>
      <c r="C256" t="s">
        <v>116</v>
      </c>
      <c r="D256" t="s">
        <v>679</v>
      </c>
      <c r="E256" t="s">
        <v>837</v>
      </c>
      <c r="F256" t="s">
        <v>843</v>
      </c>
      <c r="G256" t="s">
        <v>634</v>
      </c>
      <c r="H256" t="s">
        <v>413</v>
      </c>
      <c r="I256" t="s">
        <v>649</v>
      </c>
      <c r="J256" t="s">
        <v>844</v>
      </c>
      <c r="K256" t="s">
        <v>639</v>
      </c>
      <c r="L256" t="s">
        <v>157</v>
      </c>
      <c r="M256" t="s">
        <v>737</v>
      </c>
      <c r="N256" t="s">
        <v>464</v>
      </c>
      <c r="O256" t="s">
        <v>845</v>
      </c>
      <c r="P256" t="s">
        <v>729</v>
      </c>
      <c r="Q256" t="s">
        <v>846</v>
      </c>
      <c r="R256" t="s">
        <v>705</v>
      </c>
      <c r="S256" t="s">
        <v>583</v>
      </c>
      <c r="T256" t="s">
        <v>701</v>
      </c>
      <c r="U256" t="s">
        <v>757</v>
      </c>
      <c r="V256" t="s">
        <v>216</v>
      </c>
      <c r="W256" t="s">
        <v>575</v>
      </c>
      <c r="X256" t="s">
        <v>665</v>
      </c>
      <c r="Y256" t="s">
        <v>380</v>
      </c>
      <c r="Z256" t="s">
        <v>589</v>
      </c>
      <c r="AA256" t="s">
        <v>668</v>
      </c>
      <c r="AB256" t="s">
        <v>686</v>
      </c>
      <c r="AC256" t="s">
        <v>618</v>
      </c>
      <c r="AD256" t="s">
        <v>684</v>
      </c>
    </row>
    <row r="257" spans="1:30" x14ac:dyDescent="0.3">
      <c r="A257" t="s">
        <v>104</v>
      </c>
      <c r="B257" t="s">
        <v>834</v>
      </c>
      <c r="C257" t="s">
        <v>116</v>
      </c>
      <c r="D257" t="s">
        <v>281</v>
      </c>
      <c r="E257" t="s">
        <v>577</v>
      </c>
      <c r="F257" t="s">
        <v>225</v>
      </c>
      <c r="G257" t="s">
        <v>706</v>
      </c>
      <c r="H257" t="s">
        <v>429</v>
      </c>
      <c r="I257" t="s">
        <v>579</v>
      </c>
      <c r="J257" t="s">
        <v>545</v>
      </c>
      <c r="K257" t="s">
        <v>646</v>
      </c>
      <c r="L257" t="s">
        <v>242</v>
      </c>
      <c r="M257" t="s">
        <v>391</v>
      </c>
      <c r="N257" t="s">
        <v>568</v>
      </c>
      <c r="O257" t="s">
        <v>627</v>
      </c>
      <c r="P257" t="s">
        <v>689</v>
      </c>
      <c r="Q257" t="s">
        <v>847</v>
      </c>
      <c r="R257" t="s">
        <v>706</v>
      </c>
      <c r="S257" t="s">
        <v>766</v>
      </c>
      <c r="T257" t="s">
        <v>471</v>
      </c>
      <c r="U257" t="s">
        <v>757</v>
      </c>
      <c r="V257" t="s">
        <v>709</v>
      </c>
      <c r="W257" t="s">
        <v>756</v>
      </c>
      <c r="X257" t="s">
        <v>729</v>
      </c>
      <c r="Y257" t="s">
        <v>486</v>
      </c>
      <c r="Z257" t="s">
        <v>669</v>
      </c>
      <c r="AA257" t="s">
        <v>717</v>
      </c>
      <c r="AB257" t="s">
        <v>694</v>
      </c>
      <c r="AC257" t="s">
        <v>187</v>
      </c>
      <c r="AD257" t="s">
        <v>742</v>
      </c>
    </row>
    <row r="258" spans="1:30" x14ac:dyDescent="0.3">
      <c r="A258" t="s">
        <v>60</v>
      </c>
      <c r="B258" t="s">
        <v>834</v>
      </c>
      <c r="C258" t="s">
        <v>138</v>
      </c>
      <c r="D258" t="s">
        <v>665</v>
      </c>
      <c r="E258" t="s">
        <v>848</v>
      </c>
      <c r="F258" t="s">
        <v>736</v>
      </c>
      <c r="G258" t="s">
        <v>729</v>
      </c>
      <c r="H258" t="s">
        <v>465</v>
      </c>
      <c r="I258" t="s">
        <v>579</v>
      </c>
      <c r="J258" t="s">
        <v>761</v>
      </c>
      <c r="K258" t="s">
        <v>579</v>
      </c>
      <c r="L258" t="s">
        <v>211</v>
      </c>
      <c r="M258" t="s">
        <v>230</v>
      </c>
      <c r="N258" t="s">
        <v>535</v>
      </c>
      <c r="O258" t="s">
        <v>849</v>
      </c>
      <c r="P258" t="s">
        <v>690</v>
      </c>
      <c r="Q258" t="s">
        <v>850</v>
      </c>
      <c r="R258" t="s">
        <v>807</v>
      </c>
      <c r="S258" t="s">
        <v>736</v>
      </c>
      <c r="T258" t="s">
        <v>590</v>
      </c>
      <c r="U258" t="s">
        <v>79</v>
      </c>
      <c r="V258" t="s">
        <v>807</v>
      </c>
      <c r="W258" t="s">
        <v>683</v>
      </c>
      <c r="X258" t="s">
        <v>785</v>
      </c>
      <c r="Y258" t="s">
        <v>504</v>
      </c>
      <c r="Z258" t="s">
        <v>644</v>
      </c>
      <c r="AA258" t="s">
        <v>559</v>
      </c>
      <c r="AB258" t="s">
        <v>474</v>
      </c>
      <c r="AC258" t="s">
        <v>682</v>
      </c>
      <c r="AD258" t="s">
        <v>696</v>
      </c>
    </row>
    <row r="259" spans="1:30" x14ac:dyDescent="0.3">
      <c r="A259" t="s">
        <v>85</v>
      </c>
      <c r="B259" t="s">
        <v>834</v>
      </c>
      <c r="C259" t="s">
        <v>138</v>
      </c>
      <c r="D259" t="s">
        <v>680</v>
      </c>
      <c r="E259" t="s">
        <v>577</v>
      </c>
      <c r="F259" t="s">
        <v>719</v>
      </c>
      <c r="G259" t="s">
        <v>783</v>
      </c>
      <c r="H259" t="s">
        <v>435</v>
      </c>
      <c r="I259" t="s">
        <v>724</v>
      </c>
      <c r="J259" t="s">
        <v>851</v>
      </c>
      <c r="K259" t="s">
        <v>555</v>
      </c>
      <c r="L259" t="s">
        <v>262</v>
      </c>
      <c r="M259" t="s">
        <v>683</v>
      </c>
      <c r="N259" t="s">
        <v>456</v>
      </c>
      <c r="O259" t="s">
        <v>627</v>
      </c>
      <c r="P259" t="s">
        <v>348</v>
      </c>
      <c r="Q259" t="s">
        <v>852</v>
      </c>
      <c r="R259" t="s">
        <v>684</v>
      </c>
      <c r="S259" t="s">
        <v>467</v>
      </c>
      <c r="T259" t="s">
        <v>662</v>
      </c>
      <c r="U259" t="s">
        <v>698</v>
      </c>
      <c r="V259" t="s">
        <v>744</v>
      </c>
      <c r="W259" t="s">
        <v>466</v>
      </c>
      <c r="X259" t="s">
        <v>655</v>
      </c>
      <c r="Y259" t="s">
        <v>386</v>
      </c>
      <c r="Z259" t="s">
        <v>477</v>
      </c>
      <c r="AA259" t="s">
        <v>590</v>
      </c>
      <c r="AB259" t="s">
        <v>642</v>
      </c>
      <c r="AC259" t="s">
        <v>601</v>
      </c>
      <c r="AD259" t="s">
        <v>705</v>
      </c>
    </row>
    <row r="260" spans="1:30" x14ac:dyDescent="0.3">
      <c r="A260" t="s">
        <v>104</v>
      </c>
      <c r="B260" t="s">
        <v>834</v>
      </c>
      <c r="C260" t="s">
        <v>138</v>
      </c>
      <c r="D260" t="s">
        <v>474</v>
      </c>
      <c r="E260" t="s">
        <v>851</v>
      </c>
      <c r="F260" t="s">
        <v>458</v>
      </c>
      <c r="G260" t="s">
        <v>683</v>
      </c>
      <c r="H260" t="s">
        <v>341</v>
      </c>
      <c r="I260" t="s">
        <v>677</v>
      </c>
      <c r="J260" t="s">
        <v>753</v>
      </c>
      <c r="K260" t="s">
        <v>646</v>
      </c>
      <c r="L260" t="s">
        <v>146</v>
      </c>
      <c r="M260" t="s">
        <v>394</v>
      </c>
      <c r="N260" t="s">
        <v>578</v>
      </c>
      <c r="O260" t="s">
        <v>387</v>
      </c>
      <c r="P260" t="s">
        <v>719</v>
      </c>
      <c r="Q260" t="s">
        <v>254</v>
      </c>
      <c r="R260" t="s">
        <v>644</v>
      </c>
      <c r="S260" t="s">
        <v>652</v>
      </c>
      <c r="T260" t="s">
        <v>696</v>
      </c>
      <c r="U260" t="s">
        <v>698</v>
      </c>
      <c r="V260" t="s">
        <v>719</v>
      </c>
      <c r="W260" t="s">
        <v>756</v>
      </c>
      <c r="X260" t="s">
        <v>761</v>
      </c>
      <c r="Y260" t="s">
        <v>292</v>
      </c>
      <c r="Z260" t="s">
        <v>666</v>
      </c>
      <c r="AA260" t="s">
        <v>741</v>
      </c>
      <c r="AB260" t="s">
        <v>701</v>
      </c>
      <c r="AC260" t="s">
        <v>664</v>
      </c>
      <c r="AD260" t="s">
        <v>682</v>
      </c>
    </row>
    <row r="261" spans="1:30" x14ac:dyDescent="0.3">
      <c r="A261" t="s">
        <v>60</v>
      </c>
      <c r="B261" t="s">
        <v>834</v>
      </c>
      <c r="C261" t="s">
        <v>154</v>
      </c>
      <c r="D261" t="s">
        <v>709</v>
      </c>
      <c r="E261" t="s">
        <v>79</v>
      </c>
      <c r="F261" t="s">
        <v>764</v>
      </c>
      <c r="G261" t="s">
        <v>797</v>
      </c>
      <c r="H261" t="s">
        <v>518</v>
      </c>
      <c r="I261" t="s">
        <v>705</v>
      </c>
      <c r="J261" t="s">
        <v>570</v>
      </c>
      <c r="K261" t="s">
        <v>770</v>
      </c>
      <c r="L261" t="s">
        <v>241</v>
      </c>
      <c r="M261" t="s">
        <v>808</v>
      </c>
      <c r="N261" t="s">
        <v>592</v>
      </c>
      <c r="O261" t="s">
        <v>79</v>
      </c>
      <c r="P261" t="s">
        <v>348</v>
      </c>
      <c r="Q261" t="s">
        <v>79</v>
      </c>
      <c r="R261" t="s">
        <v>79</v>
      </c>
      <c r="S261" t="s">
        <v>79</v>
      </c>
      <c r="T261" t="s">
        <v>79</v>
      </c>
      <c r="U261" t="s">
        <v>79</v>
      </c>
      <c r="V261" t="s">
        <v>687</v>
      </c>
      <c r="W261" t="s">
        <v>79</v>
      </c>
      <c r="X261" t="s">
        <v>746</v>
      </c>
      <c r="Y261" t="s">
        <v>79</v>
      </c>
      <c r="Z261" t="s">
        <v>79</v>
      </c>
      <c r="AA261" t="s">
        <v>79</v>
      </c>
      <c r="AB261" t="s">
        <v>79</v>
      </c>
      <c r="AC261" t="s">
        <v>79</v>
      </c>
      <c r="AD261" t="s">
        <v>79</v>
      </c>
    </row>
    <row r="262" spans="1:30" x14ac:dyDescent="0.3">
      <c r="A262" t="s">
        <v>85</v>
      </c>
      <c r="B262" t="s">
        <v>834</v>
      </c>
      <c r="C262" t="s">
        <v>154</v>
      </c>
      <c r="D262" t="s">
        <v>225</v>
      </c>
      <c r="E262" t="s">
        <v>79</v>
      </c>
      <c r="F262" t="s">
        <v>773</v>
      </c>
      <c r="G262" t="s">
        <v>780</v>
      </c>
      <c r="H262" t="s">
        <v>524</v>
      </c>
      <c r="I262" t="s">
        <v>630</v>
      </c>
      <c r="J262" t="s">
        <v>853</v>
      </c>
      <c r="K262" t="s">
        <v>706</v>
      </c>
      <c r="L262" t="s">
        <v>290</v>
      </c>
      <c r="M262" t="s">
        <v>230</v>
      </c>
      <c r="N262" t="s">
        <v>583</v>
      </c>
      <c r="O262" t="s">
        <v>79</v>
      </c>
      <c r="P262" t="s">
        <v>470</v>
      </c>
      <c r="Q262" t="s">
        <v>79</v>
      </c>
      <c r="R262" t="s">
        <v>79</v>
      </c>
      <c r="S262" t="s">
        <v>79</v>
      </c>
      <c r="T262" t="s">
        <v>79</v>
      </c>
      <c r="U262" t="s">
        <v>797</v>
      </c>
      <c r="V262" t="s">
        <v>518</v>
      </c>
      <c r="W262" t="s">
        <v>79</v>
      </c>
      <c r="X262" t="s">
        <v>281</v>
      </c>
      <c r="Y262" t="s">
        <v>79</v>
      </c>
      <c r="Z262" t="s">
        <v>79</v>
      </c>
      <c r="AA262" t="s">
        <v>79</v>
      </c>
      <c r="AB262" t="s">
        <v>79</v>
      </c>
      <c r="AC262" t="s">
        <v>79</v>
      </c>
      <c r="AD262" t="s">
        <v>79</v>
      </c>
    </row>
    <row r="263" spans="1:30" x14ac:dyDescent="0.3">
      <c r="A263" t="s">
        <v>104</v>
      </c>
      <c r="B263" t="s">
        <v>834</v>
      </c>
      <c r="C263" t="s">
        <v>154</v>
      </c>
      <c r="D263" t="s">
        <v>681</v>
      </c>
      <c r="E263" t="s">
        <v>79</v>
      </c>
      <c r="F263" t="s">
        <v>762</v>
      </c>
      <c r="G263" t="s">
        <v>797</v>
      </c>
      <c r="H263" t="s">
        <v>526</v>
      </c>
      <c r="I263" t="s">
        <v>778</v>
      </c>
      <c r="J263" t="s">
        <v>379</v>
      </c>
      <c r="K263" t="s">
        <v>737</v>
      </c>
      <c r="L263" t="s">
        <v>325</v>
      </c>
      <c r="M263" t="s">
        <v>707</v>
      </c>
      <c r="N263" t="s">
        <v>573</v>
      </c>
      <c r="O263" t="s">
        <v>79</v>
      </c>
      <c r="P263" t="s">
        <v>584</v>
      </c>
      <c r="Q263" t="s">
        <v>79</v>
      </c>
      <c r="R263" t="s">
        <v>79</v>
      </c>
      <c r="S263" t="s">
        <v>79</v>
      </c>
      <c r="T263" t="s">
        <v>79</v>
      </c>
      <c r="U263" t="s">
        <v>797</v>
      </c>
      <c r="V263" t="s">
        <v>540</v>
      </c>
      <c r="W263" t="s">
        <v>79</v>
      </c>
      <c r="X263" t="s">
        <v>634</v>
      </c>
      <c r="Y263" t="s">
        <v>79</v>
      </c>
      <c r="Z263" t="s">
        <v>79</v>
      </c>
      <c r="AA263" t="s">
        <v>79</v>
      </c>
      <c r="AB263" t="s">
        <v>79</v>
      </c>
      <c r="AC263" t="s">
        <v>79</v>
      </c>
      <c r="AD263" t="s">
        <v>79</v>
      </c>
    </row>
    <row r="264" spans="1:30" x14ac:dyDescent="0.3">
      <c r="A264" t="s">
        <v>60</v>
      </c>
      <c r="B264" t="s">
        <v>834</v>
      </c>
      <c r="C264" t="s">
        <v>167</v>
      </c>
      <c r="D264" t="s">
        <v>79</v>
      </c>
      <c r="E264" t="s">
        <v>79</v>
      </c>
      <c r="F264" t="s">
        <v>79</v>
      </c>
      <c r="G264" t="s">
        <v>79</v>
      </c>
      <c r="H264" t="s">
        <v>79</v>
      </c>
      <c r="I264" t="s">
        <v>79</v>
      </c>
      <c r="J264" t="s">
        <v>79</v>
      </c>
      <c r="K264" t="s">
        <v>79</v>
      </c>
      <c r="L264" t="s">
        <v>79</v>
      </c>
      <c r="M264" t="s">
        <v>79</v>
      </c>
      <c r="N264" t="s">
        <v>79</v>
      </c>
      <c r="O264" t="s">
        <v>79</v>
      </c>
      <c r="P264" t="s">
        <v>79</v>
      </c>
      <c r="Q264" t="s">
        <v>79</v>
      </c>
      <c r="R264" t="s">
        <v>79</v>
      </c>
      <c r="S264" t="s">
        <v>79</v>
      </c>
      <c r="T264" t="s">
        <v>79</v>
      </c>
      <c r="U264" t="s">
        <v>79</v>
      </c>
      <c r="V264" t="s">
        <v>79</v>
      </c>
      <c r="W264" t="s">
        <v>79</v>
      </c>
      <c r="X264" t="s">
        <v>79</v>
      </c>
      <c r="Y264" t="s">
        <v>79</v>
      </c>
      <c r="Z264" t="s">
        <v>79</v>
      </c>
      <c r="AA264" t="s">
        <v>79</v>
      </c>
      <c r="AB264" t="s">
        <v>79</v>
      </c>
      <c r="AC264" t="s">
        <v>79</v>
      </c>
      <c r="AD264" t="s">
        <v>79</v>
      </c>
    </row>
    <row r="265" spans="1:30" x14ac:dyDescent="0.3">
      <c r="A265" t="s">
        <v>85</v>
      </c>
      <c r="B265" t="s">
        <v>834</v>
      </c>
      <c r="C265" t="s">
        <v>167</v>
      </c>
      <c r="D265" t="s">
        <v>79</v>
      </c>
      <c r="E265" t="s">
        <v>79</v>
      </c>
      <c r="F265" t="s">
        <v>79</v>
      </c>
      <c r="G265" t="s">
        <v>79</v>
      </c>
      <c r="H265" t="s">
        <v>79</v>
      </c>
      <c r="I265" t="s">
        <v>79</v>
      </c>
      <c r="J265" t="s">
        <v>79</v>
      </c>
      <c r="K265" t="s">
        <v>79</v>
      </c>
      <c r="L265" t="s">
        <v>79</v>
      </c>
      <c r="M265" t="s">
        <v>79</v>
      </c>
      <c r="N265" t="s">
        <v>79</v>
      </c>
      <c r="O265" t="s">
        <v>79</v>
      </c>
      <c r="P265" t="s">
        <v>79</v>
      </c>
      <c r="Q265" t="s">
        <v>79</v>
      </c>
      <c r="R265" t="s">
        <v>79</v>
      </c>
      <c r="S265" t="s">
        <v>79</v>
      </c>
      <c r="T265" t="s">
        <v>79</v>
      </c>
      <c r="U265" t="s">
        <v>79</v>
      </c>
      <c r="V265" t="s">
        <v>79</v>
      </c>
      <c r="W265" t="s">
        <v>79</v>
      </c>
      <c r="X265" t="s">
        <v>79</v>
      </c>
      <c r="Y265" t="s">
        <v>79</v>
      </c>
      <c r="Z265" t="s">
        <v>79</v>
      </c>
      <c r="AA265" t="s">
        <v>79</v>
      </c>
      <c r="AB265" t="s">
        <v>79</v>
      </c>
      <c r="AC265" t="s">
        <v>79</v>
      </c>
      <c r="AD265" t="s">
        <v>79</v>
      </c>
    </row>
    <row r="266" spans="1:30" x14ac:dyDescent="0.3">
      <c r="A266" t="s">
        <v>104</v>
      </c>
      <c r="B266" t="s">
        <v>834</v>
      </c>
      <c r="C266" t="s">
        <v>167</v>
      </c>
      <c r="D266" t="s">
        <v>79</v>
      </c>
      <c r="E266" t="s">
        <v>79</v>
      </c>
      <c r="F266" t="s">
        <v>79</v>
      </c>
      <c r="G266" t="s">
        <v>79</v>
      </c>
      <c r="H266" t="s">
        <v>79</v>
      </c>
      <c r="I266" t="s">
        <v>79</v>
      </c>
      <c r="J266" t="s">
        <v>79</v>
      </c>
      <c r="K266" t="s">
        <v>79</v>
      </c>
      <c r="L266" t="s">
        <v>79</v>
      </c>
      <c r="M266" t="s">
        <v>79</v>
      </c>
      <c r="N266" t="s">
        <v>79</v>
      </c>
      <c r="O266" t="s">
        <v>79</v>
      </c>
      <c r="P266" t="s">
        <v>79</v>
      </c>
      <c r="Q266" t="s">
        <v>79</v>
      </c>
      <c r="R266" t="s">
        <v>79</v>
      </c>
      <c r="S266" t="s">
        <v>79</v>
      </c>
      <c r="T266" t="s">
        <v>79</v>
      </c>
      <c r="U266" t="s">
        <v>79</v>
      </c>
      <c r="V266" t="s">
        <v>79</v>
      </c>
      <c r="W266" t="s">
        <v>79</v>
      </c>
      <c r="X266" t="s">
        <v>79</v>
      </c>
      <c r="Y266" t="s">
        <v>79</v>
      </c>
      <c r="Z266" t="s">
        <v>79</v>
      </c>
      <c r="AA266" t="s">
        <v>79</v>
      </c>
      <c r="AB266" t="s">
        <v>79</v>
      </c>
      <c r="AC266" t="s">
        <v>79</v>
      </c>
      <c r="AD266" t="s">
        <v>79</v>
      </c>
    </row>
    <row r="267" spans="1:30" x14ac:dyDescent="0.3">
      <c r="A267" t="s">
        <v>60</v>
      </c>
      <c r="B267" t="s">
        <v>834</v>
      </c>
      <c r="C267" t="s">
        <v>177</v>
      </c>
      <c r="D267" t="s">
        <v>690</v>
      </c>
      <c r="E267" t="s">
        <v>854</v>
      </c>
      <c r="F267" t="s">
        <v>728</v>
      </c>
      <c r="G267" t="s">
        <v>730</v>
      </c>
      <c r="H267" t="s">
        <v>531</v>
      </c>
      <c r="I267" t="s">
        <v>669</v>
      </c>
      <c r="J267" t="s">
        <v>719</v>
      </c>
      <c r="K267" t="s">
        <v>708</v>
      </c>
      <c r="L267" t="s">
        <v>146</v>
      </c>
      <c r="M267" t="s">
        <v>816</v>
      </c>
      <c r="N267" t="s">
        <v>488</v>
      </c>
      <c r="O267" t="s">
        <v>855</v>
      </c>
      <c r="P267" t="s">
        <v>761</v>
      </c>
      <c r="Q267" t="s">
        <v>856</v>
      </c>
      <c r="R267" t="s">
        <v>727</v>
      </c>
      <c r="S267" t="s">
        <v>496</v>
      </c>
      <c r="T267" t="s">
        <v>752</v>
      </c>
      <c r="U267" t="s">
        <v>79</v>
      </c>
      <c r="V267" t="s">
        <v>660</v>
      </c>
      <c r="W267" t="s">
        <v>729</v>
      </c>
      <c r="X267" t="s">
        <v>603</v>
      </c>
      <c r="Y267" t="s">
        <v>744</v>
      </c>
      <c r="Z267" t="s">
        <v>394</v>
      </c>
      <c r="AA267" t="s">
        <v>855</v>
      </c>
      <c r="AB267" t="s">
        <v>644</v>
      </c>
      <c r="AC267" t="s">
        <v>729</v>
      </c>
      <c r="AD267" t="s">
        <v>801</v>
      </c>
    </row>
    <row r="268" spans="1:30" x14ac:dyDescent="0.3">
      <c r="A268" t="s">
        <v>85</v>
      </c>
      <c r="B268" t="s">
        <v>834</v>
      </c>
      <c r="C268" t="s">
        <v>177</v>
      </c>
      <c r="D268" t="s">
        <v>801</v>
      </c>
      <c r="E268" t="s">
        <v>840</v>
      </c>
      <c r="F268" t="s">
        <v>711</v>
      </c>
      <c r="G268" t="s">
        <v>807</v>
      </c>
      <c r="H268" t="s">
        <v>505</v>
      </c>
      <c r="I268" t="s">
        <v>225</v>
      </c>
      <c r="J268" t="s">
        <v>254</v>
      </c>
      <c r="K268" t="s">
        <v>391</v>
      </c>
      <c r="L268" t="s">
        <v>239</v>
      </c>
      <c r="M268" t="s">
        <v>375</v>
      </c>
      <c r="N268" t="s">
        <v>447</v>
      </c>
      <c r="O268" t="s">
        <v>659</v>
      </c>
      <c r="P268" t="s">
        <v>723</v>
      </c>
      <c r="Q268" t="s">
        <v>857</v>
      </c>
      <c r="R268" t="s">
        <v>742</v>
      </c>
      <c r="S268" t="s">
        <v>609</v>
      </c>
      <c r="T268" t="s">
        <v>709</v>
      </c>
      <c r="U268" t="s">
        <v>727</v>
      </c>
      <c r="V268" t="s">
        <v>518</v>
      </c>
      <c r="W268" t="s">
        <v>575</v>
      </c>
      <c r="X268" t="s">
        <v>458</v>
      </c>
      <c r="Y268" t="s">
        <v>336</v>
      </c>
      <c r="Z268" t="s">
        <v>674</v>
      </c>
      <c r="AA268" t="s">
        <v>590</v>
      </c>
      <c r="AB268" t="s">
        <v>668</v>
      </c>
      <c r="AC268" t="s">
        <v>650</v>
      </c>
      <c r="AD268" t="s">
        <v>706</v>
      </c>
    </row>
    <row r="269" spans="1:30" x14ac:dyDescent="0.3">
      <c r="A269" t="s">
        <v>104</v>
      </c>
      <c r="B269" t="s">
        <v>834</v>
      </c>
      <c r="C269" t="s">
        <v>177</v>
      </c>
      <c r="D269" t="s">
        <v>733</v>
      </c>
      <c r="E269" t="s">
        <v>858</v>
      </c>
      <c r="F269" t="s">
        <v>584</v>
      </c>
      <c r="G269" t="s">
        <v>730</v>
      </c>
      <c r="H269" t="s">
        <v>562</v>
      </c>
      <c r="I269" t="s">
        <v>709</v>
      </c>
      <c r="J269" t="s">
        <v>859</v>
      </c>
      <c r="K269" t="s">
        <v>791</v>
      </c>
      <c r="L269" t="s">
        <v>170</v>
      </c>
      <c r="M269" t="s">
        <v>663</v>
      </c>
      <c r="N269" t="s">
        <v>671</v>
      </c>
      <c r="O269" t="s">
        <v>855</v>
      </c>
      <c r="P269" t="s">
        <v>230</v>
      </c>
      <c r="Q269" t="s">
        <v>247</v>
      </c>
      <c r="R269" t="s">
        <v>590</v>
      </c>
      <c r="S269" t="s">
        <v>665</v>
      </c>
      <c r="T269" t="s">
        <v>584</v>
      </c>
      <c r="U269" t="s">
        <v>727</v>
      </c>
      <c r="V269" t="s">
        <v>652</v>
      </c>
      <c r="W269" t="s">
        <v>756</v>
      </c>
      <c r="X269" t="s">
        <v>763</v>
      </c>
      <c r="Y269" t="s">
        <v>561</v>
      </c>
      <c r="Z269" t="s">
        <v>678</v>
      </c>
      <c r="AA269" t="s">
        <v>739</v>
      </c>
      <c r="AB269" t="s">
        <v>713</v>
      </c>
      <c r="AC269" t="s">
        <v>810</v>
      </c>
      <c r="AD269" t="s">
        <v>225</v>
      </c>
    </row>
    <row r="270" spans="1:30" x14ac:dyDescent="0.3">
      <c r="A270" t="s">
        <v>60</v>
      </c>
      <c r="B270" t="s">
        <v>834</v>
      </c>
      <c r="C270" t="s">
        <v>194</v>
      </c>
      <c r="D270" t="s">
        <v>690</v>
      </c>
      <c r="E270" t="s">
        <v>854</v>
      </c>
      <c r="F270" t="s">
        <v>728</v>
      </c>
      <c r="G270" t="s">
        <v>730</v>
      </c>
      <c r="H270" t="s">
        <v>531</v>
      </c>
      <c r="I270" t="s">
        <v>669</v>
      </c>
      <c r="J270" t="s">
        <v>719</v>
      </c>
      <c r="K270" t="s">
        <v>708</v>
      </c>
      <c r="L270" t="s">
        <v>146</v>
      </c>
      <c r="M270" t="s">
        <v>816</v>
      </c>
      <c r="N270" t="s">
        <v>488</v>
      </c>
      <c r="O270" t="s">
        <v>855</v>
      </c>
      <c r="P270" t="s">
        <v>761</v>
      </c>
      <c r="Q270" t="s">
        <v>856</v>
      </c>
      <c r="R270" t="s">
        <v>727</v>
      </c>
      <c r="S270" t="s">
        <v>496</v>
      </c>
      <c r="T270" t="s">
        <v>752</v>
      </c>
      <c r="U270" t="s">
        <v>79</v>
      </c>
      <c r="V270" t="s">
        <v>660</v>
      </c>
      <c r="W270" t="s">
        <v>729</v>
      </c>
      <c r="X270" t="s">
        <v>603</v>
      </c>
      <c r="Y270" t="s">
        <v>744</v>
      </c>
      <c r="Z270" t="s">
        <v>394</v>
      </c>
      <c r="AA270" t="s">
        <v>855</v>
      </c>
      <c r="AB270" t="s">
        <v>644</v>
      </c>
      <c r="AC270" t="s">
        <v>729</v>
      </c>
      <c r="AD270" t="s">
        <v>801</v>
      </c>
    </row>
    <row r="271" spans="1:30" x14ac:dyDescent="0.3">
      <c r="A271" t="s">
        <v>85</v>
      </c>
      <c r="B271" t="s">
        <v>834</v>
      </c>
      <c r="C271" t="s">
        <v>194</v>
      </c>
      <c r="D271" t="s">
        <v>801</v>
      </c>
      <c r="E271" t="s">
        <v>840</v>
      </c>
      <c r="F271" t="s">
        <v>711</v>
      </c>
      <c r="G271" t="s">
        <v>807</v>
      </c>
      <c r="H271" t="s">
        <v>505</v>
      </c>
      <c r="I271" t="s">
        <v>225</v>
      </c>
      <c r="J271" t="s">
        <v>254</v>
      </c>
      <c r="K271" t="s">
        <v>391</v>
      </c>
      <c r="L271" t="s">
        <v>239</v>
      </c>
      <c r="M271" t="s">
        <v>375</v>
      </c>
      <c r="N271" t="s">
        <v>447</v>
      </c>
      <c r="O271" t="s">
        <v>659</v>
      </c>
      <c r="P271" t="s">
        <v>723</v>
      </c>
      <c r="Q271" t="s">
        <v>857</v>
      </c>
      <c r="R271" t="s">
        <v>742</v>
      </c>
      <c r="S271" t="s">
        <v>609</v>
      </c>
      <c r="T271" t="s">
        <v>709</v>
      </c>
      <c r="U271" t="s">
        <v>727</v>
      </c>
      <c r="V271" t="s">
        <v>518</v>
      </c>
      <c r="W271" t="s">
        <v>575</v>
      </c>
      <c r="X271" t="s">
        <v>458</v>
      </c>
      <c r="Y271" t="s">
        <v>336</v>
      </c>
      <c r="Z271" t="s">
        <v>674</v>
      </c>
      <c r="AA271" t="s">
        <v>590</v>
      </c>
      <c r="AB271" t="s">
        <v>668</v>
      </c>
      <c r="AC271" t="s">
        <v>650</v>
      </c>
      <c r="AD271" t="s">
        <v>706</v>
      </c>
    </row>
    <row r="272" spans="1:30" x14ac:dyDescent="0.3">
      <c r="A272" t="s">
        <v>104</v>
      </c>
      <c r="B272" t="s">
        <v>834</v>
      </c>
      <c r="C272" t="s">
        <v>194</v>
      </c>
      <c r="D272" t="s">
        <v>733</v>
      </c>
      <c r="E272" t="s">
        <v>858</v>
      </c>
      <c r="F272" t="s">
        <v>584</v>
      </c>
      <c r="G272" t="s">
        <v>730</v>
      </c>
      <c r="H272" t="s">
        <v>562</v>
      </c>
      <c r="I272" t="s">
        <v>709</v>
      </c>
      <c r="J272" t="s">
        <v>859</v>
      </c>
      <c r="K272" t="s">
        <v>791</v>
      </c>
      <c r="L272" t="s">
        <v>170</v>
      </c>
      <c r="M272" t="s">
        <v>663</v>
      </c>
      <c r="N272" t="s">
        <v>671</v>
      </c>
      <c r="O272" t="s">
        <v>855</v>
      </c>
      <c r="P272" t="s">
        <v>230</v>
      </c>
      <c r="Q272" t="s">
        <v>247</v>
      </c>
      <c r="R272" t="s">
        <v>590</v>
      </c>
      <c r="S272" t="s">
        <v>665</v>
      </c>
      <c r="T272" t="s">
        <v>584</v>
      </c>
      <c r="U272" t="s">
        <v>727</v>
      </c>
      <c r="V272" t="s">
        <v>652</v>
      </c>
      <c r="W272" t="s">
        <v>756</v>
      </c>
      <c r="X272" t="s">
        <v>763</v>
      </c>
      <c r="Y272" t="s">
        <v>561</v>
      </c>
      <c r="Z272" t="s">
        <v>678</v>
      </c>
      <c r="AA272" t="s">
        <v>739</v>
      </c>
      <c r="AB272" t="s">
        <v>713</v>
      </c>
      <c r="AC272" t="s">
        <v>810</v>
      </c>
      <c r="AD272" t="s">
        <v>225</v>
      </c>
    </row>
    <row r="273" spans="1:30" x14ac:dyDescent="0.3">
      <c r="A273" t="s">
        <v>60</v>
      </c>
      <c r="B273" t="s">
        <v>834</v>
      </c>
      <c r="C273" t="s">
        <v>213</v>
      </c>
      <c r="D273" t="s">
        <v>736</v>
      </c>
      <c r="E273" t="s">
        <v>502</v>
      </c>
      <c r="F273" t="s">
        <v>687</v>
      </c>
      <c r="G273" t="s">
        <v>730</v>
      </c>
      <c r="H273" t="s">
        <v>612</v>
      </c>
      <c r="I273" t="s">
        <v>764</v>
      </c>
      <c r="J273" t="s">
        <v>860</v>
      </c>
      <c r="K273" t="s">
        <v>778</v>
      </c>
      <c r="L273" t="s">
        <v>170</v>
      </c>
      <c r="M273" t="s">
        <v>849</v>
      </c>
      <c r="N273" t="s">
        <v>686</v>
      </c>
      <c r="O273" t="s">
        <v>861</v>
      </c>
      <c r="P273" t="s">
        <v>384</v>
      </c>
      <c r="Q273" t="s">
        <v>862</v>
      </c>
      <c r="R273" t="s">
        <v>640</v>
      </c>
      <c r="S273" t="s">
        <v>699</v>
      </c>
      <c r="T273" t="s">
        <v>746</v>
      </c>
      <c r="U273" t="s">
        <v>79</v>
      </c>
      <c r="V273" t="s">
        <v>676</v>
      </c>
      <c r="W273" t="s">
        <v>773</v>
      </c>
      <c r="X273" t="s">
        <v>375</v>
      </c>
      <c r="Y273" t="s">
        <v>187</v>
      </c>
      <c r="Z273" t="s">
        <v>668</v>
      </c>
      <c r="AA273" t="s">
        <v>570</v>
      </c>
      <c r="AB273" t="s">
        <v>476</v>
      </c>
      <c r="AC273" t="s">
        <v>765</v>
      </c>
      <c r="AD273" t="s">
        <v>727</v>
      </c>
    </row>
    <row r="274" spans="1:30" x14ac:dyDescent="0.3">
      <c r="A274" t="s">
        <v>85</v>
      </c>
      <c r="B274" t="s">
        <v>834</v>
      </c>
      <c r="C274" t="s">
        <v>213</v>
      </c>
      <c r="D274" t="s">
        <v>713</v>
      </c>
      <c r="E274" t="s">
        <v>863</v>
      </c>
      <c r="F274" t="s">
        <v>698</v>
      </c>
      <c r="G274" t="s">
        <v>807</v>
      </c>
      <c r="H274" t="s">
        <v>552</v>
      </c>
      <c r="I274" t="s">
        <v>698</v>
      </c>
      <c r="J274" t="s">
        <v>864</v>
      </c>
      <c r="K274" t="s">
        <v>747</v>
      </c>
      <c r="L274" t="s">
        <v>277</v>
      </c>
      <c r="M274" t="s">
        <v>849</v>
      </c>
      <c r="N274" t="s">
        <v>568</v>
      </c>
      <c r="O274" t="s">
        <v>767</v>
      </c>
      <c r="P274" t="s">
        <v>865</v>
      </c>
      <c r="Q274" t="s">
        <v>502</v>
      </c>
      <c r="R274" t="s">
        <v>496</v>
      </c>
      <c r="S274" t="s">
        <v>455</v>
      </c>
      <c r="T274" t="s">
        <v>697</v>
      </c>
      <c r="U274" t="s">
        <v>780</v>
      </c>
      <c r="V274" t="s">
        <v>581</v>
      </c>
      <c r="W274" t="s">
        <v>674</v>
      </c>
      <c r="X274" t="s">
        <v>681</v>
      </c>
      <c r="Y274" t="s">
        <v>551</v>
      </c>
      <c r="Z274" t="s">
        <v>614</v>
      </c>
      <c r="AA274" t="s">
        <v>780</v>
      </c>
      <c r="AB274" t="s">
        <v>511</v>
      </c>
      <c r="AC274" t="s">
        <v>281</v>
      </c>
      <c r="AD274" t="s">
        <v>630</v>
      </c>
    </row>
    <row r="275" spans="1:30" x14ac:dyDescent="0.3">
      <c r="A275" t="s">
        <v>104</v>
      </c>
      <c r="B275" t="s">
        <v>834</v>
      </c>
      <c r="C275" t="s">
        <v>213</v>
      </c>
      <c r="D275" t="s">
        <v>719</v>
      </c>
      <c r="E275" t="s">
        <v>866</v>
      </c>
      <c r="F275" t="s">
        <v>706</v>
      </c>
      <c r="G275" t="s">
        <v>730</v>
      </c>
      <c r="H275" t="s">
        <v>462</v>
      </c>
      <c r="I275" t="s">
        <v>737</v>
      </c>
      <c r="J275" t="s">
        <v>259</v>
      </c>
      <c r="K275" t="s">
        <v>737</v>
      </c>
      <c r="L275" t="s">
        <v>305</v>
      </c>
      <c r="M275" t="s">
        <v>849</v>
      </c>
      <c r="N275" t="s">
        <v>565</v>
      </c>
      <c r="O275" t="s">
        <v>867</v>
      </c>
      <c r="P275" t="s">
        <v>723</v>
      </c>
      <c r="Q275" t="s">
        <v>868</v>
      </c>
      <c r="R275" t="s">
        <v>843</v>
      </c>
      <c r="S275" t="s">
        <v>694</v>
      </c>
      <c r="T275" t="s">
        <v>729</v>
      </c>
      <c r="U275" t="s">
        <v>780</v>
      </c>
      <c r="V275" t="s">
        <v>702</v>
      </c>
      <c r="W275" t="s">
        <v>687</v>
      </c>
      <c r="X275" t="s">
        <v>832</v>
      </c>
      <c r="Y275" t="s">
        <v>602</v>
      </c>
      <c r="Z275" t="s">
        <v>716</v>
      </c>
      <c r="AA275" t="s">
        <v>788</v>
      </c>
      <c r="AB275" t="s">
        <v>746</v>
      </c>
      <c r="AC275" t="s">
        <v>527</v>
      </c>
      <c r="AD275" t="s">
        <v>784</v>
      </c>
    </row>
    <row r="276" spans="1:30" x14ac:dyDescent="0.3">
      <c r="A276" t="s">
        <v>60</v>
      </c>
      <c r="B276" t="s">
        <v>834</v>
      </c>
      <c r="C276" t="s">
        <v>228</v>
      </c>
      <c r="D276" t="s">
        <v>764</v>
      </c>
      <c r="E276" t="s">
        <v>869</v>
      </c>
      <c r="F276" t="s">
        <v>471</v>
      </c>
      <c r="G276" t="s">
        <v>807</v>
      </c>
      <c r="H276" t="s">
        <v>575</v>
      </c>
      <c r="I276" t="s">
        <v>810</v>
      </c>
      <c r="J276" t="s">
        <v>812</v>
      </c>
      <c r="K276" t="s">
        <v>699</v>
      </c>
      <c r="L276" t="s">
        <v>305</v>
      </c>
      <c r="M276" t="s">
        <v>849</v>
      </c>
      <c r="N276" t="s">
        <v>285</v>
      </c>
      <c r="O276" t="s">
        <v>786</v>
      </c>
      <c r="P276" t="s">
        <v>741</v>
      </c>
      <c r="Q276" t="s">
        <v>870</v>
      </c>
      <c r="R276" t="s">
        <v>820</v>
      </c>
      <c r="S276" t="s">
        <v>778</v>
      </c>
      <c r="T276" t="s">
        <v>711</v>
      </c>
      <c r="U276" t="s">
        <v>79</v>
      </c>
      <c r="V276" t="s">
        <v>756</v>
      </c>
      <c r="W276" t="s">
        <v>713</v>
      </c>
      <c r="X276" t="s">
        <v>627</v>
      </c>
      <c r="Y276" t="s">
        <v>626</v>
      </c>
      <c r="Z276" t="s">
        <v>735</v>
      </c>
      <c r="AA276" t="s">
        <v>361</v>
      </c>
      <c r="AB276" t="s">
        <v>813</v>
      </c>
      <c r="AC276" t="s">
        <v>815</v>
      </c>
      <c r="AD276" t="s">
        <v>820</v>
      </c>
    </row>
    <row r="277" spans="1:30" x14ac:dyDescent="0.3">
      <c r="A277" t="s">
        <v>85</v>
      </c>
      <c r="B277" t="s">
        <v>834</v>
      </c>
      <c r="C277" t="s">
        <v>228</v>
      </c>
      <c r="D277" t="s">
        <v>683</v>
      </c>
      <c r="E277" t="s">
        <v>871</v>
      </c>
      <c r="F277" t="s">
        <v>753</v>
      </c>
      <c r="G277" t="s">
        <v>784</v>
      </c>
      <c r="H277" t="s">
        <v>410</v>
      </c>
      <c r="I277" t="s">
        <v>820</v>
      </c>
      <c r="J277" t="s">
        <v>872</v>
      </c>
      <c r="K277" t="s">
        <v>706</v>
      </c>
      <c r="L277" t="s">
        <v>244</v>
      </c>
      <c r="M277" t="s">
        <v>203</v>
      </c>
      <c r="N277" t="s">
        <v>589</v>
      </c>
      <c r="O277" t="s">
        <v>772</v>
      </c>
      <c r="P277" t="s">
        <v>873</v>
      </c>
      <c r="Q277" t="s">
        <v>874</v>
      </c>
      <c r="R277" t="s">
        <v>770</v>
      </c>
      <c r="S277" t="s">
        <v>562</v>
      </c>
      <c r="T277" t="s">
        <v>458</v>
      </c>
      <c r="U277" t="s">
        <v>738</v>
      </c>
      <c r="V277" t="s">
        <v>593</v>
      </c>
      <c r="W277" t="s">
        <v>285</v>
      </c>
      <c r="X277" t="s">
        <v>496</v>
      </c>
      <c r="Y277" t="s">
        <v>526</v>
      </c>
      <c r="Z277" t="s">
        <v>579</v>
      </c>
      <c r="AA277" t="s">
        <v>734</v>
      </c>
      <c r="AB277" t="s">
        <v>816</v>
      </c>
      <c r="AC277" t="s">
        <v>716</v>
      </c>
      <c r="AD277" t="s">
        <v>230</v>
      </c>
    </row>
    <row r="278" spans="1:30" x14ac:dyDescent="0.3">
      <c r="A278" t="s">
        <v>104</v>
      </c>
      <c r="B278" t="s">
        <v>834</v>
      </c>
      <c r="C278" t="s">
        <v>228</v>
      </c>
      <c r="D278" t="s">
        <v>687</v>
      </c>
      <c r="E278" t="s">
        <v>875</v>
      </c>
      <c r="F278" t="s">
        <v>590</v>
      </c>
      <c r="G278" t="s">
        <v>476</v>
      </c>
      <c r="H278" t="s">
        <v>531</v>
      </c>
      <c r="I278" t="s">
        <v>791</v>
      </c>
      <c r="J278" t="s">
        <v>857</v>
      </c>
      <c r="K278" t="s">
        <v>696</v>
      </c>
      <c r="L278" t="s">
        <v>208</v>
      </c>
      <c r="M278" t="s">
        <v>748</v>
      </c>
      <c r="N278" t="s">
        <v>587</v>
      </c>
      <c r="O278" t="s">
        <v>691</v>
      </c>
      <c r="P278" t="s">
        <v>831</v>
      </c>
      <c r="Q278" t="s">
        <v>596</v>
      </c>
      <c r="R278" t="s">
        <v>807</v>
      </c>
      <c r="S278" t="s">
        <v>643</v>
      </c>
      <c r="T278" t="s">
        <v>391</v>
      </c>
      <c r="U278" t="s">
        <v>738</v>
      </c>
      <c r="V278" t="s">
        <v>613</v>
      </c>
      <c r="W278" t="s">
        <v>681</v>
      </c>
      <c r="X278" t="s">
        <v>797</v>
      </c>
      <c r="Y278" t="s">
        <v>639</v>
      </c>
      <c r="Z278" t="s">
        <v>749</v>
      </c>
      <c r="AA278" t="s">
        <v>745</v>
      </c>
      <c r="AB278" t="s">
        <v>520</v>
      </c>
      <c r="AC278" t="s">
        <v>496</v>
      </c>
      <c r="AD278" t="s">
        <v>727</v>
      </c>
    </row>
    <row r="279" spans="1:30" x14ac:dyDescent="0.3">
      <c r="A279" t="s">
        <v>60</v>
      </c>
      <c r="B279" t="s">
        <v>834</v>
      </c>
      <c r="C279" t="s">
        <v>238</v>
      </c>
      <c r="D279" t="s">
        <v>716</v>
      </c>
      <c r="E279" t="s">
        <v>876</v>
      </c>
      <c r="F279" t="s">
        <v>743</v>
      </c>
      <c r="G279" t="s">
        <v>476</v>
      </c>
      <c r="H279" t="s">
        <v>448</v>
      </c>
      <c r="I279" t="s">
        <v>709</v>
      </c>
      <c r="J279" t="s">
        <v>877</v>
      </c>
      <c r="K279" t="s">
        <v>708</v>
      </c>
      <c r="L279" t="s">
        <v>300</v>
      </c>
      <c r="M279" t="s">
        <v>203</v>
      </c>
      <c r="N279" t="s">
        <v>685</v>
      </c>
      <c r="O279" t="s">
        <v>769</v>
      </c>
      <c r="P279" t="s">
        <v>387</v>
      </c>
      <c r="Q279" t="s">
        <v>878</v>
      </c>
      <c r="R279" t="s">
        <v>833</v>
      </c>
      <c r="S279" t="s">
        <v>758</v>
      </c>
      <c r="T279" t="s">
        <v>832</v>
      </c>
      <c r="U279" t="s">
        <v>79</v>
      </c>
      <c r="V279" t="s">
        <v>695</v>
      </c>
      <c r="W279" t="s">
        <v>391</v>
      </c>
      <c r="X279" t="s">
        <v>663</v>
      </c>
      <c r="Y279" t="s">
        <v>756</v>
      </c>
      <c r="Z279" t="s">
        <v>398</v>
      </c>
      <c r="AA279" t="s">
        <v>879</v>
      </c>
      <c r="AB279" t="s">
        <v>717</v>
      </c>
      <c r="AC279" t="s">
        <v>746</v>
      </c>
      <c r="AD279" t="s">
        <v>745</v>
      </c>
    </row>
    <row r="280" spans="1:30" x14ac:dyDescent="0.3">
      <c r="A280" t="s">
        <v>85</v>
      </c>
      <c r="B280" t="s">
        <v>834</v>
      </c>
      <c r="C280" t="s">
        <v>238</v>
      </c>
      <c r="D280" t="s">
        <v>758</v>
      </c>
      <c r="E280" t="s">
        <v>880</v>
      </c>
      <c r="F280" t="s">
        <v>881</v>
      </c>
      <c r="G280" t="s">
        <v>815</v>
      </c>
      <c r="H280" t="s">
        <v>632</v>
      </c>
      <c r="I280" t="s">
        <v>833</v>
      </c>
      <c r="J280" t="s">
        <v>882</v>
      </c>
      <c r="K280" t="s">
        <v>668</v>
      </c>
      <c r="L280" t="s">
        <v>245</v>
      </c>
      <c r="M280" t="s">
        <v>873</v>
      </c>
      <c r="N280" t="s">
        <v>592</v>
      </c>
      <c r="O280" t="s">
        <v>881</v>
      </c>
      <c r="P280" t="s">
        <v>772</v>
      </c>
      <c r="Q280" t="s">
        <v>874</v>
      </c>
      <c r="R280" t="s">
        <v>689</v>
      </c>
      <c r="S280" t="s">
        <v>633</v>
      </c>
      <c r="T280" t="s">
        <v>678</v>
      </c>
      <c r="U280" t="s">
        <v>859</v>
      </c>
      <c r="V280" t="s">
        <v>518</v>
      </c>
      <c r="W280" t="s">
        <v>474</v>
      </c>
      <c r="X280" t="s">
        <v>806</v>
      </c>
      <c r="Y280" t="s">
        <v>564</v>
      </c>
      <c r="Z280" t="s">
        <v>650</v>
      </c>
      <c r="AA280" t="s">
        <v>833</v>
      </c>
      <c r="AB280" t="s">
        <v>883</v>
      </c>
      <c r="AC280" t="s">
        <v>679</v>
      </c>
      <c r="AD280" t="s">
        <v>511</v>
      </c>
    </row>
    <row r="281" spans="1:30" x14ac:dyDescent="0.3">
      <c r="A281" t="s">
        <v>104</v>
      </c>
      <c r="B281" t="s">
        <v>834</v>
      </c>
      <c r="C281" t="s">
        <v>238</v>
      </c>
      <c r="D281" t="s">
        <v>672</v>
      </c>
      <c r="E281" t="s">
        <v>884</v>
      </c>
      <c r="F281" t="s">
        <v>759</v>
      </c>
      <c r="G281" t="s">
        <v>476</v>
      </c>
      <c r="H281" t="s">
        <v>535</v>
      </c>
      <c r="I281" t="s">
        <v>644</v>
      </c>
      <c r="J281" t="s">
        <v>885</v>
      </c>
      <c r="K281" t="s">
        <v>791</v>
      </c>
      <c r="L281" t="s">
        <v>258</v>
      </c>
      <c r="M281" t="s">
        <v>720</v>
      </c>
      <c r="N281" t="s">
        <v>484</v>
      </c>
      <c r="O281" t="s">
        <v>722</v>
      </c>
      <c r="P281" t="s">
        <v>759</v>
      </c>
      <c r="Q281" t="s">
        <v>886</v>
      </c>
      <c r="R281" t="s">
        <v>815</v>
      </c>
      <c r="S281" t="s">
        <v>626</v>
      </c>
      <c r="T281" t="s">
        <v>761</v>
      </c>
      <c r="U281" t="s">
        <v>859</v>
      </c>
      <c r="V281" t="s">
        <v>649</v>
      </c>
      <c r="W281" t="s">
        <v>681</v>
      </c>
      <c r="X281" t="s">
        <v>738</v>
      </c>
      <c r="Y281" t="s">
        <v>565</v>
      </c>
      <c r="Z281" t="s">
        <v>680</v>
      </c>
      <c r="AA281" t="s">
        <v>788</v>
      </c>
      <c r="AB281" t="s">
        <v>723</v>
      </c>
      <c r="AC281" t="s">
        <v>737</v>
      </c>
      <c r="AD281" t="s">
        <v>739</v>
      </c>
    </row>
    <row r="282" spans="1:30" x14ac:dyDescent="0.3">
      <c r="A282" t="s">
        <v>60</v>
      </c>
      <c r="B282" t="s">
        <v>834</v>
      </c>
      <c r="C282" t="s">
        <v>264</v>
      </c>
      <c r="D282" t="s">
        <v>285</v>
      </c>
      <c r="E282" t="s">
        <v>887</v>
      </c>
      <c r="F282" t="s">
        <v>888</v>
      </c>
      <c r="G282" t="s">
        <v>740</v>
      </c>
      <c r="H282" t="s">
        <v>285</v>
      </c>
      <c r="I282" t="s">
        <v>680</v>
      </c>
      <c r="J282" t="s">
        <v>889</v>
      </c>
      <c r="K282" t="s">
        <v>760</v>
      </c>
      <c r="L282" t="s">
        <v>191</v>
      </c>
      <c r="M282" t="s">
        <v>890</v>
      </c>
      <c r="N282" t="s">
        <v>496</v>
      </c>
      <c r="O282" t="s">
        <v>570</v>
      </c>
      <c r="P282" t="s">
        <v>782</v>
      </c>
      <c r="Q282" t="s">
        <v>891</v>
      </c>
      <c r="R282" t="s">
        <v>738</v>
      </c>
      <c r="S282" t="s">
        <v>806</v>
      </c>
      <c r="T282" t="s">
        <v>780</v>
      </c>
      <c r="U282" t="s">
        <v>79</v>
      </c>
      <c r="V282" t="s">
        <v>672</v>
      </c>
      <c r="W282" t="s">
        <v>735</v>
      </c>
      <c r="X282" t="s">
        <v>507</v>
      </c>
      <c r="Y282" t="s">
        <v>700</v>
      </c>
      <c r="Z282" t="s">
        <v>476</v>
      </c>
      <c r="AA282" t="s">
        <v>786</v>
      </c>
      <c r="AB282" t="s">
        <v>717</v>
      </c>
      <c r="AC282" t="s">
        <v>698</v>
      </c>
      <c r="AD282" t="s">
        <v>816</v>
      </c>
    </row>
    <row r="283" spans="1:30" x14ac:dyDescent="0.3">
      <c r="A283" t="s">
        <v>85</v>
      </c>
      <c r="B283" t="s">
        <v>834</v>
      </c>
      <c r="C283" t="s">
        <v>264</v>
      </c>
      <c r="D283" t="s">
        <v>754</v>
      </c>
      <c r="E283" t="s">
        <v>892</v>
      </c>
      <c r="F283" t="s">
        <v>574</v>
      </c>
      <c r="G283" t="s">
        <v>784</v>
      </c>
      <c r="H283" t="s">
        <v>606</v>
      </c>
      <c r="I283" t="s">
        <v>689</v>
      </c>
      <c r="J283" t="s">
        <v>893</v>
      </c>
      <c r="K283" t="s">
        <v>808</v>
      </c>
      <c r="L283" t="s">
        <v>224</v>
      </c>
      <c r="M283" t="s">
        <v>759</v>
      </c>
      <c r="N283" t="s">
        <v>544</v>
      </c>
      <c r="O283" t="s">
        <v>800</v>
      </c>
      <c r="P283" t="s">
        <v>851</v>
      </c>
      <c r="Q283" t="s">
        <v>894</v>
      </c>
      <c r="R283" t="s">
        <v>783</v>
      </c>
      <c r="S283" t="s">
        <v>550</v>
      </c>
      <c r="T283" t="s">
        <v>762</v>
      </c>
      <c r="U283" t="s">
        <v>831</v>
      </c>
      <c r="V283" t="s">
        <v>653</v>
      </c>
      <c r="W283" t="s">
        <v>474</v>
      </c>
      <c r="X283" t="s">
        <v>391</v>
      </c>
      <c r="Y283" t="s">
        <v>455</v>
      </c>
      <c r="Z283" t="s">
        <v>665</v>
      </c>
      <c r="AA283" t="s">
        <v>739</v>
      </c>
      <c r="AB283" t="s">
        <v>750</v>
      </c>
      <c r="AC283" t="s">
        <v>749</v>
      </c>
      <c r="AD283" t="s">
        <v>785</v>
      </c>
    </row>
    <row r="284" spans="1:30" x14ac:dyDescent="0.3">
      <c r="A284" t="s">
        <v>104</v>
      </c>
      <c r="B284" t="s">
        <v>834</v>
      </c>
      <c r="C284" t="s">
        <v>264</v>
      </c>
      <c r="D284" t="s">
        <v>695</v>
      </c>
      <c r="E284" t="s">
        <v>895</v>
      </c>
      <c r="F284" t="s">
        <v>631</v>
      </c>
      <c r="G284" t="s">
        <v>740</v>
      </c>
      <c r="H284" t="s">
        <v>599</v>
      </c>
      <c r="I284" t="s">
        <v>687</v>
      </c>
      <c r="J284" t="s">
        <v>896</v>
      </c>
      <c r="K284" t="s">
        <v>388</v>
      </c>
      <c r="L284" t="s">
        <v>229</v>
      </c>
      <c r="M284" t="s">
        <v>855</v>
      </c>
      <c r="N284" t="s">
        <v>680</v>
      </c>
      <c r="O284" t="s">
        <v>536</v>
      </c>
      <c r="P284" t="s">
        <v>779</v>
      </c>
      <c r="Q284" t="s">
        <v>897</v>
      </c>
      <c r="R284" t="s">
        <v>746</v>
      </c>
      <c r="S284" t="s">
        <v>660</v>
      </c>
      <c r="T284" t="s">
        <v>735</v>
      </c>
      <c r="U284" t="s">
        <v>831</v>
      </c>
      <c r="V284" t="s">
        <v>187</v>
      </c>
      <c r="W284" t="s">
        <v>635</v>
      </c>
      <c r="X284" t="s">
        <v>804</v>
      </c>
      <c r="Y284" t="s">
        <v>575</v>
      </c>
      <c r="Z284" t="s">
        <v>687</v>
      </c>
      <c r="AA284" t="s">
        <v>841</v>
      </c>
      <c r="AB284" t="s">
        <v>620</v>
      </c>
      <c r="AC284" t="s">
        <v>634</v>
      </c>
      <c r="AD284" t="s">
        <v>520</v>
      </c>
    </row>
    <row r="285" spans="1:30" x14ac:dyDescent="0.3">
      <c r="A285" t="s">
        <v>60</v>
      </c>
      <c r="B285" t="s">
        <v>834</v>
      </c>
      <c r="C285" t="s">
        <v>273</v>
      </c>
      <c r="D285" t="s">
        <v>626</v>
      </c>
      <c r="E285" t="s">
        <v>898</v>
      </c>
      <c r="F285" t="s">
        <v>899</v>
      </c>
      <c r="G285" t="s">
        <v>230</v>
      </c>
      <c r="H285" t="s">
        <v>496</v>
      </c>
      <c r="I285" t="s">
        <v>721</v>
      </c>
      <c r="J285" t="s">
        <v>900</v>
      </c>
      <c r="K285" t="s">
        <v>663</v>
      </c>
      <c r="L285" t="s">
        <v>262</v>
      </c>
      <c r="M285" t="s">
        <v>624</v>
      </c>
      <c r="N285" t="s">
        <v>807</v>
      </c>
      <c r="O285" t="s">
        <v>901</v>
      </c>
      <c r="P285" t="s">
        <v>794</v>
      </c>
      <c r="Q285" t="s">
        <v>902</v>
      </c>
      <c r="R285" t="s">
        <v>723</v>
      </c>
      <c r="S285" t="s">
        <v>713</v>
      </c>
      <c r="T285" t="s">
        <v>738</v>
      </c>
      <c r="U285" t="s">
        <v>79</v>
      </c>
      <c r="V285" t="s">
        <v>681</v>
      </c>
      <c r="W285" t="s">
        <v>807</v>
      </c>
      <c r="X285" t="s">
        <v>786</v>
      </c>
      <c r="Y285" t="s">
        <v>756</v>
      </c>
      <c r="Z285" t="s">
        <v>784</v>
      </c>
      <c r="AA285" t="s">
        <v>691</v>
      </c>
      <c r="AB285" t="s">
        <v>704</v>
      </c>
      <c r="AC285" t="s">
        <v>511</v>
      </c>
      <c r="AD285" t="s">
        <v>703</v>
      </c>
    </row>
    <row r="286" spans="1:30" x14ac:dyDescent="0.3">
      <c r="A286" t="s">
        <v>85</v>
      </c>
      <c r="B286" t="s">
        <v>834</v>
      </c>
      <c r="C286" t="s">
        <v>273</v>
      </c>
      <c r="D286" t="s">
        <v>527</v>
      </c>
      <c r="E286" t="s">
        <v>903</v>
      </c>
      <c r="F286" t="s">
        <v>904</v>
      </c>
      <c r="G286" t="s">
        <v>499</v>
      </c>
      <c r="H286" t="s">
        <v>623</v>
      </c>
      <c r="I286" t="s">
        <v>754</v>
      </c>
      <c r="J286" t="s">
        <v>905</v>
      </c>
      <c r="K286" t="s">
        <v>861</v>
      </c>
      <c r="L286" t="s">
        <v>252</v>
      </c>
      <c r="M286" t="s">
        <v>769</v>
      </c>
      <c r="N286" t="s">
        <v>724</v>
      </c>
      <c r="O286" t="s">
        <v>906</v>
      </c>
      <c r="P286" t="s">
        <v>851</v>
      </c>
      <c r="Q286" t="s">
        <v>907</v>
      </c>
      <c r="R286" t="s">
        <v>773</v>
      </c>
      <c r="S286" t="s">
        <v>578</v>
      </c>
      <c r="T286" t="s">
        <v>733</v>
      </c>
      <c r="U286" t="s">
        <v>520</v>
      </c>
      <c r="V286" t="s">
        <v>477</v>
      </c>
      <c r="W286" t="s">
        <v>525</v>
      </c>
      <c r="X286" t="s">
        <v>630</v>
      </c>
      <c r="Y286" t="s">
        <v>571</v>
      </c>
      <c r="Z286" t="s">
        <v>643</v>
      </c>
      <c r="AA286" t="s">
        <v>620</v>
      </c>
      <c r="AB286" t="s">
        <v>750</v>
      </c>
      <c r="AC286" t="s">
        <v>764</v>
      </c>
      <c r="AD286" t="s">
        <v>620</v>
      </c>
    </row>
    <row r="287" spans="1:30" x14ac:dyDescent="0.3">
      <c r="A287" t="s">
        <v>104</v>
      </c>
      <c r="B287" t="s">
        <v>834</v>
      </c>
      <c r="C287" t="s">
        <v>273</v>
      </c>
      <c r="D287" t="s">
        <v>716</v>
      </c>
      <c r="E287" t="s">
        <v>895</v>
      </c>
      <c r="F287" t="s">
        <v>908</v>
      </c>
      <c r="G287" t="s">
        <v>752</v>
      </c>
      <c r="H287" t="s">
        <v>749</v>
      </c>
      <c r="I287" t="s">
        <v>684</v>
      </c>
      <c r="J287" t="s">
        <v>909</v>
      </c>
      <c r="K287" t="s">
        <v>795</v>
      </c>
      <c r="L287" t="s">
        <v>300</v>
      </c>
      <c r="M287" t="s">
        <v>775</v>
      </c>
      <c r="N287" t="s">
        <v>635</v>
      </c>
      <c r="O287" t="s">
        <v>881</v>
      </c>
      <c r="P287" t="s">
        <v>492</v>
      </c>
      <c r="Q287" t="s">
        <v>910</v>
      </c>
      <c r="R287" t="s">
        <v>832</v>
      </c>
      <c r="S287" t="s">
        <v>285</v>
      </c>
      <c r="T287" t="s">
        <v>476</v>
      </c>
      <c r="U287" t="s">
        <v>520</v>
      </c>
      <c r="V287" t="s">
        <v>626</v>
      </c>
      <c r="W287" t="s">
        <v>754</v>
      </c>
      <c r="X287" t="s">
        <v>755</v>
      </c>
      <c r="Y287" t="s">
        <v>623</v>
      </c>
      <c r="Z287" t="s">
        <v>781</v>
      </c>
      <c r="AA287" t="s">
        <v>911</v>
      </c>
      <c r="AB287" t="s">
        <v>707</v>
      </c>
      <c r="AC287" t="s">
        <v>644</v>
      </c>
      <c r="AD287" t="s">
        <v>487</v>
      </c>
    </row>
    <row r="288" spans="1:30" x14ac:dyDescent="0.3">
      <c r="A288" t="s">
        <v>60</v>
      </c>
      <c r="B288" t="s">
        <v>912</v>
      </c>
      <c r="C288" t="s">
        <v>62</v>
      </c>
      <c r="D288" t="s">
        <v>694</v>
      </c>
      <c r="E288" t="s">
        <v>913</v>
      </c>
      <c r="F288" t="s">
        <v>899</v>
      </c>
      <c r="G288" t="s">
        <v>230</v>
      </c>
      <c r="H288" t="s">
        <v>757</v>
      </c>
      <c r="I288" t="s">
        <v>810</v>
      </c>
      <c r="J288" t="s">
        <v>914</v>
      </c>
      <c r="K288" t="s">
        <v>663</v>
      </c>
      <c r="L288" t="s">
        <v>190</v>
      </c>
      <c r="M288" t="s">
        <v>794</v>
      </c>
      <c r="N288" t="s">
        <v>741</v>
      </c>
      <c r="O288" t="s">
        <v>566</v>
      </c>
      <c r="P288" t="s">
        <v>387</v>
      </c>
      <c r="Q288" t="s">
        <v>915</v>
      </c>
      <c r="R288" t="s">
        <v>745</v>
      </c>
      <c r="S288" t="s">
        <v>398</v>
      </c>
      <c r="T288" t="s">
        <v>388</v>
      </c>
      <c r="U288" t="s">
        <v>79</v>
      </c>
      <c r="V288" t="s">
        <v>791</v>
      </c>
      <c r="W288" t="s">
        <v>784</v>
      </c>
      <c r="X288" t="s">
        <v>879</v>
      </c>
      <c r="Y288" t="s">
        <v>672</v>
      </c>
      <c r="Z288" t="s">
        <v>640</v>
      </c>
      <c r="AA288" t="s">
        <v>624</v>
      </c>
      <c r="AB288" t="s">
        <v>717</v>
      </c>
      <c r="AC288" t="s">
        <v>760</v>
      </c>
      <c r="AD288" t="s">
        <v>788</v>
      </c>
    </row>
    <row r="289" spans="1:30" x14ac:dyDescent="0.3">
      <c r="A289" t="s">
        <v>85</v>
      </c>
      <c r="B289" t="s">
        <v>912</v>
      </c>
      <c r="C289" t="s">
        <v>62</v>
      </c>
      <c r="D289" t="s">
        <v>670</v>
      </c>
      <c r="E289" t="s">
        <v>916</v>
      </c>
      <c r="F289" t="s">
        <v>917</v>
      </c>
      <c r="G289" t="s">
        <v>763</v>
      </c>
      <c r="H289" t="s">
        <v>540</v>
      </c>
      <c r="I289" t="s">
        <v>771</v>
      </c>
      <c r="J289" t="s">
        <v>918</v>
      </c>
      <c r="K289" t="s">
        <v>382</v>
      </c>
      <c r="L289" t="s">
        <v>239</v>
      </c>
      <c r="M289" t="s">
        <v>775</v>
      </c>
      <c r="N289" t="s">
        <v>721</v>
      </c>
      <c r="O289" t="s">
        <v>798</v>
      </c>
      <c r="P289" t="s">
        <v>782</v>
      </c>
      <c r="Q289" t="s">
        <v>919</v>
      </c>
      <c r="R289" t="s">
        <v>590</v>
      </c>
      <c r="S289" t="s">
        <v>653</v>
      </c>
      <c r="T289" t="s">
        <v>770</v>
      </c>
      <c r="U289" t="s">
        <v>356</v>
      </c>
      <c r="V289" t="s">
        <v>613</v>
      </c>
      <c r="W289" t="s">
        <v>276</v>
      </c>
      <c r="X289" t="s">
        <v>752</v>
      </c>
      <c r="Y289" t="s">
        <v>598</v>
      </c>
      <c r="Z289" t="s">
        <v>285</v>
      </c>
      <c r="AA289" t="s">
        <v>741</v>
      </c>
      <c r="AB289" t="s">
        <v>356</v>
      </c>
      <c r="AC289" t="s">
        <v>736</v>
      </c>
      <c r="AD289" t="s">
        <v>481</v>
      </c>
    </row>
    <row r="290" spans="1:30" x14ac:dyDescent="0.3">
      <c r="A290" t="s">
        <v>104</v>
      </c>
      <c r="B290" t="s">
        <v>912</v>
      </c>
      <c r="C290" t="s">
        <v>62</v>
      </c>
      <c r="D290" t="s">
        <v>660</v>
      </c>
      <c r="E290" t="s">
        <v>528</v>
      </c>
      <c r="F290" t="s">
        <v>908</v>
      </c>
      <c r="G290" t="s">
        <v>752</v>
      </c>
      <c r="H290" t="s">
        <v>791</v>
      </c>
      <c r="I290" t="s">
        <v>733</v>
      </c>
      <c r="J290" t="s">
        <v>920</v>
      </c>
      <c r="K290" t="s">
        <v>507</v>
      </c>
      <c r="L290" t="s">
        <v>157</v>
      </c>
      <c r="M290" t="s">
        <v>768</v>
      </c>
      <c r="N290" t="s">
        <v>225</v>
      </c>
      <c r="O290" t="s">
        <v>921</v>
      </c>
      <c r="P290" t="s">
        <v>720</v>
      </c>
      <c r="Q290" t="s">
        <v>922</v>
      </c>
      <c r="R290" t="s">
        <v>780</v>
      </c>
      <c r="S290" t="s">
        <v>700</v>
      </c>
      <c r="T290" t="s">
        <v>499</v>
      </c>
      <c r="U290" t="s">
        <v>356</v>
      </c>
      <c r="V290" t="s">
        <v>726</v>
      </c>
      <c r="W290" t="s">
        <v>496</v>
      </c>
      <c r="X290" t="s">
        <v>732</v>
      </c>
      <c r="Y290" t="s">
        <v>652</v>
      </c>
      <c r="Z290" t="s">
        <v>733</v>
      </c>
      <c r="AA290" t="s">
        <v>743</v>
      </c>
      <c r="AB290" t="s">
        <v>388</v>
      </c>
      <c r="AC290" t="s">
        <v>773</v>
      </c>
      <c r="AD290" t="s">
        <v>753</v>
      </c>
    </row>
    <row r="291" spans="1:30" x14ac:dyDescent="0.3">
      <c r="A291" t="s">
        <v>60</v>
      </c>
      <c r="B291" t="s">
        <v>912</v>
      </c>
      <c r="C291" t="s">
        <v>116</v>
      </c>
      <c r="D291" t="s">
        <v>597</v>
      </c>
      <c r="E291" t="s">
        <v>923</v>
      </c>
      <c r="F291" t="s">
        <v>714</v>
      </c>
      <c r="G291" t="s">
        <v>763</v>
      </c>
      <c r="H291" t="s">
        <v>775</v>
      </c>
      <c r="I291" t="s">
        <v>697</v>
      </c>
      <c r="J291" t="s">
        <v>754</v>
      </c>
      <c r="K291" t="s">
        <v>755</v>
      </c>
      <c r="L291" t="s">
        <v>260</v>
      </c>
      <c r="M291" t="s">
        <v>829</v>
      </c>
      <c r="N291" t="s">
        <v>849</v>
      </c>
      <c r="O291" t="s">
        <v>501</v>
      </c>
      <c r="P291" t="s">
        <v>727</v>
      </c>
      <c r="Q291" t="s">
        <v>922</v>
      </c>
      <c r="R291" t="s">
        <v>627</v>
      </c>
      <c r="S291" t="s">
        <v>784</v>
      </c>
      <c r="T291" t="s">
        <v>520</v>
      </c>
      <c r="U291" t="s">
        <v>79</v>
      </c>
      <c r="V291" t="s">
        <v>763</v>
      </c>
      <c r="W291" t="s">
        <v>757</v>
      </c>
      <c r="X291" t="s">
        <v>566</v>
      </c>
      <c r="Y291" t="s">
        <v>770</v>
      </c>
      <c r="Z291" t="s">
        <v>723</v>
      </c>
      <c r="AA291" t="s">
        <v>901</v>
      </c>
      <c r="AB291" t="s">
        <v>511</v>
      </c>
      <c r="AC291" t="s">
        <v>804</v>
      </c>
      <c r="AD291" t="s">
        <v>785</v>
      </c>
    </row>
    <row r="292" spans="1:30" x14ac:dyDescent="0.3">
      <c r="A292" t="s">
        <v>85</v>
      </c>
      <c r="B292" t="s">
        <v>912</v>
      </c>
      <c r="C292" t="s">
        <v>116</v>
      </c>
      <c r="D292" t="s">
        <v>736</v>
      </c>
      <c r="E292" t="s">
        <v>924</v>
      </c>
      <c r="F292" t="s">
        <v>824</v>
      </c>
      <c r="G292" t="s">
        <v>640</v>
      </c>
      <c r="H292" t="s">
        <v>584</v>
      </c>
      <c r="I292" t="s">
        <v>230</v>
      </c>
      <c r="J292" t="s">
        <v>925</v>
      </c>
      <c r="K292" t="s">
        <v>816</v>
      </c>
      <c r="L292" t="s">
        <v>191</v>
      </c>
      <c r="M292" t="s">
        <v>879</v>
      </c>
      <c r="N292" t="s">
        <v>635</v>
      </c>
      <c r="O292" t="s">
        <v>842</v>
      </c>
      <c r="P292" t="s">
        <v>512</v>
      </c>
      <c r="Q292" t="s">
        <v>926</v>
      </c>
      <c r="R292" t="s">
        <v>499</v>
      </c>
      <c r="S292" t="s">
        <v>531</v>
      </c>
      <c r="T292" t="s">
        <v>225</v>
      </c>
      <c r="U292" t="s">
        <v>816</v>
      </c>
      <c r="V292" t="s">
        <v>742</v>
      </c>
      <c r="W292" t="s">
        <v>680</v>
      </c>
      <c r="X292" t="s">
        <v>738</v>
      </c>
      <c r="Y292" t="s">
        <v>404</v>
      </c>
      <c r="Z292" t="s">
        <v>705</v>
      </c>
      <c r="AA292" t="s">
        <v>704</v>
      </c>
      <c r="AB292" t="s">
        <v>785</v>
      </c>
      <c r="AC292" t="s">
        <v>699</v>
      </c>
      <c r="AD292" t="s">
        <v>859</v>
      </c>
    </row>
    <row r="293" spans="1:30" x14ac:dyDescent="0.3">
      <c r="A293" t="s">
        <v>104</v>
      </c>
      <c r="B293" t="s">
        <v>912</v>
      </c>
      <c r="C293" t="s">
        <v>116</v>
      </c>
      <c r="D293" t="s">
        <v>643</v>
      </c>
      <c r="E293" t="s">
        <v>922</v>
      </c>
      <c r="F293" t="s">
        <v>656</v>
      </c>
      <c r="G293" t="s">
        <v>727</v>
      </c>
      <c r="H293" t="s">
        <v>808</v>
      </c>
      <c r="I293" t="s">
        <v>634</v>
      </c>
      <c r="J293" t="s">
        <v>849</v>
      </c>
      <c r="K293" t="s">
        <v>375</v>
      </c>
      <c r="L293" t="s">
        <v>132</v>
      </c>
      <c r="M293" t="s">
        <v>790</v>
      </c>
      <c r="N293" t="s">
        <v>780</v>
      </c>
      <c r="O293" t="s">
        <v>577</v>
      </c>
      <c r="P293" t="s">
        <v>620</v>
      </c>
      <c r="Q293" t="s">
        <v>927</v>
      </c>
      <c r="R293" t="s">
        <v>804</v>
      </c>
      <c r="S293" t="s">
        <v>685</v>
      </c>
      <c r="T293" t="s">
        <v>777</v>
      </c>
      <c r="U293" t="s">
        <v>816</v>
      </c>
      <c r="V293" t="s">
        <v>398</v>
      </c>
      <c r="W293" t="s">
        <v>791</v>
      </c>
      <c r="X293" t="s">
        <v>873</v>
      </c>
      <c r="Y293" t="s">
        <v>474</v>
      </c>
      <c r="Z293" t="s">
        <v>683</v>
      </c>
      <c r="AA293" t="s">
        <v>663</v>
      </c>
      <c r="AB293" t="s">
        <v>777</v>
      </c>
      <c r="AC293" t="s">
        <v>807</v>
      </c>
      <c r="AD293" t="s">
        <v>704</v>
      </c>
    </row>
    <row r="294" spans="1:30" x14ac:dyDescent="0.3">
      <c r="A294" t="s">
        <v>60</v>
      </c>
      <c r="B294" t="s">
        <v>912</v>
      </c>
      <c r="C294" t="s">
        <v>138</v>
      </c>
      <c r="D294" t="s">
        <v>677</v>
      </c>
      <c r="E294" t="s">
        <v>928</v>
      </c>
      <c r="F294" t="s">
        <v>722</v>
      </c>
      <c r="G294" t="s">
        <v>698</v>
      </c>
      <c r="H294" t="s">
        <v>371</v>
      </c>
      <c r="I294" t="s">
        <v>689</v>
      </c>
      <c r="J294" t="s">
        <v>401</v>
      </c>
      <c r="K294" t="s">
        <v>743</v>
      </c>
      <c r="L294" t="s">
        <v>205</v>
      </c>
      <c r="M294" t="s">
        <v>768</v>
      </c>
      <c r="N294" t="s">
        <v>803</v>
      </c>
      <c r="O294" t="s">
        <v>929</v>
      </c>
      <c r="P294" t="s">
        <v>698</v>
      </c>
      <c r="Q294" t="s">
        <v>930</v>
      </c>
      <c r="R294" t="s">
        <v>387</v>
      </c>
      <c r="S294" t="s">
        <v>763</v>
      </c>
      <c r="T294" t="s">
        <v>487</v>
      </c>
      <c r="U294" t="s">
        <v>931</v>
      </c>
      <c r="V294" t="s">
        <v>481</v>
      </c>
      <c r="W294" t="s">
        <v>757</v>
      </c>
      <c r="X294" t="s">
        <v>516</v>
      </c>
      <c r="Y294" t="s">
        <v>747</v>
      </c>
      <c r="Z294" t="s">
        <v>932</v>
      </c>
      <c r="AA294" t="s">
        <v>536</v>
      </c>
      <c r="AB294" t="s">
        <v>843</v>
      </c>
      <c r="AC294" t="s">
        <v>753</v>
      </c>
      <c r="AD294" t="s">
        <v>785</v>
      </c>
    </row>
    <row r="295" spans="1:30" x14ac:dyDescent="0.3">
      <c r="A295" t="s">
        <v>85</v>
      </c>
      <c r="B295" t="s">
        <v>912</v>
      </c>
      <c r="C295" t="s">
        <v>138</v>
      </c>
      <c r="D295" t="s">
        <v>672</v>
      </c>
      <c r="E295" t="s">
        <v>933</v>
      </c>
      <c r="F295" t="s">
        <v>779</v>
      </c>
      <c r="G295" t="s">
        <v>797</v>
      </c>
      <c r="H295" t="s">
        <v>739</v>
      </c>
      <c r="I295" t="s">
        <v>753</v>
      </c>
      <c r="J295" t="s">
        <v>906</v>
      </c>
      <c r="K295" t="s">
        <v>361</v>
      </c>
      <c r="L295" t="s">
        <v>214</v>
      </c>
      <c r="M295" t="s">
        <v>712</v>
      </c>
      <c r="N295" t="s">
        <v>634</v>
      </c>
      <c r="O295" t="s">
        <v>563</v>
      </c>
      <c r="P295" t="s">
        <v>507</v>
      </c>
      <c r="Q295" t="s">
        <v>934</v>
      </c>
      <c r="R295" t="s">
        <v>640</v>
      </c>
      <c r="S295" t="s">
        <v>601</v>
      </c>
      <c r="T295" t="s">
        <v>771</v>
      </c>
      <c r="U295" t="s">
        <v>865</v>
      </c>
      <c r="V295" t="s">
        <v>757</v>
      </c>
      <c r="W295" t="s">
        <v>709</v>
      </c>
      <c r="X295" t="s">
        <v>620</v>
      </c>
      <c r="Y295" t="s">
        <v>766</v>
      </c>
      <c r="Z295" t="s">
        <v>682</v>
      </c>
      <c r="AA295" t="s">
        <v>483</v>
      </c>
      <c r="AB295" t="s">
        <v>734</v>
      </c>
      <c r="AC295" t="s">
        <v>496</v>
      </c>
      <c r="AD295" t="s">
        <v>620</v>
      </c>
    </row>
    <row r="296" spans="1:30" x14ac:dyDescent="0.3">
      <c r="A296" t="s">
        <v>104</v>
      </c>
      <c r="B296" t="s">
        <v>912</v>
      </c>
      <c r="C296" t="s">
        <v>138</v>
      </c>
      <c r="D296" t="s">
        <v>540</v>
      </c>
      <c r="E296" t="s">
        <v>935</v>
      </c>
      <c r="F296" t="s">
        <v>536</v>
      </c>
      <c r="G296" t="s">
        <v>734</v>
      </c>
      <c r="H296" t="s">
        <v>936</v>
      </c>
      <c r="I296" t="s">
        <v>815</v>
      </c>
      <c r="J296" t="s">
        <v>471</v>
      </c>
      <c r="K296" t="s">
        <v>816</v>
      </c>
      <c r="L296" t="s">
        <v>211</v>
      </c>
      <c r="M296" t="s">
        <v>624</v>
      </c>
      <c r="N296" t="s">
        <v>859</v>
      </c>
      <c r="O296" t="s">
        <v>371</v>
      </c>
      <c r="P296" t="s">
        <v>785</v>
      </c>
      <c r="Q296" t="s">
        <v>937</v>
      </c>
      <c r="R296" t="s">
        <v>932</v>
      </c>
      <c r="S296" t="s">
        <v>726</v>
      </c>
      <c r="T296" t="s">
        <v>739</v>
      </c>
      <c r="U296" t="s">
        <v>865</v>
      </c>
      <c r="V296" t="s">
        <v>780</v>
      </c>
      <c r="W296" t="s">
        <v>644</v>
      </c>
      <c r="X296" t="s">
        <v>659</v>
      </c>
      <c r="Y296" t="s">
        <v>679</v>
      </c>
      <c r="Z296" t="s">
        <v>771</v>
      </c>
      <c r="AA296" t="s">
        <v>795</v>
      </c>
      <c r="AB296" t="s">
        <v>740</v>
      </c>
      <c r="AC296" t="s">
        <v>740</v>
      </c>
      <c r="AD296" t="s">
        <v>388</v>
      </c>
    </row>
    <row r="297" spans="1:30" x14ac:dyDescent="0.3">
      <c r="A297" t="s">
        <v>60</v>
      </c>
      <c r="B297" t="s">
        <v>912</v>
      </c>
      <c r="C297" t="s">
        <v>154</v>
      </c>
      <c r="D297" t="s">
        <v>599</v>
      </c>
      <c r="E297" t="s">
        <v>892</v>
      </c>
      <c r="F297" t="s">
        <v>782</v>
      </c>
      <c r="G297" t="s">
        <v>832</v>
      </c>
      <c r="H297" t="s">
        <v>938</v>
      </c>
      <c r="I297" t="s">
        <v>803</v>
      </c>
      <c r="J297" t="s">
        <v>526</v>
      </c>
      <c r="K297" t="s">
        <v>361</v>
      </c>
      <c r="L297" t="s">
        <v>188</v>
      </c>
      <c r="M297" t="s">
        <v>772</v>
      </c>
      <c r="N297" t="s">
        <v>769</v>
      </c>
      <c r="O297" t="s">
        <v>848</v>
      </c>
      <c r="P297" t="s">
        <v>797</v>
      </c>
      <c r="Q297" t="s">
        <v>939</v>
      </c>
      <c r="R297" t="s">
        <v>703</v>
      </c>
      <c r="S297" t="s">
        <v>640</v>
      </c>
      <c r="T297" t="s">
        <v>865</v>
      </c>
      <c r="U297" t="s">
        <v>931</v>
      </c>
      <c r="V297" t="s">
        <v>481</v>
      </c>
      <c r="W297" t="s">
        <v>780</v>
      </c>
      <c r="X297" t="s">
        <v>508</v>
      </c>
      <c r="Y297" t="s">
        <v>729</v>
      </c>
      <c r="Z297" t="s">
        <v>841</v>
      </c>
      <c r="AA297" t="s">
        <v>789</v>
      </c>
      <c r="AB297" t="s">
        <v>711</v>
      </c>
      <c r="AC297" t="s">
        <v>831</v>
      </c>
      <c r="AD297" t="s">
        <v>483</v>
      </c>
    </row>
    <row r="298" spans="1:30" x14ac:dyDescent="0.3">
      <c r="A298" t="s">
        <v>85</v>
      </c>
      <c r="B298" t="s">
        <v>912</v>
      </c>
      <c r="C298" t="s">
        <v>154</v>
      </c>
      <c r="D298" t="s">
        <v>736</v>
      </c>
      <c r="E298" t="s">
        <v>940</v>
      </c>
      <c r="F298" t="s">
        <v>929</v>
      </c>
      <c r="G298" t="s">
        <v>481</v>
      </c>
      <c r="H298" t="s">
        <v>759</v>
      </c>
      <c r="I298" t="s">
        <v>941</v>
      </c>
      <c r="J298" t="s">
        <v>786</v>
      </c>
      <c r="K298" t="s">
        <v>548</v>
      </c>
      <c r="L298" t="s">
        <v>207</v>
      </c>
      <c r="M298" t="s">
        <v>548</v>
      </c>
      <c r="N298" t="s">
        <v>683</v>
      </c>
      <c r="O298" t="s">
        <v>942</v>
      </c>
      <c r="P298" t="s">
        <v>890</v>
      </c>
      <c r="Q298" t="s">
        <v>943</v>
      </c>
      <c r="R298" t="s">
        <v>760</v>
      </c>
      <c r="S298" t="s">
        <v>572</v>
      </c>
      <c r="T298" t="s">
        <v>807</v>
      </c>
      <c r="U298" t="s">
        <v>759</v>
      </c>
      <c r="V298" t="s">
        <v>734</v>
      </c>
      <c r="W298" t="s">
        <v>736</v>
      </c>
      <c r="X298" t="s">
        <v>745</v>
      </c>
      <c r="Y298" t="s">
        <v>488</v>
      </c>
      <c r="Z298" t="s">
        <v>742</v>
      </c>
      <c r="AA298" t="s">
        <v>483</v>
      </c>
      <c r="AB298" t="s">
        <v>704</v>
      </c>
      <c r="AC298" t="s">
        <v>689</v>
      </c>
      <c r="AD298" t="s">
        <v>831</v>
      </c>
    </row>
    <row r="299" spans="1:30" x14ac:dyDescent="0.3">
      <c r="A299" t="s">
        <v>104</v>
      </c>
      <c r="B299" t="s">
        <v>912</v>
      </c>
      <c r="C299" t="s">
        <v>154</v>
      </c>
      <c r="D299" t="s">
        <v>643</v>
      </c>
      <c r="E299" t="s">
        <v>944</v>
      </c>
      <c r="F299" t="s">
        <v>516</v>
      </c>
      <c r="G299" t="s">
        <v>820</v>
      </c>
      <c r="H299" t="s">
        <v>847</v>
      </c>
      <c r="I299" t="s">
        <v>772</v>
      </c>
      <c r="J299" t="s">
        <v>540</v>
      </c>
      <c r="K299" t="s">
        <v>659</v>
      </c>
      <c r="L299" t="s">
        <v>197</v>
      </c>
      <c r="M299" t="s">
        <v>936</v>
      </c>
      <c r="N299" t="s">
        <v>483</v>
      </c>
      <c r="O299" t="s">
        <v>945</v>
      </c>
      <c r="P299" t="s">
        <v>831</v>
      </c>
      <c r="Q299" t="s">
        <v>894</v>
      </c>
      <c r="R299" t="s">
        <v>375</v>
      </c>
      <c r="S299" t="s">
        <v>781</v>
      </c>
      <c r="T299" t="s">
        <v>753</v>
      </c>
      <c r="U299" t="s">
        <v>759</v>
      </c>
      <c r="V299" t="s">
        <v>797</v>
      </c>
      <c r="W299" t="s">
        <v>225</v>
      </c>
      <c r="X299" t="s">
        <v>867</v>
      </c>
      <c r="Y299" t="s">
        <v>749</v>
      </c>
      <c r="Z299" t="s">
        <v>394</v>
      </c>
      <c r="AA299" t="s">
        <v>748</v>
      </c>
      <c r="AB299" t="s">
        <v>820</v>
      </c>
      <c r="AC299" t="s">
        <v>763</v>
      </c>
      <c r="AD299" t="s">
        <v>932</v>
      </c>
    </row>
    <row r="300" spans="1:30" x14ac:dyDescent="0.3">
      <c r="A300" t="s">
        <v>60</v>
      </c>
      <c r="B300" t="s">
        <v>912</v>
      </c>
      <c r="C300" t="s">
        <v>167</v>
      </c>
      <c r="D300" t="s">
        <v>474</v>
      </c>
      <c r="E300" t="s">
        <v>946</v>
      </c>
      <c r="F300" t="s">
        <v>379</v>
      </c>
      <c r="G300" t="s">
        <v>777</v>
      </c>
      <c r="H300" t="s">
        <v>596</v>
      </c>
      <c r="I300" t="s">
        <v>867</v>
      </c>
      <c r="J300" t="s">
        <v>618</v>
      </c>
      <c r="K300" t="s">
        <v>800</v>
      </c>
      <c r="L300" t="s">
        <v>214</v>
      </c>
      <c r="M300" t="s">
        <v>947</v>
      </c>
      <c r="N300" t="s">
        <v>516</v>
      </c>
      <c r="O300" t="s">
        <v>792</v>
      </c>
      <c r="P300" t="s">
        <v>808</v>
      </c>
      <c r="Q300" t="s">
        <v>948</v>
      </c>
      <c r="R300" t="s">
        <v>508</v>
      </c>
      <c r="S300" t="s">
        <v>803</v>
      </c>
      <c r="T300" t="s">
        <v>794</v>
      </c>
      <c r="U300" t="s">
        <v>79</v>
      </c>
      <c r="V300" t="s">
        <v>659</v>
      </c>
      <c r="W300" t="s">
        <v>375</v>
      </c>
      <c r="X300" t="s">
        <v>949</v>
      </c>
      <c r="Y300" t="s">
        <v>394</v>
      </c>
      <c r="Z300" t="s">
        <v>849</v>
      </c>
      <c r="AA300" t="s">
        <v>837</v>
      </c>
      <c r="AB300" t="s">
        <v>732</v>
      </c>
      <c r="AC300" t="s">
        <v>361</v>
      </c>
      <c r="AD300" t="s">
        <v>361</v>
      </c>
    </row>
    <row r="301" spans="1:30" x14ac:dyDescent="0.3">
      <c r="A301" t="s">
        <v>85</v>
      </c>
      <c r="B301" t="s">
        <v>912</v>
      </c>
      <c r="C301" t="s">
        <v>167</v>
      </c>
      <c r="D301" t="s">
        <v>762</v>
      </c>
      <c r="E301" t="s">
        <v>950</v>
      </c>
      <c r="F301" t="s">
        <v>951</v>
      </c>
      <c r="G301" t="s">
        <v>859</v>
      </c>
      <c r="H301" t="s">
        <v>941</v>
      </c>
      <c r="I301" t="s">
        <v>952</v>
      </c>
      <c r="J301" t="s">
        <v>811</v>
      </c>
      <c r="K301" t="s">
        <v>953</v>
      </c>
      <c r="L301" t="s">
        <v>275</v>
      </c>
      <c r="M301" t="s">
        <v>799</v>
      </c>
      <c r="N301" t="s">
        <v>391</v>
      </c>
      <c r="O301" t="s">
        <v>954</v>
      </c>
      <c r="P301" t="s">
        <v>790</v>
      </c>
      <c r="Q301" t="s">
        <v>955</v>
      </c>
      <c r="R301" t="s">
        <v>859</v>
      </c>
      <c r="S301" t="s">
        <v>619</v>
      </c>
      <c r="T301" t="s">
        <v>752</v>
      </c>
      <c r="U301" t="s">
        <v>786</v>
      </c>
      <c r="V301" t="s">
        <v>780</v>
      </c>
      <c r="W301" t="s">
        <v>348</v>
      </c>
      <c r="X301" t="s">
        <v>507</v>
      </c>
      <c r="Y301" t="s">
        <v>655</v>
      </c>
      <c r="Z301" t="s">
        <v>771</v>
      </c>
      <c r="AA301" t="s">
        <v>704</v>
      </c>
      <c r="AB301" t="s">
        <v>745</v>
      </c>
      <c r="AC301" t="s">
        <v>761</v>
      </c>
      <c r="AD301" t="s">
        <v>663</v>
      </c>
    </row>
    <row r="302" spans="1:30" x14ac:dyDescent="0.3">
      <c r="A302" t="s">
        <v>104</v>
      </c>
      <c r="B302" t="s">
        <v>912</v>
      </c>
      <c r="C302" t="s">
        <v>167</v>
      </c>
      <c r="D302" t="s">
        <v>667</v>
      </c>
      <c r="E302" t="s">
        <v>956</v>
      </c>
      <c r="F302" t="s">
        <v>563</v>
      </c>
      <c r="G302" t="s">
        <v>741</v>
      </c>
      <c r="H302" t="s">
        <v>957</v>
      </c>
      <c r="I302" t="s">
        <v>819</v>
      </c>
      <c r="J302" t="s">
        <v>726</v>
      </c>
      <c r="K302" t="s">
        <v>492</v>
      </c>
      <c r="L302" t="s">
        <v>207</v>
      </c>
      <c r="M302" t="s">
        <v>371</v>
      </c>
      <c r="N302" t="s">
        <v>732</v>
      </c>
      <c r="O302" t="s">
        <v>629</v>
      </c>
      <c r="P302" t="s">
        <v>703</v>
      </c>
      <c r="Q302" t="s">
        <v>864</v>
      </c>
      <c r="R302" t="s">
        <v>855</v>
      </c>
      <c r="S302" t="s">
        <v>693</v>
      </c>
      <c r="T302" t="s">
        <v>507</v>
      </c>
      <c r="U302" t="s">
        <v>786</v>
      </c>
      <c r="V302" t="s">
        <v>911</v>
      </c>
      <c r="W302" t="s">
        <v>727</v>
      </c>
      <c r="X302" t="s">
        <v>501</v>
      </c>
      <c r="Y302" t="s">
        <v>719</v>
      </c>
      <c r="Z302" t="s">
        <v>777</v>
      </c>
      <c r="AA302" t="s">
        <v>559</v>
      </c>
      <c r="AB302" t="s">
        <v>841</v>
      </c>
      <c r="AC302" t="s">
        <v>388</v>
      </c>
      <c r="AD302" t="s">
        <v>507</v>
      </c>
    </row>
    <row r="303" spans="1:30" x14ac:dyDescent="0.3">
      <c r="A303" t="s">
        <v>60</v>
      </c>
      <c r="B303" t="s">
        <v>912</v>
      </c>
      <c r="C303" t="s">
        <v>177</v>
      </c>
      <c r="D303" t="s">
        <v>662</v>
      </c>
      <c r="E303" t="s">
        <v>958</v>
      </c>
      <c r="F303" t="s">
        <v>959</v>
      </c>
      <c r="G303" t="s">
        <v>741</v>
      </c>
      <c r="H303" t="s">
        <v>960</v>
      </c>
      <c r="I303" t="s">
        <v>841</v>
      </c>
      <c r="J303" t="s">
        <v>751</v>
      </c>
      <c r="K303" t="s">
        <v>480</v>
      </c>
      <c r="L303" t="s">
        <v>157</v>
      </c>
      <c r="M303" t="s">
        <v>648</v>
      </c>
      <c r="N303" t="s">
        <v>480</v>
      </c>
      <c r="O303" t="s">
        <v>588</v>
      </c>
      <c r="P303" t="s">
        <v>961</v>
      </c>
      <c r="Q303" t="s">
        <v>802</v>
      </c>
      <c r="R303" t="s">
        <v>508</v>
      </c>
      <c r="S303" t="s">
        <v>865</v>
      </c>
      <c r="T303" t="s">
        <v>516</v>
      </c>
      <c r="U303" t="s">
        <v>79</v>
      </c>
      <c r="V303" t="s">
        <v>382</v>
      </c>
      <c r="W303" t="s">
        <v>743</v>
      </c>
      <c r="X303" t="s">
        <v>947</v>
      </c>
      <c r="Y303" t="s">
        <v>499</v>
      </c>
      <c r="Z303" t="s">
        <v>507</v>
      </c>
      <c r="AA303" t="s">
        <v>848</v>
      </c>
      <c r="AB303" t="s">
        <v>911</v>
      </c>
      <c r="AC303" t="s">
        <v>861</v>
      </c>
      <c r="AD303" t="s">
        <v>382</v>
      </c>
    </row>
    <row r="304" spans="1:30" x14ac:dyDescent="0.3">
      <c r="A304" t="s">
        <v>85</v>
      </c>
      <c r="B304" t="s">
        <v>912</v>
      </c>
      <c r="C304" t="s">
        <v>177</v>
      </c>
      <c r="D304" t="s">
        <v>635</v>
      </c>
      <c r="E304" t="s">
        <v>962</v>
      </c>
      <c r="F304" t="s">
        <v>585</v>
      </c>
      <c r="G304" t="s">
        <v>859</v>
      </c>
      <c r="H304" t="s">
        <v>621</v>
      </c>
      <c r="I304" t="s">
        <v>532</v>
      </c>
      <c r="J304" t="s">
        <v>963</v>
      </c>
      <c r="K304" t="s">
        <v>964</v>
      </c>
      <c r="L304" t="s">
        <v>308</v>
      </c>
      <c r="M304" t="s">
        <v>480</v>
      </c>
      <c r="N304" t="s">
        <v>761</v>
      </c>
      <c r="O304" t="s">
        <v>852</v>
      </c>
      <c r="P304" t="s">
        <v>787</v>
      </c>
      <c r="Q304" t="s">
        <v>965</v>
      </c>
      <c r="R304" t="s">
        <v>753</v>
      </c>
      <c r="S304" t="s">
        <v>404</v>
      </c>
      <c r="T304" t="s">
        <v>757</v>
      </c>
      <c r="U304" t="s">
        <v>961</v>
      </c>
      <c r="V304" t="s">
        <v>741</v>
      </c>
      <c r="W304" t="s">
        <v>696</v>
      </c>
      <c r="X304" t="s">
        <v>512</v>
      </c>
      <c r="Y304" t="s">
        <v>672</v>
      </c>
      <c r="Z304" t="s">
        <v>634</v>
      </c>
      <c r="AA304" t="s">
        <v>883</v>
      </c>
      <c r="AB304" t="s">
        <v>831</v>
      </c>
      <c r="AC304" t="s">
        <v>807</v>
      </c>
      <c r="AD304" t="s">
        <v>507</v>
      </c>
    </row>
    <row r="305" spans="1:30" x14ac:dyDescent="0.3">
      <c r="A305" t="s">
        <v>104</v>
      </c>
      <c r="B305" t="s">
        <v>912</v>
      </c>
      <c r="C305" t="s">
        <v>177</v>
      </c>
      <c r="D305" t="s">
        <v>457</v>
      </c>
      <c r="E305" t="s">
        <v>872</v>
      </c>
      <c r="F305" t="s">
        <v>966</v>
      </c>
      <c r="G305" t="s">
        <v>717</v>
      </c>
      <c r="H305" t="s">
        <v>967</v>
      </c>
      <c r="I305" t="s">
        <v>516</v>
      </c>
      <c r="J305" t="s">
        <v>820</v>
      </c>
      <c r="K305" t="s">
        <v>580</v>
      </c>
      <c r="L305" t="s">
        <v>305</v>
      </c>
      <c r="M305" t="s">
        <v>491</v>
      </c>
      <c r="N305" t="s">
        <v>849</v>
      </c>
      <c r="O305" t="s">
        <v>353</v>
      </c>
      <c r="P305" t="s">
        <v>712</v>
      </c>
      <c r="Q305" t="s">
        <v>968</v>
      </c>
      <c r="R305" t="s">
        <v>495</v>
      </c>
      <c r="S305" t="s">
        <v>225</v>
      </c>
      <c r="T305" t="s">
        <v>703</v>
      </c>
      <c r="U305" t="s">
        <v>961</v>
      </c>
      <c r="V305" t="s">
        <v>816</v>
      </c>
      <c r="W305" t="s">
        <v>757</v>
      </c>
      <c r="X305" t="s">
        <v>814</v>
      </c>
      <c r="Y305" t="s">
        <v>634</v>
      </c>
      <c r="Z305" t="s">
        <v>734</v>
      </c>
      <c r="AA305" t="s">
        <v>659</v>
      </c>
      <c r="AB305" t="s">
        <v>375</v>
      </c>
      <c r="AC305" t="s">
        <v>483</v>
      </c>
      <c r="AD305" t="s">
        <v>873</v>
      </c>
    </row>
    <row r="306" spans="1:30" x14ac:dyDescent="0.3">
      <c r="A306" t="s">
        <v>60</v>
      </c>
      <c r="B306" t="s">
        <v>912</v>
      </c>
      <c r="C306" t="s">
        <v>194</v>
      </c>
      <c r="D306" t="s">
        <v>474</v>
      </c>
      <c r="E306" t="s">
        <v>969</v>
      </c>
      <c r="F306" t="s">
        <v>970</v>
      </c>
      <c r="G306" t="s">
        <v>707</v>
      </c>
      <c r="H306" t="s">
        <v>874</v>
      </c>
      <c r="I306" t="s">
        <v>356</v>
      </c>
      <c r="J306" t="s">
        <v>735</v>
      </c>
      <c r="K306" t="s">
        <v>901</v>
      </c>
      <c r="L306" t="s">
        <v>144</v>
      </c>
      <c r="M306" t="s">
        <v>947</v>
      </c>
      <c r="N306" t="s">
        <v>787</v>
      </c>
      <c r="O306" t="s">
        <v>860</v>
      </c>
      <c r="P306" t="s">
        <v>659</v>
      </c>
      <c r="Q306" t="s">
        <v>971</v>
      </c>
      <c r="R306" t="s">
        <v>580</v>
      </c>
      <c r="S306" t="s">
        <v>361</v>
      </c>
      <c r="T306" t="s">
        <v>508</v>
      </c>
      <c r="U306" t="s">
        <v>79</v>
      </c>
      <c r="V306" t="s">
        <v>879</v>
      </c>
      <c r="W306" t="s">
        <v>748</v>
      </c>
      <c r="X306" t="s">
        <v>629</v>
      </c>
      <c r="Y306" t="s">
        <v>707</v>
      </c>
      <c r="Z306" t="s">
        <v>703</v>
      </c>
      <c r="AA306" t="s">
        <v>798</v>
      </c>
      <c r="AB306" t="s">
        <v>507</v>
      </c>
      <c r="AC306" t="s">
        <v>548</v>
      </c>
      <c r="AD306" t="s">
        <v>722</v>
      </c>
    </row>
    <row r="307" spans="1:30" x14ac:dyDescent="0.3">
      <c r="A307" t="s">
        <v>85</v>
      </c>
      <c r="B307" t="s">
        <v>912</v>
      </c>
      <c r="C307" t="s">
        <v>194</v>
      </c>
      <c r="D307" t="s">
        <v>742</v>
      </c>
      <c r="E307" t="s">
        <v>972</v>
      </c>
      <c r="F307" t="s">
        <v>973</v>
      </c>
      <c r="G307" t="s">
        <v>603</v>
      </c>
      <c r="H307" t="s">
        <v>974</v>
      </c>
      <c r="I307" t="s">
        <v>975</v>
      </c>
      <c r="J307" t="s">
        <v>976</v>
      </c>
      <c r="K307" t="s">
        <v>779</v>
      </c>
      <c r="L307" t="s">
        <v>229</v>
      </c>
      <c r="M307" t="s">
        <v>480</v>
      </c>
      <c r="N307" t="s">
        <v>807</v>
      </c>
      <c r="O307" t="s">
        <v>977</v>
      </c>
      <c r="P307" t="s">
        <v>654</v>
      </c>
      <c r="Q307" t="s">
        <v>892</v>
      </c>
      <c r="R307" t="s">
        <v>750</v>
      </c>
      <c r="S307" t="s">
        <v>652</v>
      </c>
      <c r="T307" t="s">
        <v>780</v>
      </c>
      <c r="U307" t="s">
        <v>861</v>
      </c>
      <c r="V307" t="s">
        <v>356</v>
      </c>
      <c r="W307" t="s">
        <v>634</v>
      </c>
      <c r="X307" t="s">
        <v>861</v>
      </c>
      <c r="Y307" t="s">
        <v>471</v>
      </c>
      <c r="Z307" t="s">
        <v>644</v>
      </c>
      <c r="AA307" t="s">
        <v>748</v>
      </c>
      <c r="AB307" t="s">
        <v>387</v>
      </c>
      <c r="AC307" t="s">
        <v>832</v>
      </c>
      <c r="AD307" t="s">
        <v>855</v>
      </c>
    </row>
    <row r="308" spans="1:30" x14ac:dyDescent="0.3">
      <c r="A308" t="s">
        <v>104</v>
      </c>
      <c r="B308" t="s">
        <v>912</v>
      </c>
      <c r="C308" t="s">
        <v>194</v>
      </c>
      <c r="D308" t="s">
        <v>756</v>
      </c>
      <c r="E308" t="s">
        <v>918</v>
      </c>
      <c r="F308" t="s">
        <v>978</v>
      </c>
      <c r="G308" t="s">
        <v>745</v>
      </c>
      <c r="H308" t="s">
        <v>979</v>
      </c>
      <c r="I308" t="s">
        <v>936</v>
      </c>
      <c r="J308" t="s">
        <v>790</v>
      </c>
      <c r="K308" t="s">
        <v>768</v>
      </c>
      <c r="L308" t="s">
        <v>246</v>
      </c>
      <c r="M308" t="s">
        <v>980</v>
      </c>
      <c r="N308" t="s">
        <v>203</v>
      </c>
      <c r="O308" t="s">
        <v>621</v>
      </c>
      <c r="P308" t="s">
        <v>768</v>
      </c>
      <c r="Q308" t="s">
        <v>924</v>
      </c>
      <c r="R308" t="s">
        <v>548</v>
      </c>
      <c r="S308" t="s">
        <v>843</v>
      </c>
      <c r="T308" t="s">
        <v>759</v>
      </c>
      <c r="U308" t="s">
        <v>861</v>
      </c>
      <c r="V308" t="s">
        <v>703</v>
      </c>
      <c r="W308" t="s">
        <v>777</v>
      </c>
      <c r="X308" t="s">
        <v>851</v>
      </c>
      <c r="Y308" t="s">
        <v>843</v>
      </c>
      <c r="Z308" t="s">
        <v>384</v>
      </c>
      <c r="AA308" t="s">
        <v>722</v>
      </c>
      <c r="AB308" t="s">
        <v>981</v>
      </c>
      <c r="AC308" t="s">
        <v>845</v>
      </c>
      <c r="AD308" t="s">
        <v>879</v>
      </c>
    </row>
    <row r="309" spans="1:30" x14ac:dyDescent="0.3">
      <c r="A309" t="s">
        <v>60</v>
      </c>
      <c r="B309" t="s">
        <v>912</v>
      </c>
      <c r="C309" t="s">
        <v>213</v>
      </c>
      <c r="D309" t="s">
        <v>660</v>
      </c>
      <c r="E309" t="s">
        <v>982</v>
      </c>
      <c r="F309" t="s">
        <v>983</v>
      </c>
      <c r="G309" t="s">
        <v>745</v>
      </c>
      <c r="H309" t="s">
        <v>866</v>
      </c>
      <c r="I309" t="s">
        <v>833</v>
      </c>
      <c r="J309" t="s">
        <v>784</v>
      </c>
      <c r="K309" t="s">
        <v>548</v>
      </c>
      <c r="L309" t="s">
        <v>286</v>
      </c>
      <c r="M309" t="s">
        <v>792</v>
      </c>
      <c r="N309" t="s">
        <v>837</v>
      </c>
      <c r="O309" t="s">
        <v>984</v>
      </c>
      <c r="P309" t="s">
        <v>855</v>
      </c>
      <c r="Q309" t="s">
        <v>907</v>
      </c>
      <c r="R309" t="s">
        <v>851</v>
      </c>
      <c r="S309" t="s">
        <v>712</v>
      </c>
      <c r="T309" t="s">
        <v>814</v>
      </c>
      <c r="U309" t="s">
        <v>79</v>
      </c>
      <c r="V309" t="s">
        <v>985</v>
      </c>
      <c r="W309" t="s">
        <v>203</v>
      </c>
      <c r="X309" t="s">
        <v>954</v>
      </c>
      <c r="Y309" t="s">
        <v>356</v>
      </c>
      <c r="Z309" t="s">
        <v>361</v>
      </c>
      <c r="AA309" t="s">
        <v>577</v>
      </c>
      <c r="AB309" t="s">
        <v>748</v>
      </c>
      <c r="AC309" t="s">
        <v>767</v>
      </c>
      <c r="AD309" t="s">
        <v>901</v>
      </c>
    </row>
    <row r="310" spans="1:30" x14ac:dyDescent="0.3">
      <c r="A310" t="s">
        <v>85</v>
      </c>
      <c r="B310" t="s">
        <v>912</v>
      </c>
      <c r="C310" t="s">
        <v>213</v>
      </c>
      <c r="D310" t="s">
        <v>699</v>
      </c>
      <c r="E310" t="s">
        <v>986</v>
      </c>
      <c r="F310" t="s">
        <v>987</v>
      </c>
      <c r="G310" t="s">
        <v>743</v>
      </c>
      <c r="H310" t="s">
        <v>988</v>
      </c>
      <c r="I310" t="s">
        <v>873</v>
      </c>
      <c r="J310" t="s">
        <v>989</v>
      </c>
      <c r="K310" t="s">
        <v>794</v>
      </c>
      <c r="L310" t="s">
        <v>218</v>
      </c>
      <c r="M310" t="s">
        <v>787</v>
      </c>
      <c r="N310" t="s">
        <v>757</v>
      </c>
      <c r="O310" t="s">
        <v>688</v>
      </c>
      <c r="P310" t="s">
        <v>835</v>
      </c>
      <c r="Q310" t="s">
        <v>990</v>
      </c>
      <c r="R310" t="s">
        <v>816</v>
      </c>
      <c r="S310" t="s">
        <v>187</v>
      </c>
      <c r="T310" t="s">
        <v>753</v>
      </c>
      <c r="U310" t="s">
        <v>382</v>
      </c>
      <c r="V310" t="s">
        <v>703</v>
      </c>
      <c r="W310" t="s">
        <v>394</v>
      </c>
      <c r="X310" t="s">
        <v>548</v>
      </c>
      <c r="Y310" t="s">
        <v>737</v>
      </c>
      <c r="Z310" t="s">
        <v>815</v>
      </c>
      <c r="AA310" t="s">
        <v>507</v>
      </c>
      <c r="AB310" t="s">
        <v>387</v>
      </c>
      <c r="AC310" t="s">
        <v>481</v>
      </c>
      <c r="AD310" t="s">
        <v>867</v>
      </c>
    </row>
    <row r="311" spans="1:30" x14ac:dyDescent="0.3">
      <c r="A311" t="s">
        <v>104</v>
      </c>
      <c r="B311" t="s">
        <v>912</v>
      </c>
      <c r="C311" t="s">
        <v>213</v>
      </c>
      <c r="D311" t="s">
        <v>749</v>
      </c>
      <c r="E311" t="s">
        <v>991</v>
      </c>
      <c r="F311" t="s">
        <v>992</v>
      </c>
      <c r="G311" t="s">
        <v>520</v>
      </c>
      <c r="H311" t="s">
        <v>993</v>
      </c>
      <c r="I311" t="s">
        <v>388</v>
      </c>
      <c r="J311" t="s">
        <v>495</v>
      </c>
      <c r="K311" t="s">
        <v>789</v>
      </c>
      <c r="L311" t="s">
        <v>338</v>
      </c>
      <c r="M311" t="s">
        <v>941</v>
      </c>
      <c r="N311" t="s">
        <v>570</v>
      </c>
      <c r="O311" t="s">
        <v>994</v>
      </c>
      <c r="P311" t="s">
        <v>768</v>
      </c>
      <c r="Q311" t="s">
        <v>995</v>
      </c>
      <c r="R311" t="s">
        <v>794</v>
      </c>
      <c r="S311" t="s">
        <v>384</v>
      </c>
      <c r="T311" t="s">
        <v>722</v>
      </c>
      <c r="U311" t="s">
        <v>382</v>
      </c>
      <c r="V311" t="s">
        <v>712</v>
      </c>
      <c r="W311" t="s">
        <v>745</v>
      </c>
      <c r="X311" t="s">
        <v>996</v>
      </c>
      <c r="Y311" t="s">
        <v>230</v>
      </c>
      <c r="Z311" t="s">
        <v>483</v>
      </c>
      <c r="AA311" t="s">
        <v>536</v>
      </c>
      <c r="AB311" t="s">
        <v>849</v>
      </c>
      <c r="AC311" t="s">
        <v>849</v>
      </c>
      <c r="AD311" t="s">
        <v>722</v>
      </c>
    </row>
    <row r="312" spans="1:30" x14ac:dyDescent="0.3">
      <c r="A312" t="s">
        <v>60</v>
      </c>
      <c r="B312" t="s">
        <v>912</v>
      </c>
      <c r="C312" t="s">
        <v>228</v>
      </c>
      <c r="D312" t="s">
        <v>285</v>
      </c>
      <c r="E312" t="s">
        <v>997</v>
      </c>
      <c r="F312" t="s">
        <v>846</v>
      </c>
      <c r="G312" t="s">
        <v>831</v>
      </c>
      <c r="H312" t="s">
        <v>892</v>
      </c>
      <c r="I312" t="s">
        <v>801</v>
      </c>
      <c r="J312" t="s">
        <v>584</v>
      </c>
      <c r="K312" t="s">
        <v>936</v>
      </c>
      <c r="L312" t="s">
        <v>316</v>
      </c>
      <c r="M312" t="s">
        <v>847</v>
      </c>
      <c r="N312" t="s">
        <v>980</v>
      </c>
      <c r="O312" t="s">
        <v>992</v>
      </c>
      <c r="P312" t="s">
        <v>382</v>
      </c>
      <c r="Q312" t="s">
        <v>998</v>
      </c>
      <c r="R312" t="s">
        <v>999</v>
      </c>
      <c r="S312" t="s">
        <v>901</v>
      </c>
      <c r="T312" t="s">
        <v>819</v>
      </c>
      <c r="U312" t="s">
        <v>79</v>
      </c>
      <c r="V312" t="s">
        <v>821</v>
      </c>
      <c r="W312" t="s">
        <v>873</v>
      </c>
      <c r="X312" t="s">
        <v>984</v>
      </c>
      <c r="Y312" t="s">
        <v>932</v>
      </c>
      <c r="Z312" t="s">
        <v>570</v>
      </c>
      <c r="AA312" t="s">
        <v>491</v>
      </c>
      <c r="AB312" t="s">
        <v>795</v>
      </c>
      <c r="AC312" t="s">
        <v>536</v>
      </c>
      <c r="AD312" t="s">
        <v>768</v>
      </c>
    </row>
    <row r="313" spans="1:30" x14ac:dyDescent="0.3">
      <c r="A313" t="s">
        <v>85</v>
      </c>
      <c r="B313" t="s">
        <v>912</v>
      </c>
      <c r="C313" t="s">
        <v>228</v>
      </c>
      <c r="D313" t="s">
        <v>699</v>
      </c>
      <c r="E313" t="s">
        <v>986</v>
      </c>
      <c r="F313" t="s">
        <v>987</v>
      </c>
      <c r="G313" t="s">
        <v>627</v>
      </c>
      <c r="H313" t="s">
        <v>988</v>
      </c>
      <c r="I313" t="s">
        <v>559</v>
      </c>
      <c r="J313" t="s">
        <v>247</v>
      </c>
      <c r="K313" t="s">
        <v>794</v>
      </c>
      <c r="L313" t="s">
        <v>218</v>
      </c>
      <c r="M313" t="s">
        <v>787</v>
      </c>
      <c r="N313" t="s">
        <v>757</v>
      </c>
      <c r="O313" t="s">
        <v>688</v>
      </c>
      <c r="P313" t="s">
        <v>835</v>
      </c>
      <c r="Q313" t="s">
        <v>990</v>
      </c>
      <c r="R313" t="s">
        <v>816</v>
      </c>
      <c r="S313" t="s">
        <v>187</v>
      </c>
      <c r="T313" t="s">
        <v>813</v>
      </c>
      <c r="U313" t="s">
        <v>382</v>
      </c>
      <c r="V313" t="s">
        <v>512</v>
      </c>
      <c r="W313" t="s">
        <v>730</v>
      </c>
      <c r="X313" t="s">
        <v>548</v>
      </c>
      <c r="Y313" t="s">
        <v>689</v>
      </c>
      <c r="Z313" t="s">
        <v>784</v>
      </c>
      <c r="AA313" t="s">
        <v>748</v>
      </c>
      <c r="AB313" t="s">
        <v>387</v>
      </c>
      <c r="AC313" t="s">
        <v>481</v>
      </c>
      <c r="AD313" t="s">
        <v>867</v>
      </c>
    </row>
    <row r="314" spans="1:30" x14ac:dyDescent="0.3">
      <c r="A314" t="s">
        <v>104</v>
      </c>
      <c r="B314" t="s">
        <v>912</v>
      </c>
      <c r="C314" t="s">
        <v>228</v>
      </c>
      <c r="D314" t="s">
        <v>749</v>
      </c>
      <c r="E314" t="s">
        <v>991</v>
      </c>
      <c r="F314" t="s">
        <v>992</v>
      </c>
      <c r="G314" t="s">
        <v>520</v>
      </c>
      <c r="H314" t="s">
        <v>993</v>
      </c>
      <c r="I314" t="s">
        <v>785</v>
      </c>
      <c r="J314" t="s">
        <v>867</v>
      </c>
      <c r="K314" t="s">
        <v>789</v>
      </c>
      <c r="L314" t="s">
        <v>338</v>
      </c>
      <c r="M314" t="s">
        <v>941</v>
      </c>
      <c r="N314" t="s">
        <v>570</v>
      </c>
      <c r="O314" t="s">
        <v>994</v>
      </c>
      <c r="P314" t="s">
        <v>768</v>
      </c>
      <c r="Q314" t="s">
        <v>995</v>
      </c>
      <c r="R314" t="s">
        <v>516</v>
      </c>
      <c r="S314" t="s">
        <v>384</v>
      </c>
      <c r="T314" t="s">
        <v>767</v>
      </c>
      <c r="U314" t="s">
        <v>382</v>
      </c>
      <c r="V314" t="s">
        <v>712</v>
      </c>
      <c r="W314" t="s">
        <v>745</v>
      </c>
      <c r="X314" t="s">
        <v>996</v>
      </c>
      <c r="Y314" t="s">
        <v>230</v>
      </c>
      <c r="Z314" t="s">
        <v>356</v>
      </c>
      <c r="AA314" t="s">
        <v>821</v>
      </c>
      <c r="AB314" t="s">
        <v>849</v>
      </c>
      <c r="AC314" t="s">
        <v>849</v>
      </c>
      <c r="AD314" t="s">
        <v>722</v>
      </c>
    </row>
    <row r="315" spans="1:30" x14ac:dyDescent="0.3">
      <c r="A315" t="s">
        <v>60</v>
      </c>
      <c r="B315" t="s">
        <v>912</v>
      </c>
      <c r="C315" t="s">
        <v>238</v>
      </c>
      <c r="D315" t="s">
        <v>700</v>
      </c>
      <c r="E315" t="s">
        <v>940</v>
      </c>
      <c r="F315" t="s">
        <v>847</v>
      </c>
      <c r="G315" t="s">
        <v>520</v>
      </c>
      <c r="H315" t="s">
        <v>1000</v>
      </c>
      <c r="I315" t="s">
        <v>771</v>
      </c>
      <c r="J315" t="s">
        <v>629</v>
      </c>
      <c r="K315" t="s">
        <v>799</v>
      </c>
      <c r="L315" t="s">
        <v>332</v>
      </c>
      <c r="M315" t="s">
        <v>974</v>
      </c>
      <c r="N315" t="s">
        <v>941</v>
      </c>
      <c r="O315" t="s">
        <v>631</v>
      </c>
      <c r="P315" t="s">
        <v>480</v>
      </c>
      <c r="Q315" t="s">
        <v>924</v>
      </c>
      <c r="R315" t="s">
        <v>945</v>
      </c>
      <c r="S315" t="s">
        <v>881</v>
      </c>
      <c r="T315" t="s">
        <v>980</v>
      </c>
      <c r="U315" t="s">
        <v>79</v>
      </c>
      <c r="V315" t="s">
        <v>480</v>
      </c>
      <c r="W315" t="s">
        <v>890</v>
      </c>
      <c r="X315" t="s">
        <v>952</v>
      </c>
      <c r="Y315" t="s">
        <v>663</v>
      </c>
      <c r="Z315" t="s">
        <v>722</v>
      </c>
      <c r="AA315" t="s">
        <v>1001</v>
      </c>
      <c r="AB315" t="s">
        <v>361</v>
      </c>
      <c r="AC315" t="s">
        <v>779</v>
      </c>
      <c r="AD315" t="s">
        <v>814</v>
      </c>
    </row>
    <row r="316" spans="1:30" x14ac:dyDescent="0.3">
      <c r="A316" t="s">
        <v>85</v>
      </c>
      <c r="B316" t="s">
        <v>912</v>
      </c>
      <c r="C316" t="s">
        <v>238</v>
      </c>
      <c r="D316" t="s">
        <v>348</v>
      </c>
      <c r="E316" t="s">
        <v>1002</v>
      </c>
      <c r="F316" t="s">
        <v>951</v>
      </c>
      <c r="G316" t="s">
        <v>743</v>
      </c>
      <c r="H316" t="s">
        <v>1003</v>
      </c>
      <c r="I316" t="s">
        <v>732</v>
      </c>
      <c r="J316" t="s">
        <v>1004</v>
      </c>
      <c r="K316" t="s">
        <v>508</v>
      </c>
      <c r="L316" t="s">
        <v>261</v>
      </c>
      <c r="M316" t="s">
        <v>848</v>
      </c>
      <c r="N316" t="s">
        <v>820</v>
      </c>
      <c r="O316" t="s">
        <v>1005</v>
      </c>
      <c r="P316" t="s">
        <v>532</v>
      </c>
      <c r="Q316" t="s">
        <v>840</v>
      </c>
      <c r="R316" t="s">
        <v>512</v>
      </c>
      <c r="S316" t="s">
        <v>665</v>
      </c>
      <c r="T316" t="s">
        <v>755</v>
      </c>
      <c r="U316" t="s">
        <v>901</v>
      </c>
      <c r="V316" t="s">
        <v>495</v>
      </c>
      <c r="W316" t="s">
        <v>746</v>
      </c>
      <c r="X316" t="s">
        <v>624</v>
      </c>
      <c r="Y316" t="s">
        <v>668</v>
      </c>
      <c r="Z316" t="s">
        <v>640</v>
      </c>
      <c r="AA316" t="s">
        <v>748</v>
      </c>
      <c r="AB316" t="s">
        <v>748</v>
      </c>
      <c r="AC316" t="s">
        <v>723</v>
      </c>
      <c r="AD316" t="s">
        <v>516</v>
      </c>
    </row>
    <row r="317" spans="1:30" x14ac:dyDescent="0.3">
      <c r="A317" t="s">
        <v>104</v>
      </c>
      <c r="B317" t="s">
        <v>912</v>
      </c>
      <c r="C317" t="s">
        <v>238</v>
      </c>
      <c r="D317" t="s">
        <v>685</v>
      </c>
      <c r="E317" t="s">
        <v>1006</v>
      </c>
      <c r="F317" t="s">
        <v>254</v>
      </c>
      <c r="G317" t="s">
        <v>808</v>
      </c>
      <c r="H317" t="s">
        <v>1007</v>
      </c>
      <c r="I317" t="s">
        <v>833</v>
      </c>
      <c r="J317" t="s">
        <v>1008</v>
      </c>
      <c r="K317" t="s">
        <v>799</v>
      </c>
      <c r="L317" t="s">
        <v>301</v>
      </c>
      <c r="M317" t="s">
        <v>818</v>
      </c>
      <c r="N317" t="s">
        <v>722</v>
      </c>
      <c r="O317" t="s">
        <v>1009</v>
      </c>
      <c r="P317" t="s">
        <v>999</v>
      </c>
      <c r="Q317" t="s">
        <v>858</v>
      </c>
      <c r="R317" t="s">
        <v>805</v>
      </c>
      <c r="S317" t="s">
        <v>738</v>
      </c>
      <c r="T317" t="s">
        <v>566</v>
      </c>
      <c r="U317" t="s">
        <v>901</v>
      </c>
      <c r="V317" t="s">
        <v>790</v>
      </c>
      <c r="W317" t="s">
        <v>520</v>
      </c>
      <c r="X317" t="s">
        <v>949</v>
      </c>
      <c r="Y317" t="s">
        <v>833</v>
      </c>
      <c r="Z317" t="s">
        <v>841</v>
      </c>
      <c r="AA317" t="s">
        <v>936</v>
      </c>
      <c r="AB317" t="s">
        <v>512</v>
      </c>
      <c r="AC317" t="s">
        <v>720</v>
      </c>
      <c r="AD317" t="s">
        <v>480</v>
      </c>
    </row>
    <row r="318" spans="1:30" x14ac:dyDescent="0.3">
      <c r="A318" t="s">
        <v>60</v>
      </c>
      <c r="B318" t="s">
        <v>912</v>
      </c>
      <c r="C318" t="s">
        <v>264</v>
      </c>
      <c r="D318" t="s">
        <v>764</v>
      </c>
      <c r="E318" t="s">
        <v>1010</v>
      </c>
      <c r="F318" t="s">
        <v>532</v>
      </c>
      <c r="G318" t="s">
        <v>627</v>
      </c>
      <c r="H318" t="s">
        <v>1011</v>
      </c>
      <c r="I318" t="s">
        <v>394</v>
      </c>
      <c r="J318" t="s">
        <v>869</v>
      </c>
      <c r="K318" t="s">
        <v>492</v>
      </c>
      <c r="L318" t="s">
        <v>311</v>
      </c>
      <c r="M318" t="s">
        <v>839</v>
      </c>
      <c r="N318" t="s">
        <v>949</v>
      </c>
      <c r="O318" t="s">
        <v>234</v>
      </c>
      <c r="P318" t="s">
        <v>577</v>
      </c>
      <c r="Q318" t="s">
        <v>822</v>
      </c>
      <c r="R318" t="s">
        <v>629</v>
      </c>
      <c r="S318" t="s">
        <v>580</v>
      </c>
      <c r="T318" t="s">
        <v>792</v>
      </c>
      <c r="U318" t="s">
        <v>79</v>
      </c>
      <c r="V318" t="s">
        <v>508</v>
      </c>
      <c r="W318" t="s">
        <v>691</v>
      </c>
      <c r="X318" t="s">
        <v>899</v>
      </c>
      <c r="Y318" t="s">
        <v>487</v>
      </c>
      <c r="Z318" t="s">
        <v>536</v>
      </c>
      <c r="AA318" t="s">
        <v>818</v>
      </c>
      <c r="AB318" t="s">
        <v>774</v>
      </c>
      <c r="AC318" t="s">
        <v>799</v>
      </c>
      <c r="AD318" t="s">
        <v>837</v>
      </c>
    </row>
    <row r="319" spans="1:30" x14ac:dyDescent="0.3">
      <c r="A319" t="s">
        <v>85</v>
      </c>
      <c r="B319" t="s">
        <v>912</v>
      </c>
      <c r="C319" t="s">
        <v>264</v>
      </c>
      <c r="D319" t="s">
        <v>806</v>
      </c>
      <c r="E319" t="s">
        <v>1012</v>
      </c>
      <c r="F319" t="s">
        <v>1013</v>
      </c>
      <c r="G319" t="s">
        <v>387</v>
      </c>
      <c r="H319" t="s">
        <v>1014</v>
      </c>
      <c r="I319" t="s">
        <v>748</v>
      </c>
      <c r="J319" t="s">
        <v>1015</v>
      </c>
      <c r="K319" t="s">
        <v>800</v>
      </c>
      <c r="L319" t="s">
        <v>339</v>
      </c>
      <c r="M319" t="s">
        <v>798</v>
      </c>
      <c r="N319" t="s">
        <v>741</v>
      </c>
      <c r="O319" t="s">
        <v>1016</v>
      </c>
      <c r="P319" t="s">
        <v>977</v>
      </c>
      <c r="Q319" t="s">
        <v>840</v>
      </c>
      <c r="R319" t="s">
        <v>867</v>
      </c>
      <c r="S319" t="s">
        <v>642</v>
      </c>
      <c r="T319" t="s">
        <v>600</v>
      </c>
      <c r="U319" t="s">
        <v>790</v>
      </c>
      <c r="V319" t="s">
        <v>786</v>
      </c>
      <c r="W319" t="s">
        <v>511</v>
      </c>
      <c r="X319" t="s">
        <v>790</v>
      </c>
      <c r="Y319" t="s">
        <v>644</v>
      </c>
      <c r="Z319" t="s">
        <v>785</v>
      </c>
      <c r="AA319" t="s">
        <v>512</v>
      </c>
      <c r="AB319" t="s">
        <v>855</v>
      </c>
      <c r="AC319" t="s">
        <v>753</v>
      </c>
      <c r="AD319" t="s">
        <v>921</v>
      </c>
    </row>
    <row r="320" spans="1:30" x14ac:dyDescent="0.3">
      <c r="A320" t="s">
        <v>104</v>
      </c>
      <c r="B320" t="s">
        <v>912</v>
      </c>
      <c r="C320" t="s">
        <v>264</v>
      </c>
      <c r="D320" t="s">
        <v>690</v>
      </c>
      <c r="E320" t="s">
        <v>1017</v>
      </c>
      <c r="F320" t="s">
        <v>951</v>
      </c>
      <c r="G320" t="s">
        <v>732</v>
      </c>
      <c r="H320" t="s">
        <v>528</v>
      </c>
      <c r="I320" t="s">
        <v>859</v>
      </c>
      <c r="J320" t="s">
        <v>1018</v>
      </c>
      <c r="K320" t="s">
        <v>508</v>
      </c>
      <c r="L320" t="s">
        <v>343</v>
      </c>
      <c r="M320" t="s">
        <v>1019</v>
      </c>
      <c r="N320" t="s">
        <v>821</v>
      </c>
      <c r="O320" t="s">
        <v>1020</v>
      </c>
      <c r="P320" t="s">
        <v>947</v>
      </c>
      <c r="Q320" t="s">
        <v>1021</v>
      </c>
      <c r="R320" t="s">
        <v>798</v>
      </c>
      <c r="S320" t="s">
        <v>813</v>
      </c>
      <c r="T320" t="s">
        <v>501</v>
      </c>
      <c r="U320" t="s">
        <v>790</v>
      </c>
      <c r="V320" t="s">
        <v>936</v>
      </c>
      <c r="W320" t="s">
        <v>732</v>
      </c>
      <c r="X320" t="s">
        <v>824</v>
      </c>
      <c r="Y320" t="s">
        <v>757</v>
      </c>
      <c r="Z320" t="s">
        <v>816</v>
      </c>
      <c r="AA320" t="s">
        <v>566</v>
      </c>
      <c r="AB320" t="s">
        <v>495</v>
      </c>
      <c r="AC320" t="s">
        <v>759</v>
      </c>
      <c r="AD320" t="s">
        <v>793</v>
      </c>
    </row>
    <row r="321" spans="1:30" x14ac:dyDescent="0.3">
      <c r="A321" t="s">
        <v>60</v>
      </c>
      <c r="B321" t="s">
        <v>912</v>
      </c>
      <c r="C321" t="s">
        <v>273</v>
      </c>
      <c r="D321" t="s">
        <v>685</v>
      </c>
      <c r="E321" t="s">
        <v>840</v>
      </c>
      <c r="F321" t="s">
        <v>983</v>
      </c>
      <c r="G321" t="s">
        <v>816</v>
      </c>
      <c r="H321" t="s">
        <v>1022</v>
      </c>
      <c r="I321" t="s">
        <v>391</v>
      </c>
      <c r="J321" t="s">
        <v>1023</v>
      </c>
      <c r="K321" t="s">
        <v>794</v>
      </c>
      <c r="L321" t="s">
        <v>346</v>
      </c>
      <c r="M321" t="s">
        <v>588</v>
      </c>
      <c r="N321" t="s">
        <v>947</v>
      </c>
      <c r="O321" t="s">
        <v>688</v>
      </c>
      <c r="P321" t="s">
        <v>501</v>
      </c>
      <c r="Q321" t="s">
        <v>968</v>
      </c>
      <c r="R321" t="s">
        <v>604</v>
      </c>
      <c r="S321" t="s">
        <v>835</v>
      </c>
      <c r="T321" t="s">
        <v>254</v>
      </c>
      <c r="U321" t="s">
        <v>79</v>
      </c>
      <c r="V321" t="s">
        <v>921</v>
      </c>
      <c r="W321" t="s">
        <v>936</v>
      </c>
      <c r="X321" t="s">
        <v>1024</v>
      </c>
      <c r="Y321" t="s">
        <v>981</v>
      </c>
      <c r="Z321" t="s">
        <v>794</v>
      </c>
      <c r="AA321" t="s">
        <v>947</v>
      </c>
      <c r="AB321" t="s">
        <v>548</v>
      </c>
      <c r="AC321" t="s">
        <v>580</v>
      </c>
      <c r="AD321" t="s">
        <v>851</v>
      </c>
    </row>
    <row r="322" spans="1:30" x14ac:dyDescent="0.3">
      <c r="A322" t="s">
        <v>85</v>
      </c>
      <c r="B322" t="s">
        <v>912</v>
      </c>
      <c r="C322" t="s">
        <v>273</v>
      </c>
      <c r="D322" t="s">
        <v>713</v>
      </c>
      <c r="E322" t="s">
        <v>1025</v>
      </c>
      <c r="F322" t="s">
        <v>853</v>
      </c>
      <c r="G322" t="s">
        <v>849</v>
      </c>
      <c r="H322" t="s">
        <v>977</v>
      </c>
      <c r="I322" t="s">
        <v>755</v>
      </c>
      <c r="J322" t="s">
        <v>1026</v>
      </c>
      <c r="K322" t="s">
        <v>790</v>
      </c>
      <c r="L322" t="s">
        <v>301</v>
      </c>
      <c r="M322" t="s">
        <v>371</v>
      </c>
      <c r="N322" t="s">
        <v>859</v>
      </c>
      <c r="O322" t="s">
        <v>1027</v>
      </c>
      <c r="P322" t="s">
        <v>621</v>
      </c>
      <c r="Q322" t="s">
        <v>1028</v>
      </c>
      <c r="R322" t="s">
        <v>767</v>
      </c>
      <c r="S322" t="s">
        <v>457</v>
      </c>
      <c r="T322" t="s">
        <v>703</v>
      </c>
      <c r="U322" t="s">
        <v>782</v>
      </c>
      <c r="V322" t="s">
        <v>659</v>
      </c>
      <c r="W322" t="s">
        <v>481</v>
      </c>
      <c r="X322" t="s">
        <v>800</v>
      </c>
      <c r="Y322" t="s">
        <v>225</v>
      </c>
      <c r="Z322" t="s">
        <v>483</v>
      </c>
      <c r="AA322" t="s">
        <v>803</v>
      </c>
      <c r="AB322" t="s">
        <v>774</v>
      </c>
      <c r="AC322" t="s">
        <v>932</v>
      </c>
      <c r="AD322" t="s">
        <v>799</v>
      </c>
    </row>
    <row r="323" spans="1:30" x14ac:dyDescent="0.3">
      <c r="A323" t="s">
        <v>104</v>
      </c>
      <c r="B323" t="s">
        <v>912</v>
      </c>
      <c r="C323" t="s">
        <v>273</v>
      </c>
      <c r="D323" t="s">
        <v>681</v>
      </c>
      <c r="E323" t="s">
        <v>1000</v>
      </c>
      <c r="F323" t="s">
        <v>1029</v>
      </c>
      <c r="G323" t="s">
        <v>865</v>
      </c>
      <c r="H323" t="s">
        <v>1030</v>
      </c>
      <c r="I323" t="s">
        <v>734</v>
      </c>
      <c r="J323" t="s">
        <v>927</v>
      </c>
      <c r="K323" t="s">
        <v>772</v>
      </c>
      <c r="L323" t="s">
        <v>317</v>
      </c>
      <c r="M323" t="s">
        <v>850</v>
      </c>
      <c r="N323" t="s">
        <v>790</v>
      </c>
      <c r="O323" t="s">
        <v>983</v>
      </c>
      <c r="P323" t="s">
        <v>371</v>
      </c>
      <c r="Q323" t="s">
        <v>809</v>
      </c>
      <c r="R323" t="s">
        <v>491</v>
      </c>
      <c r="S323" t="s">
        <v>808</v>
      </c>
      <c r="T323" t="s">
        <v>851</v>
      </c>
      <c r="U323" t="s">
        <v>782</v>
      </c>
      <c r="V323" t="s">
        <v>789</v>
      </c>
      <c r="W323" t="s">
        <v>795</v>
      </c>
      <c r="X323" t="s">
        <v>974</v>
      </c>
      <c r="Y323" t="s">
        <v>833</v>
      </c>
      <c r="Z323" t="s">
        <v>803</v>
      </c>
      <c r="AA323" t="s">
        <v>772</v>
      </c>
      <c r="AB323" t="s">
        <v>712</v>
      </c>
      <c r="AC323" t="s">
        <v>890</v>
      </c>
      <c r="AD323" t="s">
        <v>787</v>
      </c>
    </row>
    <row r="324" spans="1:30" x14ac:dyDescent="0.3">
      <c r="A324" t="s">
        <v>60</v>
      </c>
      <c r="B324" t="s">
        <v>1031</v>
      </c>
      <c r="C324" t="s">
        <v>62</v>
      </c>
      <c r="D324" t="s">
        <v>678</v>
      </c>
      <c r="E324" t="s">
        <v>1032</v>
      </c>
      <c r="F324" t="s">
        <v>1033</v>
      </c>
      <c r="G324" t="s">
        <v>961</v>
      </c>
      <c r="H324" t="s">
        <v>1034</v>
      </c>
      <c r="I324" t="s">
        <v>644</v>
      </c>
      <c r="J324" t="s">
        <v>743</v>
      </c>
      <c r="K324" t="s">
        <v>768</v>
      </c>
      <c r="L324" t="s">
        <v>316</v>
      </c>
      <c r="M324" t="s">
        <v>852</v>
      </c>
      <c r="N324" t="s">
        <v>792</v>
      </c>
      <c r="O324" t="s">
        <v>1014</v>
      </c>
      <c r="P324" t="s">
        <v>789</v>
      </c>
      <c r="Q324" t="s">
        <v>1035</v>
      </c>
      <c r="R324" t="s">
        <v>710</v>
      </c>
      <c r="S324" t="s">
        <v>818</v>
      </c>
      <c r="T324" t="s">
        <v>1036</v>
      </c>
      <c r="U324" t="s">
        <v>79</v>
      </c>
      <c r="V324" t="s">
        <v>501</v>
      </c>
      <c r="W324" t="s">
        <v>240</v>
      </c>
      <c r="X324" t="s">
        <v>1009</v>
      </c>
      <c r="Y324" t="s">
        <v>512</v>
      </c>
      <c r="Z324" t="s">
        <v>240</v>
      </c>
      <c r="AA324" t="s">
        <v>824</v>
      </c>
      <c r="AB324" t="s">
        <v>722</v>
      </c>
      <c r="AC324" t="s">
        <v>1037</v>
      </c>
      <c r="AD324" t="s">
        <v>929</v>
      </c>
    </row>
    <row r="325" spans="1:30" x14ac:dyDescent="0.3">
      <c r="A325" t="s">
        <v>85</v>
      </c>
      <c r="B325" t="s">
        <v>1031</v>
      </c>
      <c r="C325" t="s">
        <v>62</v>
      </c>
      <c r="D325" t="s">
        <v>668</v>
      </c>
      <c r="E325" t="s">
        <v>997</v>
      </c>
      <c r="F325" t="s">
        <v>796</v>
      </c>
      <c r="G325" t="s">
        <v>507</v>
      </c>
      <c r="H325" t="s">
        <v>860</v>
      </c>
      <c r="I325" t="s">
        <v>859</v>
      </c>
      <c r="J325" t="s">
        <v>1038</v>
      </c>
      <c r="K325" t="s">
        <v>536</v>
      </c>
      <c r="L325" t="s">
        <v>376</v>
      </c>
      <c r="M325" t="s">
        <v>792</v>
      </c>
      <c r="N325" t="s">
        <v>704</v>
      </c>
      <c r="O325" t="s">
        <v>1039</v>
      </c>
      <c r="P325" t="s">
        <v>563</v>
      </c>
      <c r="Q325" t="s">
        <v>1040</v>
      </c>
      <c r="R325" t="s">
        <v>779</v>
      </c>
      <c r="S325" t="s">
        <v>781</v>
      </c>
      <c r="T325" t="s">
        <v>495</v>
      </c>
      <c r="U325" t="s">
        <v>794</v>
      </c>
      <c r="V325" t="s">
        <v>786</v>
      </c>
      <c r="W325" t="s">
        <v>388</v>
      </c>
      <c r="X325" t="s">
        <v>906</v>
      </c>
      <c r="Y325" t="s">
        <v>801</v>
      </c>
      <c r="Z325" t="s">
        <v>520</v>
      </c>
      <c r="AA325" t="s">
        <v>720</v>
      </c>
      <c r="AB325" t="s">
        <v>548</v>
      </c>
      <c r="AC325" t="s">
        <v>841</v>
      </c>
      <c r="AD325" t="s">
        <v>829</v>
      </c>
    </row>
    <row r="326" spans="1:30" x14ac:dyDescent="0.3">
      <c r="A326" t="s">
        <v>104</v>
      </c>
      <c r="B326" t="s">
        <v>1031</v>
      </c>
      <c r="C326" t="s">
        <v>62</v>
      </c>
      <c r="D326" t="s">
        <v>471</v>
      </c>
      <c r="E326" t="s">
        <v>1041</v>
      </c>
      <c r="F326" t="s">
        <v>812</v>
      </c>
      <c r="G326" t="s">
        <v>961</v>
      </c>
      <c r="H326" t="s">
        <v>1042</v>
      </c>
      <c r="I326" t="s">
        <v>815</v>
      </c>
      <c r="J326" t="s">
        <v>234</v>
      </c>
      <c r="K326" t="s">
        <v>936</v>
      </c>
      <c r="L326" t="s">
        <v>330</v>
      </c>
      <c r="M326" t="s">
        <v>645</v>
      </c>
      <c r="N326" t="s">
        <v>566</v>
      </c>
      <c r="O326" t="s">
        <v>1043</v>
      </c>
      <c r="P326" t="s">
        <v>929</v>
      </c>
      <c r="Q326" t="s">
        <v>935</v>
      </c>
      <c r="R326" t="s">
        <v>824</v>
      </c>
      <c r="S326" t="s">
        <v>703</v>
      </c>
      <c r="T326" t="s">
        <v>491</v>
      </c>
      <c r="U326" t="s">
        <v>794</v>
      </c>
      <c r="V326" t="s">
        <v>790</v>
      </c>
      <c r="W326" t="s">
        <v>361</v>
      </c>
      <c r="X326" t="s">
        <v>942</v>
      </c>
      <c r="Y326" t="s">
        <v>859</v>
      </c>
      <c r="Z326" t="s">
        <v>559</v>
      </c>
      <c r="AA326" t="s">
        <v>779</v>
      </c>
      <c r="AB326" t="s">
        <v>775</v>
      </c>
      <c r="AC326" t="s">
        <v>570</v>
      </c>
      <c r="AD326" t="s">
        <v>805</v>
      </c>
    </row>
    <row r="327" spans="1:30" x14ac:dyDescent="0.3">
      <c r="A327" t="s">
        <v>60</v>
      </c>
      <c r="B327" t="s">
        <v>1031</v>
      </c>
      <c r="C327" t="s">
        <v>116</v>
      </c>
      <c r="D327" t="s">
        <v>762</v>
      </c>
      <c r="E327" t="s">
        <v>1044</v>
      </c>
      <c r="F327" t="s">
        <v>1020</v>
      </c>
      <c r="G327" t="s">
        <v>703</v>
      </c>
      <c r="H327" t="s">
        <v>1034</v>
      </c>
      <c r="I327" t="s">
        <v>584</v>
      </c>
      <c r="J327" t="s">
        <v>511</v>
      </c>
      <c r="K327" t="s">
        <v>936</v>
      </c>
      <c r="L327" t="s">
        <v>245</v>
      </c>
      <c r="M327" t="s">
        <v>1013</v>
      </c>
      <c r="N327" t="s">
        <v>850</v>
      </c>
      <c r="O327" t="s">
        <v>1045</v>
      </c>
      <c r="P327" t="s">
        <v>936</v>
      </c>
      <c r="Q327" t="s">
        <v>836</v>
      </c>
      <c r="R327" t="s">
        <v>987</v>
      </c>
      <c r="S327" t="s">
        <v>860</v>
      </c>
      <c r="T327" t="s">
        <v>595</v>
      </c>
      <c r="U327" t="s">
        <v>79</v>
      </c>
      <c r="V327" t="s">
        <v>556</v>
      </c>
      <c r="W327" t="s">
        <v>805</v>
      </c>
      <c r="X327" t="s">
        <v>908</v>
      </c>
      <c r="Y327" t="s">
        <v>559</v>
      </c>
      <c r="Z327" t="s">
        <v>480</v>
      </c>
      <c r="AA327" t="s">
        <v>563</v>
      </c>
      <c r="AB327" t="s">
        <v>794</v>
      </c>
      <c r="AC327" t="s">
        <v>835</v>
      </c>
      <c r="AD327" t="s">
        <v>793</v>
      </c>
    </row>
    <row r="328" spans="1:30" x14ac:dyDescent="0.3">
      <c r="A328" t="s">
        <v>85</v>
      </c>
      <c r="B328" t="s">
        <v>1031</v>
      </c>
      <c r="C328" t="s">
        <v>116</v>
      </c>
      <c r="D328" t="s">
        <v>590</v>
      </c>
      <c r="E328" t="s">
        <v>1046</v>
      </c>
      <c r="F328" t="s">
        <v>553</v>
      </c>
      <c r="G328" t="s">
        <v>803</v>
      </c>
      <c r="H328" t="s">
        <v>532</v>
      </c>
      <c r="I328" t="s">
        <v>739</v>
      </c>
      <c r="J328" t="s">
        <v>944</v>
      </c>
      <c r="K328" t="s">
        <v>722</v>
      </c>
      <c r="L328" t="s">
        <v>346</v>
      </c>
      <c r="M328" t="s">
        <v>621</v>
      </c>
      <c r="N328" t="s">
        <v>785</v>
      </c>
      <c r="O328" t="s">
        <v>853</v>
      </c>
      <c r="P328" t="s">
        <v>636</v>
      </c>
      <c r="Q328" t="s">
        <v>990</v>
      </c>
      <c r="R328" t="s">
        <v>805</v>
      </c>
      <c r="S328" t="s">
        <v>737</v>
      </c>
      <c r="T328" t="s">
        <v>782</v>
      </c>
      <c r="U328" t="s">
        <v>480</v>
      </c>
      <c r="V328" t="s">
        <v>775</v>
      </c>
      <c r="W328" t="s">
        <v>813</v>
      </c>
      <c r="X328" t="s">
        <v>798</v>
      </c>
      <c r="Y328" t="s">
        <v>843</v>
      </c>
      <c r="Z328" t="s">
        <v>663</v>
      </c>
      <c r="AA328" t="s">
        <v>890</v>
      </c>
      <c r="AB328" t="s">
        <v>790</v>
      </c>
      <c r="AC328" t="s">
        <v>911</v>
      </c>
      <c r="AD328" t="s">
        <v>480</v>
      </c>
    </row>
    <row r="329" spans="1:30" x14ac:dyDescent="0.3">
      <c r="A329" t="s">
        <v>104</v>
      </c>
      <c r="B329" t="s">
        <v>1031</v>
      </c>
      <c r="C329" t="s">
        <v>116</v>
      </c>
      <c r="D329" t="s">
        <v>496</v>
      </c>
      <c r="E329" t="s">
        <v>877</v>
      </c>
      <c r="F329" t="s">
        <v>1014</v>
      </c>
      <c r="G329" t="s">
        <v>703</v>
      </c>
      <c r="H329" t="s">
        <v>1047</v>
      </c>
      <c r="I329" t="s">
        <v>815</v>
      </c>
      <c r="J329" t="s">
        <v>947</v>
      </c>
      <c r="K329" t="s">
        <v>821</v>
      </c>
      <c r="L329" t="s">
        <v>244</v>
      </c>
      <c r="M329" t="s">
        <v>234</v>
      </c>
      <c r="N329" t="s">
        <v>779</v>
      </c>
      <c r="O329" t="s">
        <v>1033</v>
      </c>
      <c r="P329" t="s">
        <v>787</v>
      </c>
      <c r="Q329" t="s">
        <v>266</v>
      </c>
      <c r="R329" t="s">
        <v>839</v>
      </c>
      <c r="S329" t="s">
        <v>774</v>
      </c>
      <c r="T329" t="s">
        <v>1019</v>
      </c>
      <c r="U329" t="s">
        <v>480</v>
      </c>
      <c r="V329" t="s">
        <v>805</v>
      </c>
      <c r="W329" t="s">
        <v>855</v>
      </c>
      <c r="X329" t="s">
        <v>621</v>
      </c>
      <c r="Y329" t="s">
        <v>620</v>
      </c>
      <c r="Z329" t="s">
        <v>382</v>
      </c>
      <c r="AA329" t="s">
        <v>492</v>
      </c>
      <c r="AB329" t="s">
        <v>772</v>
      </c>
      <c r="AC329" t="s">
        <v>624</v>
      </c>
      <c r="AD329" t="s">
        <v>906</v>
      </c>
    </row>
    <row r="330" spans="1:30" x14ac:dyDescent="0.3">
      <c r="A330" t="s">
        <v>60</v>
      </c>
      <c r="B330" t="s">
        <v>1031</v>
      </c>
      <c r="C330" t="s">
        <v>138</v>
      </c>
      <c r="D330" t="s">
        <v>770</v>
      </c>
      <c r="E330" t="s">
        <v>1048</v>
      </c>
      <c r="F330" t="s">
        <v>654</v>
      </c>
      <c r="G330" t="s">
        <v>890</v>
      </c>
      <c r="H330" t="s">
        <v>1049</v>
      </c>
      <c r="I330" t="s">
        <v>760</v>
      </c>
      <c r="J330" t="s">
        <v>777</v>
      </c>
      <c r="K330" t="s">
        <v>790</v>
      </c>
      <c r="L330" t="s">
        <v>245</v>
      </c>
      <c r="M330" t="s">
        <v>957</v>
      </c>
      <c r="N330" t="s">
        <v>254</v>
      </c>
      <c r="O330" t="s">
        <v>616</v>
      </c>
      <c r="P330" t="s">
        <v>1037</v>
      </c>
      <c r="Q330" t="s">
        <v>1050</v>
      </c>
      <c r="R330" t="s">
        <v>1013</v>
      </c>
      <c r="S330" t="s">
        <v>710</v>
      </c>
      <c r="T330" t="s">
        <v>688</v>
      </c>
      <c r="U330" t="s">
        <v>79</v>
      </c>
      <c r="V330" t="s">
        <v>945</v>
      </c>
      <c r="W330" t="s">
        <v>811</v>
      </c>
      <c r="X330" t="s">
        <v>1051</v>
      </c>
      <c r="Y330" t="s">
        <v>890</v>
      </c>
      <c r="Z330" t="s">
        <v>1037</v>
      </c>
      <c r="AA330" t="s">
        <v>974</v>
      </c>
      <c r="AB330" t="s">
        <v>556</v>
      </c>
      <c r="AC330" t="s">
        <v>980</v>
      </c>
      <c r="AD330" t="s">
        <v>656</v>
      </c>
    </row>
    <row r="331" spans="1:30" x14ac:dyDescent="0.3">
      <c r="A331" t="s">
        <v>85</v>
      </c>
      <c r="B331" t="s">
        <v>1031</v>
      </c>
      <c r="C331" t="s">
        <v>138</v>
      </c>
      <c r="D331" t="s">
        <v>815</v>
      </c>
      <c r="E331" t="s">
        <v>1052</v>
      </c>
      <c r="F331" t="s">
        <v>999</v>
      </c>
      <c r="G331" t="s">
        <v>712</v>
      </c>
      <c r="H331" t="s">
        <v>853</v>
      </c>
      <c r="I331" t="s">
        <v>387</v>
      </c>
      <c r="J331" t="s">
        <v>611</v>
      </c>
      <c r="K331" t="s">
        <v>782</v>
      </c>
      <c r="L331" t="s">
        <v>325</v>
      </c>
      <c r="M331" t="s">
        <v>1009</v>
      </c>
      <c r="N331" t="s">
        <v>707</v>
      </c>
      <c r="O331" t="s">
        <v>1053</v>
      </c>
      <c r="P331" t="s">
        <v>532</v>
      </c>
      <c r="Q331" t="s">
        <v>933</v>
      </c>
      <c r="R331" t="s">
        <v>819</v>
      </c>
      <c r="S331" t="s">
        <v>771</v>
      </c>
      <c r="T331" t="s">
        <v>240</v>
      </c>
      <c r="U331" t="s">
        <v>508</v>
      </c>
      <c r="V331" t="s">
        <v>794</v>
      </c>
      <c r="W331" t="s">
        <v>841</v>
      </c>
      <c r="X331" t="s">
        <v>371</v>
      </c>
      <c r="Y331" t="s">
        <v>499</v>
      </c>
      <c r="Z331" t="s">
        <v>512</v>
      </c>
      <c r="AA331" t="s">
        <v>570</v>
      </c>
      <c r="AB331" t="s">
        <v>848</v>
      </c>
      <c r="AC331" t="s">
        <v>803</v>
      </c>
      <c r="AD331" t="s">
        <v>811</v>
      </c>
    </row>
    <row r="332" spans="1:30" x14ac:dyDescent="0.3">
      <c r="A332" t="s">
        <v>104</v>
      </c>
      <c r="B332" t="s">
        <v>1031</v>
      </c>
      <c r="C332" t="s">
        <v>138</v>
      </c>
      <c r="D332" t="s">
        <v>747</v>
      </c>
      <c r="E332" t="s">
        <v>1054</v>
      </c>
      <c r="F332" t="s">
        <v>827</v>
      </c>
      <c r="G332" t="s">
        <v>495</v>
      </c>
      <c r="H332" t="s">
        <v>1055</v>
      </c>
      <c r="I332" t="s">
        <v>483</v>
      </c>
      <c r="J332" t="s">
        <v>964</v>
      </c>
      <c r="K332" t="s">
        <v>936</v>
      </c>
      <c r="L332" t="s">
        <v>295</v>
      </c>
      <c r="M332" t="s">
        <v>616</v>
      </c>
      <c r="N332" t="s">
        <v>508</v>
      </c>
      <c r="O332" t="s">
        <v>959</v>
      </c>
      <c r="P332" t="s">
        <v>996</v>
      </c>
      <c r="Q332" t="s">
        <v>880</v>
      </c>
      <c r="R332" t="s">
        <v>645</v>
      </c>
      <c r="S332" t="s">
        <v>516</v>
      </c>
      <c r="T332" t="s">
        <v>954</v>
      </c>
      <c r="U332" t="s">
        <v>508</v>
      </c>
      <c r="V332" t="s">
        <v>798</v>
      </c>
      <c r="W332" t="s">
        <v>548</v>
      </c>
      <c r="X332" t="s">
        <v>951</v>
      </c>
      <c r="Y332" t="s">
        <v>750</v>
      </c>
      <c r="Z332" t="s">
        <v>767</v>
      </c>
      <c r="AA332" t="s">
        <v>580</v>
      </c>
      <c r="AB332" t="s">
        <v>798</v>
      </c>
      <c r="AC332" t="s">
        <v>516</v>
      </c>
      <c r="AD332" t="s">
        <v>999</v>
      </c>
    </row>
    <row r="333" spans="1:30" x14ac:dyDescent="0.3">
      <c r="A333" t="s">
        <v>60</v>
      </c>
      <c r="B333" t="s">
        <v>1031</v>
      </c>
      <c r="C333" t="s">
        <v>154</v>
      </c>
      <c r="D333" t="s">
        <v>225</v>
      </c>
      <c r="E333" t="s">
        <v>1056</v>
      </c>
      <c r="F333" t="s">
        <v>794</v>
      </c>
      <c r="G333" t="s">
        <v>536</v>
      </c>
      <c r="H333" t="s">
        <v>986</v>
      </c>
      <c r="I333" t="s">
        <v>947</v>
      </c>
      <c r="J333" t="s">
        <v>476</v>
      </c>
      <c r="K333" t="s">
        <v>800</v>
      </c>
      <c r="L333" t="s">
        <v>321</v>
      </c>
      <c r="M333" t="s">
        <v>870</v>
      </c>
      <c r="N333" t="s">
        <v>353</v>
      </c>
      <c r="O333" t="s">
        <v>1057</v>
      </c>
      <c r="P333" t="s">
        <v>379</v>
      </c>
      <c r="Q333" t="s">
        <v>266</v>
      </c>
      <c r="R333" t="s">
        <v>1058</v>
      </c>
      <c r="S333" t="s">
        <v>688</v>
      </c>
      <c r="T333" t="s">
        <v>1059</v>
      </c>
      <c r="U333" t="s">
        <v>79</v>
      </c>
      <c r="V333" t="s">
        <v>852</v>
      </c>
      <c r="W333" t="s">
        <v>999</v>
      </c>
      <c r="X333" t="s">
        <v>220</v>
      </c>
      <c r="Y333" t="s">
        <v>787</v>
      </c>
      <c r="Z333" t="s">
        <v>798</v>
      </c>
      <c r="AA333" t="s">
        <v>975</v>
      </c>
      <c r="AB333" t="s">
        <v>1001</v>
      </c>
      <c r="AC333" t="s">
        <v>636</v>
      </c>
      <c r="AD333" t="s">
        <v>839</v>
      </c>
    </row>
    <row r="334" spans="1:30" x14ac:dyDescent="0.3">
      <c r="A334" t="s">
        <v>85</v>
      </c>
      <c r="B334" t="s">
        <v>1031</v>
      </c>
      <c r="C334" t="s">
        <v>154</v>
      </c>
      <c r="D334" t="s">
        <v>820</v>
      </c>
      <c r="E334" t="s">
        <v>1052</v>
      </c>
      <c r="F334" t="s">
        <v>516</v>
      </c>
      <c r="G334" t="s">
        <v>790</v>
      </c>
      <c r="H334" t="s">
        <v>1060</v>
      </c>
      <c r="I334" t="s">
        <v>1005</v>
      </c>
      <c r="J334" t="s">
        <v>1035</v>
      </c>
      <c r="K334" t="s">
        <v>768</v>
      </c>
      <c r="L334" t="s">
        <v>279</v>
      </c>
      <c r="M334" t="s">
        <v>1033</v>
      </c>
      <c r="N334" t="s">
        <v>745</v>
      </c>
      <c r="O334" t="s">
        <v>989</v>
      </c>
      <c r="P334" t="s">
        <v>1061</v>
      </c>
      <c r="Q334" t="s">
        <v>1062</v>
      </c>
      <c r="R334" t="s">
        <v>996</v>
      </c>
      <c r="S334" t="s">
        <v>698</v>
      </c>
      <c r="T334" t="s">
        <v>814</v>
      </c>
      <c r="U334" t="s">
        <v>851</v>
      </c>
      <c r="V334" t="s">
        <v>850</v>
      </c>
      <c r="W334" t="s">
        <v>816</v>
      </c>
      <c r="X334" t="s">
        <v>1001</v>
      </c>
      <c r="Y334" t="s">
        <v>732</v>
      </c>
      <c r="Z334" t="s">
        <v>495</v>
      </c>
      <c r="AA334" t="s">
        <v>768</v>
      </c>
      <c r="AB334" t="s">
        <v>996</v>
      </c>
      <c r="AC334" t="s">
        <v>985</v>
      </c>
      <c r="AD334" t="s">
        <v>591</v>
      </c>
    </row>
    <row r="335" spans="1:30" x14ac:dyDescent="0.3">
      <c r="A335" t="s">
        <v>104</v>
      </c>
      <c r="B335" t="s">
        <v>1031</v>
      </c>
      <c r="C335" t="s">
        <v>154</v>
      </c>
      <c r="D335" t="s">
        <v>630</v>
      </c>
      <c r="E335" t="s">
        <v>1063</v>
      </c>
      <c r="F335" t="s">
        <v>794</v>
      </c>
      <c r="G335" t="s">
        <v>936</v>
      </c>
      <c r="H335" t="s">
        <v>1064</v>
      </c>
      <c r="I335" t="s">
        <v>1065</v>
      </c>
      <c r="J335" t="s">
        <v>787</v>
      </c>
      <c r="K335" t="s">
        <v>779</v>
      </c>
      <c r="L335" t="s">
        <v>294</v>
      </c>
      <c r="M335" t="s">
        <v>1066</v>
      </c>
      <c r="N335" t="s">
        <v>787</v>
      </c>
      <c r="O335" t="s">
        <v>862</v>
      </c>
      <c r="P335" t="s">
        <v>839</v>
      </c>
      <c r="Q335" t="s">
        <v>1067</v>
      </c>
      <c r="R335" t="s">
        <v>994</v>
      </c>
      <c r="S335" t="s">
        <v>811</v>
      </c>
      <c r="T335" t="s">
        <v>992</v>
      </c>
      <c r="U335" t="s">
        <v>851</v>
      </c>
      <c r="V335" t="s">
        <v>621</v>
      </c>
      <c r="W335" t="s">
        <v>768</v>
      </c>
      <c r="X335" t="s">
        <v>1024</v>
      </c>
      <c r="Y335" t="s">
        <v>712</v>
      </c>
      <c r="Z335" t="s">
        <v>772</v>
      </c>
      <c r="AA335" t="s">
        <v>964</v>
      </c>
      <c r="AB335" t="s">
        <v>941</v>
      </c>
      <c r="AC335" t="s">
        <v>848</v>
      </c>
      <c r="AD335" t="s">
        <v>847</v>
      </c>
    </row>
    <row r="336" spans="1:30" x14ac:dyDescent="0.3">
      <c r="A336" t="s">
        <v>60</v>
      </c>
      <c r="B336" t="s">
        <v>1031</v>
      </c>
      <c r="C336" t="s">
        <v>167</v>
      </c>
      <c r="D336" t="s">
        <v>630</v>
      </c>
      <c r="E336" t="s">
        <v>1068</v>
      </c>
      <c r="F336" t="s">
        <v>759</v>
      </c>
      <c r="G336" t="s">
        <v>516</v>
      </c>
      <c r="H336" t="s">
        <v>1069</v>
      </c>
      <c r="I336" t="s">
        <v>714</v>
      </c>
      <c r="J336" t="s">
        <v>507</v>
      </c>
      <c r="K336" t="s">
        <v>829</v>
      </c>
      <c r="L336" t="s">
        <v>244</v>
      </c>
      <c r="M336" t="s">
        <v>1070</v>
      </c>
      <c r="N336" t="s">
        <v>710</v>
      </c>
      <c r="O336" t="s">
        <v>970</v>
      </c>
      <c r="P336" t="s">
        <v>839</v>
      </c>
      <c r="Q336" t="s">
        <v>1021</v>
      </c>
      <c r="R336" t="s">
        <v>959</v>
      </c>
      <c r="S336" t="s">
        <v>1071</v>
      </c>
      <c r="T336" t="s">
        <v>1039</v>
      </c>
      <c r="U336" t="s">
        <v>79</v>
      </c>
      <c r="V336" t="s">
        <v>908</v>
      </c>
      <c r="W336" t="s">
        <v>945</v>
      </c>
      <c r="X336" t="s">
        <v>1072</v>
      </c>
      <c r="Y336" t="s">
        <v>819</v>
      </c>
      <c r="Z336" t="s">
        <v>837</v>
      </c>
      <c r="AA336" t="s">
        <v>604</v>
      </c>
      <c r="AB336" t="s">
        <v>491</v>
      </c>
      <c r="AC336" t="s">
        <v>975</v>
      </c>
      <c r="AD336" t="s">
        <v>952</v>
      </c>
    </row>
    <row r="337" spans="1:30" x14ac:dyDescent="0.3">
      <c r="A337" t="s">
        <v>85</v>
      </c>
      <c r="B337" t="s">
        <v>1031</v>
      </c>
      <c r="C337" t="s">
        <v>167</v>
      </c>
      <c r="D337" t="s">
        <v>785</v>
      </c>
      <c r="E337" t="s">
        <v>1073</v>
      </c>
      <c r="F337" t="s">
        <v>789</v>
      </c>
      <c r="G337" t="s">
        <v>492</v>
      </c>
      <c r="H337" t="s">
        <v>1074</v>
      </c>
      <c r="I337" t="s">
        <v>1061</v>
      </c>
      <c r="J337" t="s">
        <v>1075</v>
      </c>
      <c r="K337" t="s">
        <v>789</v>
      </c>
      <c r="L337" t="s">
        <v>290</v>
      </c>
      <c r="M337" t="s">
        <v>1076</v>
      </c>
      <c r="N337" t="s">
        <v>788</v>
      </c>
      <c r="O337" t="s">
        <v>1047</v>
      </c>
      <c r="P337" t="s">
        <v>1058</v>
      </c>
      <c r="Q337" t="s">
        <v>933</v>
      </c>
      <c r="R337" t="s">
        <v>648</v>
      </c>
      <c r="S337" t="s">
        <v>760</v>
      </c>
      <c r="T337" t="s">
        <v>827</v>
      </c>
      <c r="U337" t="s">
        <v>577</v>
      </c>
      <c r="V337" t="s">
        <v>977</v>
      </c>
      <c r="W337" t="s">
        <v>361</v>
      </c>
      <c r="X337" t="s">
        <v>847</v>
      </c>
      <c r="Y337" t="s">
        <v>911</v>
      </c>
      <c r="Z337" t="s">
        <v>722</v>
      </c>
      <c r="AA337" t="s">
        <v>799</v>
      </c>
      <c r="AB337" t="s">
        <v>371</v>
      </c>
      <c r="AC337" t="s">
        <v>536</v>
      </c>
      <c r="AD337" t="s">
        <v>839</v>
      </c>
    </row>
    <row r="338" spans="1:30" x14ac:dyDescent="0.3">
      <c r="A338" t="s">
        <v>104</v>
      </c>
      <c r="B338" t="s">
        <v>1031</v>
      </c>
      <c r="C338" t="s">
        <v>167</v>
      </c>
      <c r="D338" t="s">
        <v>752</v>
      </c>
      <c r="E338" t="s">
        <v>830</v>
      </c>
      <c r="F338" t="s">
        <v>774</v>
      </c>
      <c r="G338" t="s">
        <v>240</v>
      </c>
      <c r="H338" t="s">
        <v>1077</v>
      </c>
      <c r="I338" t="s">
        <v>860</v>
      </c>
      <c r="J338" t="s">
        <v>651</v>
      </c>
      <c r="K338" t="s">
        <v>779</v>
      </c>
      <c r="L338" t="s">
        <v>338</v>
      </c>
      <c r="M338" t="s">
        <v>1047</v>
      </c>
      <c r="N338" t="s">
        <v>819</v>
      </c>
      <c r="O338" t="s">
        <v>1078</v>
      </c>
      <c r="P338" t="s">
        <v>852</v>
      </c>
      <c r="Q338" t="s">
        <v>1079</v>
      </c>
      <c r="R338" t="s">
        <v>628</v>
      </c>
      <c r="S338" t="s">
        <v>996</v>
      </c>
      <c r="T338" t="s">
        <v>1080</v>
      </c>
      <c r="U338" t="s">
        <v>577</v>
      </c>
      <c r="V338" t="s">
        <v>1080</v>
      </c>
      <c r="W338" t="s">
        <v>799</v>
      </c>
      <c r="X338" t="s">
        <v>1081</v>
      </c>
      <c r="Y338" t="s">
        <v>775</v>
      </c>
      <c r="Z338" t="s">
        <v>800</v>
      </c>
      <c r="AA338" t="s">
        <v>654</v>
      </c>
      <c r="AB338" t="s">
        <v>996</v>
      </c>
      <c r="AC338" t="s">
        <v>577</v>
      </c>
      <c r="AD338" t="s">
        <v>588</v>
      </c>
    </row>
    <row r="339" spans="1:30" x14ac:dyDescent="0.3">
      <c r="A339" t="s">
        <v>60</v>
      </c>
      <c r="B339" t="s">
        <v>1031</v>
      </c>
      <c r="C339" t="s">
        <v>177</v>
      </c>
      <c r="D339" t="s">
        <v>740</v>
      </c>
      <c r="E339" t="s">
        <v>1082</v>
      </c>
      <c r="F339" t="s">
        <v>1019</v>
      </c>
      <c r="G339" t="s">
        <v>492</v>
      </c>
      <c r="H339" t="s">
        <v>1083</v>
      </c>
      <c r="I339" t="s">
        <v>501</v>
      </c>
      <c r="J339" t="s">
        <v>835</v>
      </c>
      <c r="K339" t="s">
        <v>516</v>
      </c>
      <c r="L339" t="s">
        <v>232</v>
      </c>
      <c r="M339" t="s">
        <v>884</v>
      </c>
      <c r="N339" t="s">
        <v>1084</v>
      </c>
      <c r="O339" t="s">
        <v>366</v>
      </c>
      <c r="P339" t="s">
        <v>353</v>
      </c>
      <c r="Q339" t="s">
        <v>1021</v>
      </c>
      <c r="R339" t="s">
        <v>966</v>
      </c>
      <c r="S339" t="s">
        <v>957</v>
      </c>
      <c r="T339" t="s">
        <v>970</v>
      </c>
      <c r="U339" t="s">
        <v>79</v>
      </c>
      <c r="V339" t="s">
        <v>1085</v>
      </c>
      <c r="W339" t="s">
        <v>563</v>
      </c>
      <c r="X339" t="s">
        <v>1027</v>
      </c>
      <c r="Y339" t="s">
        <v>480</v>
      </c>
      <c r="Z339" t="s">
        <v>714</v>
      </c>
      <c r="AA339" t="s">
        <v>1065</v>
      </c>
      <c r="AB339" t="s">
        <v>1086</v>
      </c>
      <c r="AC339" t="s">
        <v>860</v>
      </c>
      <c r="AD339" t="s">
        <v>631</v>
      </c>
    </row>
    <row r="340" spans="1:30" x14ac:dyDescent="0.3">
      <c r="A340" t="s">
        <v>85</v>
      </c>
      <c r="B340" t="s">
        <v>1031</v>
      </c>
      <c r="C340" t="s">
        <v>177</v>
      </c>
      <c r="D340" t="s">
        <v>745</v>
      </c>
      <c r="E340" t="s">
        <v>1087</v>
      </c>
      <c r="F340" t="s">
        <v>992</v>
      </c>
      <c r="G340" t="s">
        <v>929</v>
      </c>
      <c r="H340" t="s">
        <v>887</v>
      </c>
      <c r="I340" t="s">
        <v>987</v>
      </c>
      <c r="J340" t="s">
        <v>1088</v>
      </c>
      <c r="K340" t="s">
        <v>901</v>
      </c>
      <c r="L340" t="s">
        <v>312</v>
      </c>
      <c r="M340" t="s">
        <v>247</v>
      </c>
      <c r="N340" t="s">
        <v>627</v>
      </c>
      <c r="O340" t="s">
        <v>876</v>
      </c>
      <c r="P340" t="s">
        <v>959</v>
      </c>
      <c r="Q340" t="s">
        <v>1089</v>
      </c>
      <c r="R340" t="s">
        <v>888</v>
      </c>
      <c r="S340" t="s">
        <v>813</v>
      </c>
      <c r="T340" t="s">
        <v>842</v>
      </c>
      <c r="U340" t="s">
        <v>848</v>
      </c>
      <c r="V340" t="s">
        <v>651</v>
      </c>
      <c r="W340" t="s">
        <v>382</v>
      </c>
      <c r="X340" t="s">
        <v>975</v>
      </c>
      <c r="Y340" t="s">
        <v>804</v>
      </c>
      <c r="Z340" t="s">
        <v>789</v>
      </c>
      <c r="AA340" t="s">
        <v>811</v>
      </c>
      <c r="AB340" t="s">
        <v>591</v>
      </c>
      <c r="AC340" t="s">
        <v>536</v>
      </c>
      <c r="AD340" t="s">
        <v>942</v>
      </c>
    </row>
    <row r="341" spans="1:30" x14ac:dyDescent="0.3">
      <c r="A341" t="s">
        <v>104</v>
      </c>
      <c r="B341" t="s">
        <v>1031</v>
      </c>
      <c r="C341" t="s">
        <v>177</v>
      </c>
      <c r="D341" t="s">
        <v>832</v>
      </c>
      <c r="E341" t="s">
        <v>1090</v>
      </c>
      <c r="F341" t="s">
        <v>839</v>
      </c>
      <c r="G341" t="s">
        <v>501</v>
      </c>
      <c r="H341" t="s">
        <v>1091</v>
      </c>
      <c r="I341" t="s">
        <v>947</v>
      </c>
      <c r="J341" t="s">
        <v>625</v>
      </c>
      <c r="K341" t="s">
        <v>566</v>
      </c>
      <c r="L341" t="s">
        <v>304</v>
      </c>
      <c r="M341" t="s">
        <v>875</v>
      </c>
      <c r="N341" t="s">
        <v>654</v>
      </c>
      <c r="O341" t="s">
        <v>869</v>
      </c>
      <c r="P341" t="s">
        <v>651</v>
      </c>
      <c r="Q341" t="s">
        <v>1092</v>
      </c>
      <c r="R341" t="s">
        <v>1059</v>
      </c>
      <c r="S341" t="s">
        <v>824</v>
      </c>
      <c r="T341" t="s">
        <v>1051</v>
      </c>
      <c r="U341" t="s">
        <v>848</v>
      </c>
      <c r="V341" t="s">
        <v>1051</v>
      </c>
      <c r="W341" t="s">
        <v>929</v>
      </c>
      <c r="X341" t="s">
        <v>1013</v>
      </c>
      <c r="Y341" t="s">
        <v>361</v>
      </c>
      <c r="Z341" t="s">
        <v>501</v>
      </c>
      <c r="AA341" t="s">
        <v>1001</v>
      </c>
      <c r="AB341" t="s">
        <v>842</v>
      </c>
      <c r="AC341" t="s">
        <v>577</v>
      </c>
      <c r="AD341" t="s">
        <v>1065</v>
      </c>
    </row>
    <row r="342" spans="1:30" x14ac:dyDescent="0.3">
      <c r="A342" t="s">
        <v>60</v>
      </c>
      <c r="B342" t="s">
        <v>1031</v>
      </c>
      <c r="C342" t="s">
        <v>194</v>
      </c>
      <c r="D342" t="s">
        <v>511</v>
      </c>
      <c r="E342" t="s">
        <v>1093</v>
      </c>
      <c r="F342" t="s">
        <v>234</v>
      </c>
      <c r="G342" t="s">
        <v>814</v>
      </c>
      <c r="H342" t="s">
        <v>1025</v>
      </c>
      <c r="I342" t="s">
        <v>1019</v>
      </c>
      <c r="J342" t="s">
        <v>379</v>
      </c>
      <c r="K342" t="s">
        <v>772</v>
      </c>
      <c r="L342" t="s">
        <v>200</v>
      </c>
      <c r="M342" t="s">
        <v>919</v>
      </c>
      <c r="N342" t="s">
        <v>1061</v>
      </c>
      <c r="O342" t="s">
        <v>271</v>
      </c>
      <c r="P342" t="s">
        <v>952</v>
      </c>
      <c r="Q342" t="s">
        <v>1094</v>
      </c>
      <c r="R342" t="s">
        <v>1095</v>
      </c>
      <c r="S342" t="s">
        <v>1096</v>
      </c>
      <c r="T342" t="s">
        <v>844</v>
      </c>
      <c r="U342" t="s">
        <v>79</v>
      </c>
      <c r="V342" t="s">
        <v>1097</v>
      </c>
      <c r="W342" t="s">
        <v>1098</v>
      </c>
      <c r="X342" t="s">
        <v>812</v>
      </c>
      <c r="Y342" t="s">
        <v>814</v>
      </c>
      <c r="Z342" t="s">
        <v>379</v>
      </c>
      <c r="AA342" t="s">
        <v>1009</v>
      </c>
      <c r="AB342" t="s">
        <v>947</v>
      </c>
      <c r="AC342" t="s">
        <v>604</v>
      </c>
      <c r="AD342" t="s">
        <v>234</v>
      </c>
    </row>
    <row r="343" spans="1:30" x14ac:dyDescent="0.3">
      <c r="A343" t="s">
        <v>85</v>
      </c>
      <c r="B343" t="s">
        <v>1031</v>
      </c>
      <c r="C343" t="s">
        <v>194</v>
      </c>
      <c r="D343" t="s">
        <v>732</v>
      </c>
      <c r="E343" t="s">
        <v>1099</v>
      </c>
      <c r="F343" t="s">
        <v>1003</v>
      </c>
      <c r="G343" t="s">
        <v>819</v>
      </c>
      <c r="H343" t="s">
        <v>897</v>
      </c>
      <c r="I343" t="s">
        <v>610</v>
      </c>
      <c r="J343" t="s">
        <v>1100</v>
      </c>
      <c r="K343" t="s">
        <v>768</v>
      </c>
      <c r="L343" t="s">
        <v>313</v>
      </c>
      <c r="M343" t="s">
        <v>876</v>
      </c>
      <c r="N343" t="s">
        <v>816</v>
      </c>
      <c r="O343" t="s">
        <v>1101</v>
      </c>
      <c r="P343" t="s">
        <v>1102</v>
      </c>
      <c r="Q343" t="s">
        <v>1103</v>
      </c>
      <c r="R343" t="s">
        <v>1036</v>
      </c>
      <c r="S343" t="s">
        <v>808</v>
      </c>
      <c r="T343" t="s">
        <v>974</v>
      </c>
      <c r="U343" t="s">
        <v>827</v>
      </c>
      <c r="V343" t="s">
        <v>610</v>
      </c>
      <c r="W343" t="s">
        <v>985</v>
      </c>
      <c r="X343" t="s">
        <v>588</v>
      </c>
      <c r="Y343" t="s">
        <v>813</v>
      </c>
      <c r="Z343" t="s">
        <v>516</v>
      </c>
      <c r="AA343" t="s">
        <v>949</v>
      </c>
      <c r="AB343" t="s">
        <v>792</v>
      </c>
      <c r="AC343" t="s">
        <v>779</v>
      </c>
      <c r="AD343" t="s">
        <v>1023</v>
      </c>
    </row>
    <row r="344" spans="1:30" x14ac:dyDescent="0.3">
      <c r="A344" t="s">
        <v>104</v>
      </c>
      <c r="B344" t="s">
        <v>1031</v>
      </c>
      <c r="C344" t="s">
        <v>194</v>
      </c>
      <c r="D344" t="s">
        <v>859</v>
      </c>
      <c r="E344" t="s">
        <v>1104</v>
      </c>
      <c r="F344" t="s">
        <v>938</v>
      </c>
      <c r="G344" t="s">
        <v>1037</v>
      </c>
      <c r="H344" t="s">
        <v>1022</v>
      </c>
      <c r="I344" t="s">
        <v>1084</v>
      </c>
      <c r="J344" t="s">
        <v>979</v>
      </c>
      <c r="K344" t="s">
        <v>566</v>
      </c>
      <c r="L344" t="s">
        <v>330</v>
      </c>
      <c r="M344" t="s">
        <v>1105</v>
      </c>
      <c r="N344" t="s">
        <v>996</v>
      </c>
      <c r="O344" t="s">
        <v>715</v>
      </c>
      <c r="P344" t="s">
        <v>988</v>
      </c>
      <c r="Q344" t="s">
        <v>1055</v>
      </c>
      <c r="R344" t="s">
        <v>904</v>
      </c>
      <c r="S344" t="s">
        <v>1098</v>
      </c>
      <c r="T344" t="s">
        <v>1043</v>
      </c>
      <c r="U344" t="s">
        <v>827</v>
      </c>
      <c r="V344" t="s">
        <v>1097</v>
      </c>
      <c r="W344" t="s">
        <v>556</v>
      </c>
      <c r="X344" t="s">
        <v>1106</v>
      </c>
      <c r="Y344" t="s">
        <v>786</v>
      </c>
      <c r="Z344" t="s">
        <v>814</v>
      </c>
      <c r="AA344" t="s">
        <v>942</v>
      </c>
      <c r="AB344" t="s">
        <v>947</v>
      </c>
      <c r="AC344" t="s">
        <v>996</v>
      </c>
      <c r="AD344" t="s">
        <v>899</v>
      </c>
    </row>
    <row r="345" spans="1:30" x14ac:dyDescent="0.3">
      <c r="A345" t="s">
        <v>60</v>
      </c>
      <c r="B345" t="s">
        <v>1031</v>
      </c>
      <c r="C345" t="s">
        <v>213</v>
      </c>
      <c r="D345" t="s">
        <v>663</v>
      </c>
      <c r="E345" t="s">
        <v>1107</v>
      </c>
      <c r="F345" t="s">
        <v>980</v>
      </c>
      <c r="G345" t="s">
        <v>654</v>
      </c>
      <c r="H345" t="s">
        <v>1044</v>
      </c>
      <c r="I345" t="s">
        <v>591</v>
      </c>
      <c r="J345" t="s">
        <v>1108</v>
      </c>
      <c r="K345" t="s">
        <v>819</v>
      </c>
      <c r="L345" t="s">
        <v>255</v>
      </c>
      <c r="M345" t="s">
        <v>965</v>
      </c>
      <c r="N345" t="s">
        <v>1081</v>
      </c>
      <c r="O345" t="s">
        <v>923</v>
      </c>
      <c r="P345" t="s">
        <v>994</v>
      </c>
      <c r="Q345" t="s">
        <v>880</v>
      </c>
      <c r="R345" t="s">
        <v>1109</v>
      </c>
      <c r="S345" t="s">
        <v>844</v>
      </c>
      <c r="T345" t="s">
        <v>1110</v>
      </c>
      <c r="U345" t="s">
        <v>79</v>
      </c>
      <c r="V345" t="s">
        <v>1111</v>
      </c>
      <c r="W345" t="s">
        <v>1023</v>
      </c>
      <c r="X345" t="s">
        <v>1102</v>
      </c>
      <c r="Y345" t="s">
        <v>1037</v>
      </c>
      <c r="Z345" t="s">
        <v>818</v>
      </c>
      <c r="AA345" t="s">
        <v>641</v>
      </c>
      <c r="AB345" t="s">
        <v>954</v>
      </c>
      <c r="AC345" t="s">
        <v>1065</v>
      </c>
      <c r="AD345" t="s">
        <v>908</v>
      </c>
    </row>
    <row r="346" spans="1:30" x14ac:dyDescent="0.3">
      <c r="A346" t="s">
        <v>85</v>
      </c>
      <c r="B346" t="s">
        <v>1031</v>
      </c>
      <c r="C346" t="s">
        <v>213</v>
      </c>
      <c r="D346" t="s">
        <v>382</v>
      </c>
      <c r="E346" t="s">
        <v>972</v>
      </c>
      <c r="F346" t="s">
        <v>974</v>
      </c>
      <c r="G346" t="s">
        <v>996</v>
      </c>
      <c r="H346" t="s">
        <v>1078</v>
      </c>
      <c r="I346" t="s">
        <v>1059</v>
      </c>
      <c r="J346" t="s">
        <v>1112</v>
      </c>
      <c r="K346" t="s">
        <v>835</v>
      </c>
      <c r="L346" t="s">
        <v>297</v>
      </c>
      <c r="M346" t="s">
        <v>971</v>
      </c>
      <c r="N346" t="s">
        <v>961</v>
      </c>
      <c r="O346" t="s">
        <v>884</v>
      </c>
      <c r="P346" t="s">
        <v>970</v>
      </c>
      <c r="Q346" t="s">
        <v>1041</v>
      </c>
      <c r="R346" t="s">
        <v>595</v>
      </c>
      <c r="S346" t="s">
        <v>849</v>
      </c>
      <c r="T346" t="s">
        <v>888</v>
      </c>
      <c r="U346" t="s">
        <v>1001</v>
      </c>
      <c r="V346" t="s">
        <v>917</v>
      </c>
      <c r="W346" t="s">
        <v>790</v>
      </c>
      <c r="X346" t="s">
        <v>1065</v>
      </c>
      <c r="Y346" t="s">
        <v>356</v>
      </c>
      <c r="Z346" t="s">
        <v>800</v>
      </c>
      <c r="AA346" t="s">
        <v>824</v>
      </c>
      <c r="AB346" t="s">
        <v>942</v>
      </c>
      <c r="AC346" t="s">
        <v>492</v>
      </c>
      <c r="AD346" t="s">
        <v>1108</v>
      </c>
    </row>
    <row r="347" spans="1:30" x14ac:dyDescent="0.3">
      <c r="A347" t="s">
        <v>104</v>
      </c>
      <c r="B347" t="s">
        <v>1031</v>
      </c>
      <c r="C347" t="s">
        <v>213</v>
      </c>
      <c r="D347" t="s">
        <v>748</v>
      </c>
      <c r="E347" t="s">
        <v>1113</v>
      </c>
      <c r="F347" t="s">
        <v>591</v>
      </c>
      <c r="G347" t="s">
        <v>1114</v>
      </c>
      <c r="H347" t="s">
        <v>809</v>
      </c>
      <c r="I347" t="s">
        <v>1115</v>
      </c>
      <c r="J347" t="s">
        <v>857</v>
      </c>
      <c r="K347" t="s">
        <v>798</v>
      </c>
      <c r="L347" t="s">
        <v>323</v>
      </c>
      <c r="M347" t="s">
        <v>1116</v>
      </c>
      <c r="N347" t="s">
        <v>941</v>
      </c>
      <c r="O347" t="s">
        <v>876</v>
      </c>
      <c r="P347" t="s">
        <v>1045</v>
      </c>
      <c r="Q347" t="s">
        <v>1117</v>
      </c>
      <c r="R347" t="s">
        <v>610</v>
      </c>
      <c r="S347" t="s">
        <v>1036</v>
      </c>
      <c r="T347" t="s">
        <v>1118</v>
      </c>
      <c r="U347" t="s">
        <v>1001</v>
      </c>
      <c r="V347" t="s">
        <v>812</v>
      </c>
      <c r="W347" t="s">
        <v>491</v>
      </c>
      <c r="X347" t="s">
        <v>1016</v>
      </c>
      <c r="Y347" t="s">
        <v>769</v>
      </c>
      <c r="Z347" t="s">
        <v>964</v>
      </c>
      <c r="AA347" t="s">
        <v>1023</v>
      </c>
      <c r="AB347" t="s">
        <v>254</v>
      </c>
      <c r="AC347" t="s">
        <v>949</v>
      </c>
      <c r="AD347" t="s">
        <v>234</v>
      </c>
    </row>
    <row r="348" spans="1:30" x14ac:dyDescent="0.3">
      <c r="A348" t="s">
        <v>60</v>
      </c>
      <c r="B348" t="s">
        <v>1031</v>
      </c>
      <c r="C348" t="s">
        <v>228</v>
      </c>
      <c r="D348" t="s">
        <v>691</v>
      </c>
      <c r="E348" t="s">
        <v>1119</v>
      </c>
      <c r="F348" t="s">
        <v>1001</v>
      </c>
      <c r="G348" t="s">
        <v>1086</v>
      </c>
      <c r="H348" t="s">
        <v>1079</v>
      </c>
      <c r="I348" t="s">
        <v>789</v>
      </c>
      <c r="J348" t="s">
        <v>574</v>
      </c>
      <c r="K348" t="s">
        <v>1001</v>
      </c>
      <c r="L348" t="s">
        <v>250</v>
      </c>
      <c r="M348" t="s">
        <v>1120</v>
      </c>
      <c r="N348" t="s">
        <v>1013</v>
      </c>
      <c r="O348" t="s">
        <v>897</v>
      </c>
      <c r="P348" t="s">
        <v>1020</v>
      </c>
      <c r="Q348" t="s">
        <v>1121</v>
      </c>
      <c r="R348" t="s">
        <v>1042</v>
      </c>
      <c r="S348" t="s">
        <v>989</v>
      </c>
      <c r="T348" t="s">
        <v>1122</v>
      </c>
      <c r="U348" t="s">
        <v>79</v>
      </c>
      <c r="V348" t="s">
        <v>1123</v>
      </c>
      <c r="W348" t="s">
        <v>631</v>
      </c>
      <c r="X348" t="s">
        <v>925</v>
      </c>
      <c r="Y348" t="s">
        <v>964</v>
      </c>
      <c r="Z348" t="s">
        <v>648</v>
      </c>
      <c r="AA348" t="s">
        <v>963</v>
      </c>
      <c r="AB348" t="s">
        <v>839</v>
      </c>
      <c r="AC348" t="s">
        <v>1108</v>
      </c>
      <c r="AD348" t="s">
        <v>553</v>
      </c>
    </row>
    <row r="349" spans="1:30" x14ac:dyDescent="0.3">
      <c r="A349" t="s">
        <v>85</v>
      </c>
      <c r="B349" t="s">
        <v>1031</v>
      </c>
      <c r="C349" t="s">
        <v>228</v>
      </c>
      <c r="D349" t="s">
        <v>240</v>
      </c>
      <c r="E349" t="s">
        <v>1124</v>
      </c>
      <c r="F349" t="s">
        <v>975</v>
      </c>
      <c r="G349" t="s">
        <v>847</v>
      </c>
      <c r="H349" t="s">
        <v>959</v>
      </c>
      <c r="I349" t="s">
        <v>577</v>
      </c>
      <c r="J349" t="s">
        <v>1125</v>
      </c>
      <c r="K349" t="s">
        <v>591</v>
      </c>
      <c r="L349" t="s">
        <v>339</v>
      </c>
      <c r="M349" t="s">
        <v>1116</v>
      </c>
      <c r="N349" t="s">
        <v>361</v>
      </c>
      <c r="O349" t="s">
        <v>960</v>
      </c>
      <c r="P349" t="s">
        <v>1126</v>
      </c>
      <c r="Q349" t="s">
        <v>1127</v>
      </c>
      <c r="R349" t="s">
        <v>988</v>
      </c>
      <c r="S349" t="s">
        <v>659</v>
      </c>
      <c r="T349" t="s">
        <v>951</v>
      </c>
      <c r="U349" t="s">
        <v>1086</v>
      </c>
      <c r="V349" t="s">
        <v>1128</v>
      </c>
      <c r="W349" t="s">
        <v>829</v>
      </c>
      <c r="X349" t="s">
        <v>718</v>
      </c>
      <c r="Y349" t="s">
        <v>603</v>
      </c>
      <c r="Z349" t="s">
        <v>501</v>
      </c>
      <c r="AA349" t="s">
        <v>975</v>
      </c>
      <c r="AB349" t="s">
        <v>954</v>
      </c>
      <c r="AC349" t="s">
        <v>906</v>
      </c>
      <c r="AD349" t="s">
        <v>987</v>
      </c>
    </row>
    <row r="350" spans="1:30" x14ac:dyDescent="0.3">
      <c r="A350" t="s">
        <v>104</v>
      </c>
      <c r="B350" t="s">
        <v>1031</v>
      </c>
      <c r="C350" t="s">
        <v>228</v>
      </c>
      <c r="D350" t="s">
        <v>624</v>
      </c>
      <c r="E350" t="s">
        <v>885</v>
      </c>
      <c r="F350" t="s">
        <v>947</v>
      </c>
      <c r="G350" t="s">
        <v>947</v>
      </c>
      <c r="H350" t="s">
        <v>874</v>
      </c>
      <c r="I350" t="s">
        <v>805</v>
      </c>
      <c r="J350" t="s">
        <v>919</v>
      </c>
      <c r="K350" t="s">
        <v>949</v>
      </c>
      <c r="L350" t="s">
        <v>332</v>
      </c>
      <c r="M350" t="s">
        <v>1129</v>
      </c>
      <c r="N350" t="s">
        <v>842</v>
      </c>
      <c r="O350" t="s">
        <v>1130</v>
      </c>
      <c r="P350" t="s">
        <v>1131</v>
      </c>
      <c r="Q350" t="s">
        <v>1132</v>
      </c>
      <c r="R350" t="s">
        <v>862</v>
      </c>
      <c r="S350" t="s">
        <v>234</v>
      </c>
      <c r="T350" t="s">
        <v>1133</v>
      </c>
      <c r="U350" t="s">
        <v>1086</v>
      </c>
      <c r="V350" t="s">
        <v>610</v>
      </c>
      <c r="W350" t="s">
        <v>1086</v>
      </c>
      <c r="X350" t="s">
        <v>1131</v>
      </c>
      <c r="Y350" t="s">
        <v>867</v>
      </c>
      <c r="Z350" t="s">
        <v>837</v>
      </c>
      <c r="AA350" t="s">
        <v>1108</v>
      </c>
      <c r="AB350" t="s">
        <v>975</v>
      </c>
      <c r="AC350" t="s">
        <v>947</v>
      </c>
      <c r="AD350" t="s">
        <v>908</v>
      </c>
    </row>
    <row r="351" spans="1:30" x14ac:dyDescent="0.3">
      <c r="A351" t="s">
        <v>60</v>
      </c>
      <c r="B351" t="s">
        <v>1031</v>
      </c>
      <c r="C351" t="s">
        <v>238</v>
      </c>
      <c r="D351" t="s">
        <v>779</v>
      </c>
      <c r="E351" t="s">
        <v>1134</v>
      </c>
      <c r="F351" t="s">
        <v>563</v>
      </c>
      <c r="G351" t="s">
        <v>975</v>
      </c>
      <c r="H351" t="s">
        <v>517</v>
      </c>
      <c r="I351" t="s">
        <v>495</v>
      </c>
      <c r="J351" t="s">
        <v>897</v>
      </c>
      <c r="K351" t="s">
        <v>947</v>
      </c>
      <c r="L351" t="s">
        <v>331</v>
      </c>
      <c r="M351" t="s">
        <v>1017</v>
      </c>
      <c r="N351" t="s">
        <v>1014</v>
      </c>
      <c r="O351" t="s">
        <v>1135</v>
      </c>
      <c r="P351" t="s">
        <v>616</v>
      </c>
      <c r="Q351" t="s">
        <v>1136</v>
      </c>
      <c r="R351" t="s">
        <v>930</v>
      </c>
      <c r="S351" t="s">
        <v>596</v>
      </c>
      <c r="T351" t="s">
        <v>1137</v>
      </c>
      <c r="U351" t="s">
        <v>79</v>
      </c>
      <c r="V351" t="s">
        <v>1138</v>
      </c>
      <c r="W351" t="s">
        <v>1139</v>
      </c>
      <c r="X351" t="s">
        <v>1140</v>
      </c>
      <c r="Y351" t="s">
        <v>556</v>
      </c>
      <c r="Z351" t="s">
        <v>974</v>
      </c>
      <c r="AA351" t="s">
        <v>983</v>
      </c>
      <c r="AB351" t="s">
        <v>846</v>
      </c>
      <c r="AC351" t="s">
        <v>994</v>
      </c>
      <c r="AD351" t="s">
        <v>1029</v>
      </c>
    </row>
    <row r="352" spans="1:30" x14ac:dyDescent="0.3">
      <c r="A352" t="s">
        <v>85</v>
      </c>
      <c r="B352" t="s">
        <v>1031</v>
      </c>
      <c r="C352" t="s">
        <v>238</v>
      </c>
      <c r="D352" t="s">
        <v>929</v>
      </c>
      <c r="E352" t="s">
        <v>1141</v>
      </c>
      <c r="F352" t="s">
        <v>984</v>
      </c>
      <c r="G352" t="s">
        <v>860</v>
      </c>
      <c r="H352" t="s">
        <v>1072</v>
      </c>
      <c r="I352" t="s">
        <v>805</v>
      </c>
      <c r="J352" t="s">
        <v>1142</v>
      </c>
      <c r="K352" t="s">
        <v>824</v>
      </c>
      <c r="L352" t="s">
        <v>354</v>
      </c>
      <c r="M352" t="s">
        <v>1040</v>
      </c>
      <c r="N352" t="s">
        <v>786</v>
      </c>
      <c r="O352" t="s">
        <v>836</v>
      </c>
      <c r="P352" t="s">
        <v>989</v>
      </c>
      <c r="Q352" t="s">
        <v>958</v>
      </c>
      <c r="R352" t="s">
        <v>1020</v>
      </c>
      <c r="S352" t="s">
        <v>712</v>
      </c>
      <c r="T352" t="s">
        <v>631</v>
      </c>
      <c r="U352" t="s">
        <v>254</v>
      </c>
      <c r="V352" t="s">
        <v>853</v>
      </c>
      <c r="W352" t="s">
        <v>580</v>
      </c>
      <c r="X352" t="s">
        <v>1009</v>
      </c>
      <c r="Y352" t="s">
        <v>375</v>
      </c>
      <c r="Z352" t="s">
        <v>814</v>
      </c>
      <c r="AA352" t="s">
        <v>254</v>
      </c>
      <c r="AB352" t="s">
        <v>1023</v>
      </c>
      <c r="AC352" t="s">
        <v>848</v>
      </c>
      <c r="AD352" t="s">
        <v>908</v>
      </c>
    </row>
    <row r="353" spans="1:30" x14ac:dyDescent="0.3">
      <c r="A353" t="s">
        <v>104</v>
      </c>
      <c r="B353" t="s">
        <v>1031</v>
      </c>
      <c r="C353" t="s">
        <v>238</v>
      </c>
      <c r="D353" t="s">
        <v>799</v>
      </c>
      <c r="E353" t="s">
        <v>972</v>
      </c>
      <c r="F353" t="s">
        <v>975</v>
      </c>
      <c r="G353" t="s">
        <v>975</v>
      </c>
      <c r="H353" t="s">
        <v>922</v>
      </c>
      <c r="I353" t="s">
        <v>536</v>
      </c>
      <c r="J353" t="s">
        <v>1127</v>
      </c>
      <c r="K353" t="s">
        <v>792</v>
      </c>
      <c r="L353" t="s">
        <v>301</v>
      </c>
      <c r="M353" t="s">
        <v>1143</v>
      </c>
      <c r="N353" t="s">
        <v>824</v>
      </c>
      <c r="O353" t="s">
        <v>927</v>
      </c>
      <c r="P353" t="s">
        <v>1097</v>
      </c>
      <c r="Q353" t="s">
        <v>1144</v>
      </c>
      <c r="R353" t="s">
        <v>366</v>
      </c>
      <c r="S353" t="s">
        <v>908</v>
      </c>
      <c r="T353" t="s">
        <v>1145</v>
      </c>
      <c r="U353" t="s">
        <v>254</v>
      </c>
      <c r="V353" t="s">
        <v>1146</v>
      </c>
      <c r="W353" t="s">
        <v>629</v>
      </c>
      <c r="X353" t="s">
        <v>957</v>
      </c>
      <c r="Y353" t="s">
        <v>691</v>
      </c>
      <c r="Z353" t="s">
        <v>371</v>
      </c>
      <c r="AA353" t="s">
        <v>899</v>
      </c>
      <c r="AB353" t="s">
        <v>645</v>
      </c>
      <c r="AC353" t="s">
        <v>850</v>
      </c>
      <c r="AD353" t="s">
        <v>1085</v>
      </c>
    </row>
    <row r="354" spans="1:30" x14ac:dyDescent="0.3">
      <c r="A354" t="s">
        <v>60</v>
      </c>
      <c r="B354" t="s">
        <v>1031</v>
      </c>
      <c r="C354" t="s">
        <v>264</v>
      </c>
      <c r="D354" t="s">
        <v>964</v>
      </c>
      <c r="E354" t="s">
        <v>817</v>
      </c>
      <c r="F354" t="s">
        <v>925</v>
      </c>
      <c r="G354" t="s">
        <v>1023</v>
      </c>
      <c r="H354" t="s">
        <v>1147</v>
      </c>
      <c r="I354" t="s">
        <v>627</v>
      </c>
      <c r="J354" t="s">
        <v>888</v>
      </c>
      <c r="K354" t="s">
        <v>636</v>
      </c>
      <c r="L354" t="s">
        <v>313</v>
      </c>
      <c r="M354" t="s">
        <v>1148</v>
      </c>
      <c r="N354" t="s">
        <v>553</v>
      </c>
      <c r="O354" t="s">
        <v>1149</v>
      </c>
      <c r="P354" t="s">
        <v>1003</v>
      </c>
      <c r="Q354" t="s">
        <v>892</v>
      </c>
      <c r="R354" t="s">
        <v>502</v>
      </c>
      <c r="S354" t="s">
        <v>715</v>
      </c>
      <c r="T354" t="s">
        <v>1149</v>
      </c>
      <c r="U354" t="s">
        <v>79</v>
      </c>
      <c r="V354" t="s">
        <v>366</v>
      </c>
      <c r="W354" t="s">
        <v>1020</v>
      </c>
      <c r="X354" t="s">
        <v>625</v>
      </c>
      <c r="Y354" t="s">
        <v>577</v>
      </c>
      <c r="Z354" t="s">
        <v>839</v>
      </c>
      <c r="AA354" t="s">
        <v>574</v>
      </c>
      <c r="AB354" t="s">
        <v>899</v>
      </c>
      <c r="AC354" t="s">
        <v>1080</v>
      </c>
      <c r="AD354" t="s">
        <v>1131</v>
      </c>
    </row>
    <row r="355" spans="1:30" x14ac:dyDescent="0.3">
      <c r="A355" t="s">
        <v>85</v>
      </c>
      <c r="B355" t="s">
        <v>1031</v>
      </c>
      <c r="C355" t="s">
        <v>264</v>
      </c>
      <c r="D355" t="s">
        <v>996</v>
      </c>
      <c r="E355" t="s">
        <v>1150</v>
      </c>
      <c r="F355" t="s">
        <v>1109</v>
      </c>
      <c r="G355" t="s">
        <v>1023</v>
      </c>
      <c r="H355" t="s">
        <v>853</v>
      </c>
      <c r="I355" t="s">
        <v>712</v>
      </c>
      <c r="J355" t="s">
        <v>962</v>
      </c>
      <c r="K355" t="s">
        <v>860</v>
      </c>
      <c r="L355" t="s">
        <v>354</v>
      </c>
      <c r="M355" t="s">
        <v>1000</v>
      </c>
      <c r="N355" t="s">
        <v>382</v>
      </c>
      <c r="O355" t="s">
        <v>809</v>
      </c>
      <c r="P355" t="s">
        <v>1066</v>
      </c>
      <c r="Q355" t="s">
        <v>877</v>
      </c>
      <c r="R355" t="s">
        <v>1085</v>
      </c>
      <c r="S355" t="s">
        <v>624</v>
      </c>
      <c r="T355" t="s">
        <v>1009</v>
      </c>
      <c r="U355" t="s">
        <v>604</v>
      </c>
      <c r="V355" t="s">
        <v>1096</v>
      </c>
      <c r="W355" t="s">
        <v>964</v>
      </c>
      <c r="X355" t="s">
        <v>1014</v>
      </c>
      <c r="Y355" t="s">
        <v>487</v>
      </c>
      <c r="Z355" t="s">
        <v>793</v>
      </c>
      <c r="AA355" t="s">
        <v>532</v>
      </c>
      <c r="AB355" t="s">
        <v>718</v>
      </c>
      <c r="AC355" t="s">
        <v>556</v>
      </c>
      <c r="AD355" t="s">
        <v>987</v>
      </c>
    </row>
    <row r="356" spans="1:30" x14ac:dyDescent="0.3">
      <c r="A356" t="s">
        <v>104</v>
      </c>
      <c r="B356" t="s">
        <v>1031</v>
      </c>
      <c r="C356" t="s">
        <v>264</v>
      </c>
      <c r="D356" t="s">
        <v>556</v>
      </c>
      <c r="E356" t="s">
        <v>1151</v>
      </c>
      <c r="F356" t="s">
        <v>1076</v>
      </c>
      <c r="G356" t="s">
        <v>1023</v>
      </c>
      <c r="H356" t="s">
        <v>884</v>
      </c>
      <c r="I356" t="s">
        <v>703</v>
      </c>
      <c r="J356" t="s">
        <v>271</v>
      </c>
      <c r="K356" t="s">
        <v>850</v>
      </c>
      <c r="L356" t="s">
        <v>311</v>
      </c>
      <c r="M356" t="s">
        <v>1152</v>
      </c>
      <c r="N356" t="s">
        <v>629</v>
      </c>
      <c r="O356" t="s">
        <v>1074</v>
      </c>
      <c r="P356" t="s">
        <v>904</v>
      </c>
      <c r="Q356" t="s">
        <v>1032</v>
      </c>
      <c r="R356" t="s">
        <v>271</v>
      </c>
      <c r="S356" t="s">
        <v>963</v>
      </c>
      <c r="T356" t="s">
        <v>979</v>
      </c>
      <c r="U356" t="s">
        <v>604</v>
      </c>
      <c r="V356" t="s">
        <v>1066</v>
      </c>
      <c r="W356" t="s">
        <v>942</v>
      </c>
      <c r="X356" t="s">
        <v>692</v>
      </c>
      <c r="Y356" t="s">
        <v>775</v>
      </c>
      <c r="Z356" t="s">
        <v>491</v>
      </c>
      <c r="AA356" t="s">
        <v>595</v>
      </c>
      <c r="AB356" t="s">
        <v>631</v>
      </c>
      <c r="AC356" t="s">
        <v>954</v>
      </c>
      <c r="AD356" t="s">
        <v>983</v>
      </c>
    </row>
    <row r="357" spans="1:30" x14ac:dyDescent="0.3">
      <c r="A357" t="s">
        <v>60</v>
      </c>
      <c r="B357" t="s">
        <v>1031</v>
      </c>
      <c r="C357" t="s">
        <v>273</v>
      </c>
      <c r="D357" t="s">
        <v>941</v>
      </c>
      <c r="E357" t="s">
        <v>1153</v>
      </c>
      <c r="F357" t="s">
        <v>802</v>
      </c>
      <c r="G357" t="s">
        <v>899</v>
      </c>
      <c r="H357" t="s">
        <v>1067</v>
      </c>
      <c r="I357" t="s">
        <v>785</v>
      </c>
      <c r="J357" t="s">
        <v>770</v>
      </c>
      <c r="K357" t="s">
        <v>850</v>
      </c>
      <c r="L357" t="s">
        <v>290</v>
      </c>
      <c r="M357" t="s">
        <v>1154</v>
      </c>
      <c r="N357" t="s">
        <v>1016</v>
      </c>
      <c r="O357" t="s">
        <v>1101</v>
      </c>
      <c r="P357" t="s">
        <v>1139</v>
      </c>
      <c r="Q357" t="s">
        <v>1132</v>
      </c>
      <c r="R357" t="s">
        <v>937</v>
      </c>
      <c r="S357" t="s">
        <v>1137</v>
      </c>
      <c r="T357" t="s">
        <v>914</v>
      </c>
      <c r="U357" t="s">
        <v>79</v>
      </c>
      <c r="V357" t="s">
        <v>585</v>
      </c>
      <c r="W357" t="s">
        <v>553</v>
      </c>
      <c r="X357" t="s">
        <v>247</v>
      </c>
      <c r="Y357" t="s">
        <v>827</v>
      </c>
      <c r="Z357" t="s">
        <v>254</v>
      </c>
      <c r="AA357" t="s">
        <v>1043</v>
      </c>
      <c r="AB357" t="s">
        <v>641</v>
      </c>
      <c r="AC357" t="s">
        <v>1020</v>
      </c>
      <c r="AD357" t="s">
        <v>1059</v>
      </c>
    </row>
    <row r="358" spans="1:30" x14ac:dyDescent="0.3">
      <c r="A358" t="s">
        <v>85</v>
      </c>
      <c r="B358" t="s">
        <v>1031</v>
      </c>
      <c r="C358" t="s">
        <v>273</v>
      </c>
      <c r="D358" t="s">
        <v>636</v>
      </c>
      <c r="E358" t="s">
        <v>1155</v>
      </c>
      <c r="F358" t="s">
        <v>864</v>
      </c>
      <c r="G358" t="s">
        <v>994</v>
      </c>
      <c r="H358" t="s">
        <v>1111</v>
      </c>
      <c r="I358" t="s">
        <v>663</v>
      </c>
      <c r="J358" t="s">
        <v>957</v>
      </c>
      <c r="K358" t="s">
        <v>1098</v>
      </c>
      <c r="L358" t="s">
        <v>339</v>
      </c>
      <c r="M358" t="s">
        <v>956</v>
      </c>
      <c r="N358" t="s">
        <v>548</v>
      </c>
      <c r="O358" t="s">
        <v>926</v>
      </c>
      <c r="P358" t="s">
        <v>1156</v>
      </c>
      <c r="Q358" t="s">
        <v>1157</v>
      </c>
      <c r="R358" t="s">
        <v>1072</v>
      </c>
      <c r="S358" t="s">
        <v>794</v>
      </c>
      <c r="T358" t="s">
        <v>641</v>
      </c>
      <c r="U358" t="s">
        <v>545</v>
      </c>
      <c r="V358" t="s">
        <v>1158</v>
      </c>
      <c r="W358" t="s">
        <v>835</v>
      </c>
      <c r="X358" t="s">
        <v>1071</v>
      </c>
      <c r="Y358" t="s">
        <v>911</v>
      </c>
      <c r="Z358" t="s">
        <v>819</v>
      </c>
      <c r="AA358" t="s">
        <v>604</v>
      </c>
      <c r="AB358" t="s">
        <v>1051</v>
      </c>
      <c r="AC358" t="s">
        <v>371</v>
      </c>
      <c r="AD358" t="s">
        <v>987</v>
      </c>
    </row>
    <row r="359" spans="1:30" x14ac:dyDescent="0.3">
      <c r="A359" t="s">
        <v>104</v>
      </c>
      <c r="B359" t="s">
        <v>1031</v>
      </c>
      <c r="C359" t="s">
        <v>273</v>
      </c>
      <c r="D359" t="s">
        <v>591</v>
      </c>
      <c r="E359" t="s">
        <v>1159</v>
      </c>
      <c r="F359" t="s">
        <v>907</v>
      </c>
      <c r="G359" t="s">
        <v>631</v>
      </c>
      <c r="H359" t="s">
        <v>898</v>
      </c>
      <c r="I359" t="s">
        <v>831</v>
      </c>
      <c r="J359" t="s">
        <v>865</v>
      </c>
      <c r="K359" t="s">
        <v>839</v>
      </c>
      <c r="L359" t="s">
        <v>358</v>
      </c>
      <c r="M359" t="s">
        <v>1046</v>
      </c>
      <c r="N359" t="s">
        <v>860</v>
      </c>
      <c r="O359" t="s">
        <v>854</v>
      </c>
      <c r="P359" t="s">
        <v>1005</v>
      </c>
      <c r="Q359" t="s">
        <v>1129</v>
      </c>
      <c r="R359" t="s">
        <v>923</v>
      </c>
      <c r="S359" t="s">
        <v>220</v>
      </c>
      <c r="T359" t="s">
        <v>1110</v>
      </c>
      <c r="U359" t="s">
        <v>545</v>
      </c>
      <c r="V359" t="s">
        <v>1095</v>
      </c>
      <c r="W359" t="s">
        <v>645</v>
      </c>
      <c r="X359" t="s">
        <v>1160</v>
      </c>
      <c r="Y359" t="s">
        <v>782</v>
      </c>
      <c r="Z359" t="s">
        <v>945</v>
      </c>
      <c r="AA359" t="s">
        <v>987</v>
      </c>
      <c r="AB359" t="s">
        <v>1014</v>
      </c>
      <c r="AC359" t="s">
        <v>846</v>
      </c>
      <c r="AD359" t="s">
        <v>641</v>
      </c>
    </row>
    <row r="360" spans="1:30" x14ac:dyDescent="0.3">
      <c r="A360" t="s">
        <v>60</v>
      </c>
      <c r="B360" t="s">
        <v>1161</v>
      </c>
      <c r="C360" t="s">
        <v>62</v>
      </c>
      <c r="D360" t="s">
        <v>1024</v>
      </c>
      <c r="E360" t="s">
        <v>1162</v>
      </c>
      <c r="F360" t="s">
        <v>1021</v>
      </c>
      <c r="G360" t="s">
        <v>234</v>
      </c>
      <c r="H360" t="s">
        <v>1034</v>
      </c>
      <c r="I360" t="s">
        <v>738</v>
      </c>
      <c r="J360" t="s">
        <v>613</v>
      </c>
      <c r="K360" t="s">
        <v>545</v>
      </c>
      <c r="L360" t="s">
        <v>325</v>
      </c>
      <c r="M360" t="s">
        <v>1163</v>
      </c>
      <c r="N360" t="s">
        <v>574</v>
      </c>
      <c r="O360" t="s">
        <v>898</v>
      </c>
      <c r="P360" t="s">
        <v>988</v>
      </c>
      <c r="Q360" t="s">
        <v>1032</v>
      </c>
      <c r="R360" t="s">
        <v>1164</v>
      </c>
      <c r="S360" t="s">
        <v>876</v>
      </c>
      <c r="T360" t="s">
        <v>887</v>
      </c>
      <c r="U360" t="s">
        <v>79</v>
      </c>
      <c r="V360" t="s">
        <v>1109</v>
      </c>
      <c r="W360" t="s">
        <v>1071</v>
      </c>
      <c r="X360" t="s">
        <v>1042</v>
      </c>
      <c r="Y360" t="s">
        <v>371</v>
      </c>
      <c r="Z360" t="s">
        <v>604</v>
      </c>
      <c r="AA360" t="s">
        <v>1131</v>
      </c>
      <c r="AB360" t="s">
        <v>917</v>
      </c>
      <c r="AC360" t="s">
        <v>983</v>
      </c>
      <c r="AD360" t="s">
        <v>1131</v>
      </c>
    </row>
    <row r="361" spans="1:30" x14ac:dyDescent="0.3">
      <c r="A361" t="s">
        <v>85</v>
      </c>
      <c r="B361" t="s">
        <v>1161</v>
      </c>
      <c r="C361" t="s">
        <v>62</v>
      </c>
      <c r="D361" t="s">
        <v>852</v>
      </c>
      <c r="E361" t="s">
        <v>1165</v>
      </c>
      <c r="F361" t="s">
        <v>840</v>
      </c>
      <c r="G361" t="s">
        <v>938</v>
      </c>
      <c r="H361" t="s">
        <v>1033</v>
      </c>
      <c r="I361" t="s">
        <v>961</v>
      </c>
      <c r="J361" t="s">
        <v>908</v>
      </c>
      <c r="K361" t="s">
        <v>254</v>
      </c>
      <c r="L361" t="s">
        <v>328</v>
      </c>
      <c r="M361" t="s">
        <v>950</v>
      </c>
      <c r="N361" t="s">
        <v>821</v>
      </c>
      <c r="O361" t="s">
        <v>1092</v>
      </c>
      <c r="P361" t="s">
        <v>610</v>
      </c>
      <c r="Q361" t="s">
        <v>1017</v>
      </c>
      <c r="R361" t="s">
        <v>957</v>
      </c>
      <c r="S361" t="s">
        <v>508</v>
      </c>
      <c r="T361" t="s">
        <v>1003</v>
      </c>
      <c r="U361" t="s">
        <v>645</v>
      </c>
      <c r="V361" t="s">
        <v>796</v>
      </c>
      <c r="W361" t="s">
        <v>714</v>
      </c>
      <c r="X361" t="s">
        <v>1118</v>
      </c>
      <c r="Y361" t="s">
        <v>663</v>
      </c>
      <c r="Z361" t="s">
        <v>827</v>
      </c>
      <c r="AA361" t="s">
        <v>604</v>
      </c>
      <c r="AB361" t="s">
        <v>812</v>
      </c>
      <c r="AC361" t="s">
        <v>945</v>
      </c>
      <c r="AD361" t="s">
        <v>651</v>
      </c>
    </row>
    <row r="362" spans="1:30" x14ac:dyDescent="0.3">
      <c r="A362" t="s">
        <v>104</v>
      </c>
      <c r="B362" t="s">
        <v>1161</v>
      </c>
      <c r="C362" t="s">
        <v>62</v>
      </c>
      <c r="D362" t="s">
        <v>718</v>
      </c>
      <c r="E362" t="s">
        <v>1054</v>
      </c>
      <c r="F362" t="s">
        <v>1121</v>
      </c>
      <c r="G362" t="s">
        <v>1080</v>
      </c>
      <c r="H362" t="s">
        <v>502</v>
      </c>
      <c r="I362" t="s">
        <v>755</v>
      </c>
      <c r="J362" t="s">
        <v>784</v>
      </c>
      <c r="K362" t="s">
        <v>975</v>
      </c>
      <c r="L362" t="s">
        <v>331</v>
      </c>
      <c r="M362" t="s">
        <v>1002</v>
      </c>
      <c r="N362" t="s">
        <v>942</v>
      </c>
      <c r="O362" t="s">
        <v>924</v>
      </c>
      <c r="P362" t="s">
        <v>1085</v>
      </c>
      <c r="Q362" t="s">
        <v>955</v>
      </c>
      <c r="R362" t="s">
        <v>1047</v>
      </c>
      <c r="S362" t="s">
        <v>1166</v>
      </c>
      <c r="T362" t="s">
        <v>1167</v>
      </c>
      <c r="U362" t="s">
        <v>645</v>
      </c>
      <c r="V362" t="s">
        <v>1095</v>
      </c>
      <c r="W362" t="s">
        <v>1115</v>
      </c>
      <c r="X362" t="s">
        <v>625</v>
      </c>
      <c r="Y362" t="s">
        <v>901</v>
      </c>
      <c r="Z362" t="s">
        <v>1086</v>
      </c>
      <c r="AA362" t="s">
        <v>234</v>
      </c>
      <c r="AB362" t="s">
        <v>1156</v>
      </c>
      <c r="AC362" t="s">
        <v>992</v>
      </c>
      <c r="AD362" t="s">
        <v>983</v>
      </c>
    </row>
    <row r="363" spans="1:30" x14ac:dyDescent="0.3">
      <c r="A363" t="s">
        <v>60</v>
      </c>
      <c r="B363" t="s">
        <v>1161</v>
      </c>
      <c r="C363" t="s">
        <v>116</v>
      </c>
      <c r="D363" t="s">
        <v>1084</v>
      </c>
      <c r="E363" t="s">
        <v>1046</v>
      </c>
      <c r="F363" t="s">
        <v>994</v>
      </c>
      <c r="G363" t="s">
        <v>220</v>
      </c>
      <c r="H363" t="s">
        <v>891</v>
      </c>
      <c r="I363" t="s">
        <v>798</v>
      </c>
      <c r="J363" t="s">
        <v>638</v>
      </c>
      <c r="K363" t="s">
        <v>629</v>
      </c>
      <c r="L363" t="s">
        <v>232</v>
      </c>
      <c r="M363" t="s">
        <v>1168</v>
      </c>
      <c r="N363" t="s">
        <v>1166</v>
      </c>
      <c r="O363" t="s">
        <v>1169</v>
      </c>
      <c r="P363" t="s">
        <v>1081</v>
      </c>
      <c r="Q363" t="s">
        <v>1089</v>
      </c>
      <c r="R363" t="s">
        <v>1105</v>
      </c>
      <c r="S363" t="s">
        <v>1170</v>
      </c>
      <c r="T363" t="s">
        <v>948</v>
      </c>
      <c r="U363" t="s">
        <v>79</v>
      </c>
      <c r="V363" t="s">
        <v>1171</v>
      </c>
      <c r="W363" t="s">
        <v>1156</v>
      </c>
      <c r="X363" t="s">
        <v>1070</v>
      </c>
      <c r="Y363" t="s">
        <v>1001</v>
      </c>
      <c r="Z363" t="s">
        <v>992</v>
      </c>
      <c r="AA363" t="s">
        <v>1118</v>
      </c>
      <c r="AB363" t="s">
        <v>966</v>
      </c>
      <c r="AC363" t="s">
        <v>1029</v>
      </c>
      <c r="AD363" t="s">
        <v>1033</v>
      </c>
    </row>
    <row r="364" spans="1:30" x14ac:dyDescent="0.3">
      <c r="A364" t="s">
        <v>85</v>
      </c>
      <c r="B364" t="s">
        <v>1161</v>
      </c>
      <c r="C364" t="s">
        <v>116</v>
      </c>
      <c r="D364" t="s">
        <v>1009</v>
      </c>
      <c r="E364" t="s">
        <v>1172</v>
      </c>
      <c r="F364" t="s">
        <v>1071</v>
      </c>
      <c r="G364" t="s">
        <v>1029</v>
      </c>
      <c r="H364" t="s">
        <v>621</v>
      </c>
      <c r="I364" t="s">
        <v>645</v>
      </c>
      <c r="J364" t="s">
        <v>1014</v>
      </c>
      <c r="K364" t="s">
        <v>621</v>
      </c>
      <c r="L364" t="s">
        <v>301</v>
      </c>
      <c r="M364" t="s">
        <v>1148</v>
      </c>
      <c r="N364" t="s">
        <v>240</v>
      </c>
      <c r="O364" t="s">
        <v>1173</v>
      </c>
      <c r="P364" t="s">
        <v>966</v>
      </c>
      <c r="Q364" t="s">
        <v>1174</v>
      </c>
      <c r="R364" t="s">
        <v>1096</v>
      </c>
      <c r="S364" t="s">
        <v>851</v>
      </c>
      <c r="T364" t="s">
        <v>1027</v>
      </c>
      <c r="U364" t="s">
        <v>977</v>
      </c>
      <c r="V364" t="s">
        <v>585</v>
      </c>
      <c r="W364" t="s">
        <v>591</v>
      </c>
      <c r="X364" t="s">
        <v>1138</v>
      </c>
      <c r="Y364" t="s">
        <v>816</v>
      </c>
      <c r="Z364" t="s">
        <v>996</v>
      </c>
      <c r="AA364" t="s">
        <v>952</v>
      </c>
      <c r="AB364" t="s">
        <v>1076</v>
      </c>
      <c r="AC364" t="s">
        <v>648</v>
      </c>
      <c r="AD364" t="s">
        <v>1045</v>
      </c>
    </row>
    <row r="365" spans="1:30" x14ac:dyDescent="0.3">
      <c r="A365" t="s">
        <v>104</v>
      </c>
      <c r="B365" t="s">
        <v>1161</v>
      </c>
      <c r="C365" t="s">
        <v>116</v>
      </c>
      <c r="D365" t="s">
        <v>1139</v>
      </c>
      <c r="E365" t="s">
        <v>1175</v>
      </c>
      <c r="F365" t="s">
        <v>938</v>
      </c>
      <c r="G365" t="s">
        <v>1043</v>
      </c>
      <c r="H365" t="s">
        <v>959</v>
      </c>
      <c r="I365" t="s">
        <v>1086</v>
      </c>
      <c r="J365" t="s">
        <v>801</v>
      </c>
      <c r="K365" t="s">
        <v>860</v>
      </c>
      <c r="L365" t="s">
        <v>330</v>
      </c>
      <c r="M365" t="s">
        <v>1056</v>
      </c>
      <c r="N365" t="s">
        <v>1023</v>
      </c>
      <c r="O365" t="s">
        <v>1176</v>
      </c>
      <c r="P365" t="s">
        <v>220</v>
      </c>
      <c r="Q365" t="s">
        <v>1064</v>
      </c>
      <c r="R365" t="s">
        <v>1177</v>
      </c>
      <c r="S365" t="s">
        <v>957</v>
      </c>
      <c r="T365" t="s">
        <v>1178</v>
      </c>
      <c r="U365" t="s">
        <v>977</v>
      </c>
      <c r="V365" t="s">
        <v>979</v>
      </c>
      <c r="W365" t="s">
        <v>1084</v>
      </c>
      <c r="X365" t="s">
        <v>596</v>
      </c>
      <c r="Y365" t="s">
        <v>790</v>
      </c>
      <c r="Z365" t="s">
        <v>563</v>
      </c>
      <c r="AA365" t="s">
        <v>988</v>
      </c>
      <c r="AB365" t="s">
        <v>1145</v>
      </c>
      <c r="AC365" t="s">
        <v>987</v>
      </c>
      <c r="AD365" t="s">
        <v>1071</v>
      </c>
    </row>
    <row r="366" spans="1:30" x14ac:dyDescent="0.3">
      <c r="A366" t="s">
        <v>60</v>
      </c>
      <c r="B366" t="s">
        <v>1161</v>
      </c>
      <c r="C366" t="s">
        <v>138</v>
      </c>
      <c r="D366" t="s">
        <v>234</v>
      </c>
      <c r="E366" t="s">
        <v>1046</v>
      </c>
      <c r="F366" t="s">
        <v>994</v>
      </c>
      <c r="G366" t="s">
        <v>220</v>
      </c>
      <c r="H366" t="s">
        <v>989</v>
      </c>
      <c r="I366" t="s">
        <v>798</v>
      </c>
      <c r="J366" t="s">
        <v>638</v>
      </c>
      <c r="K366" t="s">
        <v>850</v>
      </c>
      <c r="L366" t="s">
        <v>232</v>
      </c>
      <c r="M366" t="s">
        <v>1168</v>
      </c>
      <c r="N366" t="s">
        <v>1166</v>
      </c>
      <c r="O366" t="s">
        <v>1169</v>
      </c>
      <c r="P366" t="s">
        <v>1081</v>
      </c>
      <c r="Q366" t="s">
        <v>1011</v>
      </c>
      <c r="R366" t="s">
        <v>1105</v>
      </c>
      <c r="S366" t="s">
        <v>1170</v>
      </c>
      <c r="T366" t="s">
        <v>948</v>
      </c>
      <c r="U366" t="s">
        <v>79</v>
      </c>
      <c r="V366" t="s">
        <v>1076</v>
      </c>
      <c r="W366" t="s">
        <v>1156</v>
      </c>
      <c r="X366" t="s">
        <v>1070</v>
      </c>
      <c r="Y366" t="s">
        <v>1001</v>
      </c>
      <c r="Z366" t="s">
        <v>992</v>
      </c>
      <c r="AA366" t="s">
        <v>1118</v>
      </c>
      <c r="AB366" t="s">
        <v>966</v>
      </c>
      <c r="AC366" t="s">
        <v>1029</v>
      </c>
      <c r="AD366" t="s">
        <v>1033</v>
      </c>
    </row>
    <row r="367" spans="1:30" x14ac:dyDescent="0.3">
      <c r="A367" t="s">
        <v>85</v>
      </c>
      <c r="B367" t="s">
        <v>1161</v>
      </c>
      <c r="C367" t="s">
        <v>138</v>
      </c>
      <c r="D367" t="s">
        <v>1009</v>
      </c>
      <c r="E367" t="s">
        <v>1172</v>
      </c>
      <c r="F367" t="s">
        <v>1071</v>
      </c>
      <c r="G367" t="s">
        <v>1029</v>
      </c>
      <c r="H367" t="s">
        <v>621</v>
      </c>
      <c r="I367" t="s">
        <v>645</v>
      </c>
      <c r="J367" t="s">
        <v>1005</v>
      </c>
      <c r="K367" t="s">
        <v>621</v>
      </c>
      <c r="L367" t="s">
        <v>301</v>
      </c>
      <c r="M367" t="s">
        <v>1148</v>
      </c>
      <c r="N367" t="s">
        <v>240</v>
      </c>
      <c r="O367" t="s">
        <v>1173</v>
      </c>
      <c r="P367" t="s">
        <v>1138</v>
      </c>
      <c r="Q367" t="s">
        <v>1174</v>
      </c>
      <c r="R367" t="s">
        <v>925</v>
      </c>
      <c r="S367" t="s">
        <v>851</v>
      </c>
      <c r="T367" t="s">
        <v>1027</v>
      </c>
      <c r="U367" t="s">
        <v>977</v>
      </c>
      <c r="V367" t="s">
        <v>868</v>
      </c>
      <c r="W367" t="s">
        <v>591</v>
      </c>
      <c r="X367" t="s">
        <v>1138</v>
      </c>
      <c r="Y367" t="s">
        <v>816</v>
      </c>
      <c r="Z367" t="s">
        <v>996</v>
      </c>
      <c r="AA367" t="s">
        <v>952</v>
      </c>
      <c r="AB367" t="s">
        <v>1053</v>
      </c>
      <c r="AC367" t="s">
        <v>648</v>
      </c>
      <c r="AD367" t="s">
        <v>1045</v>
      </c>
    </row>
    <row r="368" spans="1:30" x14ac:dyDescent="0.3">
      <c r="A368" t="s">
        <v>104</v>
      </c>
      <c r="B368" t="s">
        <v>1161</v>
      </c>
      <c r="C368" t="s">
        <v>138</v>
      </c>
      <c r="D368" t="s">
        <v>1139</v>
      </c>
      <c r="E368" t="s">
        <v>1175</v>
      </c>
      <c r="F368" t="s">
        <v>938</v>
      </c>
      <c r="G368" t="s">
        <v>1043</v>
      </c>
      <c r="H368" t="s">
        <v>1128</v>
      </c>
      <c r="I368" t="s">
        <v>1086</v>
      </c>
      <c r="J368" t="s">
        <v>735</v>
      </c>
      <c r="K368" t="s">
        <v>954</v>
      </c>
      <c r="L368" t="s">
        <v>330</v>
      </c>
      <c r="M368" t="s">
        <v>1056</v>
      </c>
      <c r="N368" t="s">
        <v>1023</v>
      </c>
      <c r="O368" t="s">
        <v>1176</v>
      </c>
      <c r="P368" t="s">
        <v>220</v>
      </c>
      <c r="Q368" t="s">
        <v>1064</v>
      </c>
      <c r="R368" t="s">
        <v>930</v>
      </c>
      <c r="S368" t="s">
        <v>957</v>
      </c>
      <c r="T368" t="s">
        <v>1178</v>
      </c>
      <c r="U368" t="s">
        <v>977</v>
      </c>
      <c r="V368" t="s">
        <v>366</v>
      </c>
      <c r="W368" t="s">
        <v>1084</v>
      </c>
      <c r="X368" t="s">
        <v>596</v>
      </c>
      <c r="Y368" t="s">
        <v>790</v>
      </c>
      <c r="Z368" t="s">
        <v>563</v>
      </c>
      <c r="AA368" t="s">
        <v>988</v>
      </c>
      <c r="AB368" t="s">
        <v>1145</v>
      </c>
      <c r="AC368" t="s">
        <v>987</v>
      </c>
      <c r="AD368" t="s">
        <v>1071</v>
      </c>
    </row>
    <row r="369" spans="1:30" x14ac:dyDescent="0.3">
      <c r="A369" t="s">
        <v>60</v>
      </c>
      <c r="B369" t="s">
        <v>1161</v>
      </c>
      <c r="C369" t="s">
        <v>154</v>
      </c>
      <c r="D369" t="s">
        <v>852</v>
      </c>
      <c r="E369" t="s">
        <v>1153</v>
      </c>
      <c r="F369" t="s">
        <v>654</v>
      </c>
      <c r="G369" t="s">
        <v>1027</v>
      </c>
      <c r="H369" t="s">
        <v>1118</v>
      </c>
      <c r="I369" t="s">
        <v>595</v>
      </c>
      <c r="J369" t="s">
        <v>597</v>
      </c>
      <c r="K369" t="s">
        <v>992</v>
      </c>
      <c r="L369" t="s">
        <v>218</v>
      </c>
      <c r="M369" t="s">
        <v>1179</v>
      </c>
      <c r="N369" t="s">
        <v>1027</v>
      </c>
      <c r="O369" t="s">
        <v>998</v>
      </c>
      <c r="P369" t="s">
        <v>1020</v>
      </c>
      <c r="Q369" t="s">
        <v>1064</v>
      </c>
      <c r="R369" t="s">
        <v>1035</v>
      </c>
      <c r="S369" t="s">
        <v>1180</v>
      </c>
      <c r="T369" t="s">
        <v>907</v>
      </c>
      <c r="U369" t="s">
        <v>931</v>
      </c>
      <c r="V369" t="s">
        <v>1053</v>
      </c>
      <c r="W369" t="s">
        <v>1111</v>
      </c>
      <c r="X369" t="s">
        <v>502</v>
      </c>
      <c r="Y369" t="s">
        <v>842</v>
      </c>
      <c r="Z369" t="s">
        <v>710</v>
      </c>
      <c r="AA369" t="s">
        <v>1102</v>
      </c>
      <c r="AB369" t="s">
        <v>1167</v>
      </c>
      <c r="AC369" t="s">
        <v>1057</v>
      </c>
      <c r="AD369" t="s">
        <v>812</v>
      </c>
    </row>
    <row r="370" spans="1:30" x14ac:dyDescent="0.3">
      <c r="A370" t="s">
        <v>85</v>
      </c>
      <c r="B370" t="s">
        <v>1161</v>
      </c>
      <c r="C370" t="s">
        <v>154</v>
      </c>
      <c r="D370" t="s">
        <v>1081</v>
      </c>
      <c r="E370" t="s">
        <v>1124</v>
      </c>
      <c r="F370" t="s">
        <v>353</v>
      </c>
      <c r="G370" t="s">
        <v>812</v>
      </c>
      <c r="H370" t="s">
        <v>656</v>
      </c>
      <c r="I370" t="s">
        <v>1128</v>
      </c>
      <c r="J370" t="s">
        <v>1133</v>
      </c>
      <c r="K370" t="s">
        <v>1009</v>
      </c>
      <c r="L370" t="s">
        <v>339</v>
      </c>
      <c r="M370" t="s">
        <v>838</v>
      </c>
      <c r="N370" t="s">
        <v>480</v>
      </c>
      <c r="O370" t="s">
        <v>840</v>
      </c>
      <c r="P370" t="s">
        <v>979</v>
      </c>
      <c r="Q370" t="s">
        <v>1181</v>
      </c>
      <c r="R370" t="s">
        <v>1145</v>
      </c>
      <c r="S370" t="s">
        <v>999</v>
      </c>
      <c r="T370" t="s">
        <v>1057</v>
      </c>
      <c r="U370" t="s">
        <v>938</v>
      </c>
      <c r="V370" t="s">
        <v>979</v>
      </c>
      <c r="W370" t="s">
        <v>1019</v>
      </c>
      <c r="X370" t="s">
        <v>1053</v>
      </c>
      <c r="Y370" t="s">
        <v>981</v>
      </c>
      <c r="Z370" t="s">
        <v>941</v>
      </c>
      <c r="AA370" t="s">
        <v>1084</v>
      </c>
      <c r="AB370" t="s">
        <v>596</v>
      </c>
      <c r="AC370" t="s">
        <v>975</v>
      </c>
      <c r="AD370" t="s">
        <v>616</v>
      </c>
    </row>
    <row r="371" spans="1:30" x14ac:dyDescent="0.3">
      <c r="A371" t="s">
        <v>104</v>
      </c>
      <c r="B371" t="s">
        <v>1161</v>
      </c>
      <c r="C371" t="s">
        <v>154</v>
      </c>
      <c r="D371" t="s">
        <v>718</v>
      </c>
      <c r="E371" t="s">
        <v>1182</v>
      </c>
      <c r="F371" t="s">
        <v>1019</v>
      </c>
      <c r="G371" t="s">
        <v>917</v>
      </c>
      <c r="H371" t="s">
        <v>651</v>
      </c>
      <c r="I371" t="s">
        <v>1045</v>
      </c>
      <c r="J371" t="s">
        <v>820</v>
      </c>
      <c r="K371" t="s">
        <v>899</v>
      </c>
      <c r="L371" t="s">
        <v>376</v>
      </c>
      <c r="M371" t="s">
        <v>1155</v>
      </c>
      <c r="N371" t="s">
        <v>1115</v>
      </c>
      <c r="O371" t="s">
        <v>934</v>
      </c>
      <c r="P371" t="s">
        <v>1029</v>
      </c>
      <c r="Q371" t="s">
        <v>877</v>
      </c>
      <c r="R371" t="s">
        <v>1149</v>
      </c>
      <c r="S371" t="s">
        <v>1128</v>
      </c>
      <c r="T371" t="s">
        <v>1183</v>
      </c>
      <c r="U371" t="s">
        <v>938</v>
      </c>
      <c r="V371" t="s">
        <v>844</v>
      </c>
      <c r="W371" t="s">
        <v>1080</v>
      </c>
      <c r="X371" t="s">
        <v>973</v>
      </c>
      <c r="Y371" t="s">
        <v>794</v>
      </c>
      <c r="Z371" t="s">
        <v>545</v>
      </c>
      <c r="AA371" t="s">
        <v>553</v>
      </c>
      <c r="AB371" t="s">
        <v>923</v>
      </c>
      <c r="AC371" t="s">
        <v>988</v>
      </c>
      <c r="AD371" t="s">
        <v>259</v>
      </c>
    </row>
    <row r="372" spans="1:30" x14ac:dyDescent="0.3">
      <c r="A372" t="s">
        <v>60</v>
      </c>
      <c r="B372" t="s">
        <v>1161</v>
      </c>
      <c r="C372" t="s">
        <v>167</v>
      </c>
      <c r="D372" t="s">
        <v>710</v>
      </c>
      <c r="E372" t="s">
        <v>1088</v>
      </c>
      <c r="F372" t="s">
        <v>860</v>
      </c>
      <c r="G372" t="s">
        <v>1097</v>
      </c>
      <c r="H372" t="s">
        <v>852</v>
      </c>
      <c r="I372" t="s">
        <v>1001</v>
      </c>
      <c r="J372" t="s">
        <v>681</v>
      </c>
      <c r="K372" t="s">
        <v>651</v>
      </c>
      <c r="L372" t="s">
        <v>301</v>
      </c>
      <c r="M372" t="s">
        <v>1184</v>
      </c>
      <c r="N372" t="s">
        <v>957</v>
      </c>
      <c r="O372" t="s">
        <v>1185</v>
      </c>
      <c r="P372" t="s">
        <v>1016</v>
      </c>
      <c r="Q372" t="s">
        <v>1143</v>
      </c>
      <c r="R372" t="s">
        <v>924</v>
      </c>
      <c r="S372" t="s">
        <v>1186</v>
      </c>
      <c r="T372" t="s">
        <v>968</v>
      </c>
      <c r="U372" t="s">
        <v>931</v>
      </c>
      <c r="V372" t="s">
        <v>1078</v>
      </c>
      <c r="W372" t="s">
        <v>692</v>
      </c>
      <c r="X372" t="s">
        <v>914</v>
      </c>
      <c r="Y372" t="s">
        <v>947</v>
      </c>
      <c r="Z372" t="s">
        <v>718</v>
      </c>
      <c r="AA372" t="s">
        <v>1096</v>
      </c>
      <c r="AB372" t="s">
        <v>1047</v>
      </c>
      <c r="AC372" t="s">
        <v>610</v>
      </c>
      <c r="AD372" t="s">
        <v>692</v>
      </c>
    </row>
    <row r="373" spans="1:30" x14ac:dyDescent="0.3">
      <c r="A373" t="s">
        <v>85</v>
      </c>
      <c r="B373" t="s">
        <v>1161</v>
      </c>
      <c r="C373" t="s">
        <v>167</v>
      </c>
      <c r="D373" t="s">
        <v>1009</v>
      </c>
      <c r="E373" t="s">
        <v>1090</v>
      </c>
      <c r="F373" t="s">
        <v>1085</v>
      </c>
      <c r="G373" t="s">
        <v>1102</v>
      </c>
      <c r="H373" t="s">
        <v>772</v>
      </c>
      <c r="I373" t="s">
        <v>1014</v>
      </c>
      <c r="J373" t="s">
        <v>973</v>
      </c>
      <c r="K373" t="s">
        <v>574</v>
      </c>
      <c r="L373" t="s">
        <v>377</v>
      </c>
      <c r="M373" t="s">
        <v>1187</v>
      </c>
      <c r="N373" t="s">
        <v>953</v>
      </c>
      <c r="O373" t="s">
        <v>1188</v>
      </c>
      <c r="P373" t="s">
        <v>271</v>
      </c>
      <c r="Q373" t="s">
        <v>1189</v>
      </c>
      <c r="R373" t="s">
        <v>1066</v>
      </c>
      <c r="S373" t="s">
        <v>1114</v>
      </c>
      <c r="T373" t="s">
        <v>959</v>
      </c>
      <c r="U373" t="s">
        <v>628</v>
      </c>
      <c r="V373" t="s">
        <v>891</v>
      </c>
      <c r="W373" t="s">
        <v>847</v>
      </c>
      <c r="X373" t="s">
        <v>978</v>
      </c>
      <c r="Y373" t="s">
        <v>507</v>
      </c>
      <c r="Z373" t="s">
        <v>591</v>
      </c>
      <c r="AA373" t="s">
        <v>1081</v>
      </c>
      <c r="AB373" t="s">
        <v>1135</v>
      </c>
      <c r="AC373" t="s">
        <v>888</v>
      </c>
      <c r="AD373" t="s">
        <v>1027</v>
      </c>
    </row>
    <row r="374" spans="1:30" x14ac:dyDescent="0.3">
      <c r="A374" t="s">
        <v>104</v>
      </c>
      <c r="B374" t="s">
        <v>1161</v>
      </c>
      <c r="C374" t="s">
        <v>167</v>
      </c>
      <c r="D374" t="s">
        <v>595</v>
      </c>
      <c r="E374" t="s">
        <v>1190</v>
      </c>
      <c r="F374" t="s">
        <v>710</v>
      </c>
      <c r="G374" t="s">
        <v>610</v>
      </c>
      <c r="H374" t="s">
        <v>648</v>
      </c>
      <c r="I374" t="s">
        <v>621</v>
      </c>
      <c r="J374" t="s">
        <v>720</v>
      </c>
      <c r="K374" t="s">
        <v>628</v>
      </c>
      <c r="L374" t="s">
        <v>328</v>
      </c>
      <c r="M374" t="s">
        <v>1191</v>
      </c>
      <c r="N374" t="s">
        <v>899</v>
      </c>
      <c r="O374" t="s">
        <v>920</v>
      </c>
      <c r="P374" t="s">
        <v>1111</v>
      </c>
      <c r="Q374" t="s">
        <v>1192</v>
      </c>
      <c r="R374" t="s">
        <v>1180</v>
      </c>
      <c r="S374" t="s">
        <v>1123</v>
      </c>
      <c r="T374" t="s">
        <v>1177</v>
      </c>
      <c r="U374" t="s">
        <v>628</v>
      </c>
      <c r="V374" t="s">
        <v>585</v>
      </c>
      <c r="W374" t="s">
        <v>938</v>
      </c>
      <c r="X374" t="s">
        <v>1183</v>
      </c>
      <c r="Y374" t="s">
        <v>881</v>
      </c>
      <c r="Z374" t="s">
        <v>254</v>
      </c>
      <c r="AA374" t="s">
        <v>1059</v>
      </c>
      <c r="AB374" t="s">
        <v>715</v>
      </c>
      <c r="AC374" t="s">
        <v>641</v>
      </c>
      <c r="AD374" t="s">
        <v>1111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DA60A-F58F-4B12-A38D-ADB612DC0D27}">
  <dimension ref="B8:P152"/>
  <sheetViews>
    <sheetView topLeftCell="A49" workbookViewId="0">
      <selection activeCell="B151" sqref="B151:P151"/>
    </sheetView>
  </sheetViews>
  <sheetFormatPr defaultColWidth="11.77734375" defaultRowHeight="14.4" x14ac:dyDescent="0.3"/>
  <cols>
    <col min="1" max="1" width="4" customWidth="1"/>
    <col min="16" max="16" width="11.77734375" style="5"/>
  </cols>
  <sheetData>
    <row r="8" spans="2:16" ht="15" thickBot="1" x14ac:dyDescent="0.35">
      <c r="B8" s="262" t="s">
        <v>1448</v>
      </c>
      <c r="C8" s="262"/>
      <c r="D8" s="262"/>
      <c r="E8" s="262"/>
      <c r="F8" s="262"/>
      <c r="G8" s="262"/>
      <c r="H8" s="262"/>
      <c r="I8" s="262"/>
      <c r="J8" s="262"/>
      <c r="K8" s="262"/>
      <c r="L8" s="262"/>
      <c r="M8" s="262"/>
      <c r="N8" s="262"/>
      <c r="O8" s="262"/>
      <c r="P8" s="262"/>
    </row>
    <row r="9" spans="2:16" ht="15" thickTop="1" x14ac:dyDescent="0.3"/>
    <row r="10" spans="2:16" x14ac:dyDescent="0.3">
      <c r="B10" s="259" t="s">
        <v>1449</v>
      </c>
      <c r="C10" s="259"/>
      <c r="D10" s="259"/>
      <c r="N10" s="359" t="s">
        <v>1496</v>
      </c>
      <c r="O10" s="359"/>
      <c r="P10" s="359"/>
    </row>
    <row r="12" spans="2:16" x14ac:dyDescent="0.3">
      <c r="B12" s="259" t="s">
        <v>1450</v>
      </c>
      <c r="C12" s="259"/>
    </row>
    <row r="13" spans="2:16" ht="15" thickBot="1" x14ac:dyDescent="0.35">
      <c r="B13" s="259" t="s">
        <v>1451</v>
      </c>
      <c r="C13" s="259"/>
    </row>
    <row r="14" spans="2:16" ht="15" thickBot="1" x14ac:dyDescent="0.35">
      <c r="P14" s="231" t="s">
        <v>1452</v>
      </c>
    </row>
    <row r="15" spans="2:16" x14ac:dyDescent="0.3">
      <c r="B15" s="129" t="s">
        <v>31</v>
      </c>
      <c r="C15" s="126" t="s">
        <v>154</v>
      </c>
      <c r="D15" s="126" t="s">
        <v>167</v>
      </c>
      <c r="E15" s="126" t="s">
        <v>177</v>
      </c>
      <c r="F15" s="126" t="s">
        <v>194</v>
      </c>
      <c r="G15" s="126" t="s">
        <v>213</v>
      </c>
      <c r="H15" s="126" t="s">
        <v>228</v>
      </c>
      <c r="I15" s="126" t="s">
        <v>238</v>
      </c>
      <c r="J15" s="126" t="s">
        <v>264</v>
      </c>
      <c r="K15" s="126" t="s">
        <v>273</v>
      </c>
      <c r="L15" s="126" t="s">
        <v>62</v>
      </c>
      <c r="M15" s="126" t="s">
        <v>116</v>
      </c>
      <c r="N15" s="126" t="s">
        <v>138</v>
      </c>
      <c r="O15" s="126" t="s">
        <v>1453</v>
      </c>
      <c r="P15" s="229" t="s">
        <v>1454</v>
      </c>
    </row>
    <row r="16" spans="2:16" x14ac:dyDescent="0.3">
      <c r="B16" s="14" t="s">
        <v>1455</v>
      </c>
      <c r="C16">
        <v>22.51</v>
      </c>
      <c r="D16">
        <v>26.6</v>
      </c>
      <c r="E16">
        <v>28.49</v>
      </c>
      <c r="F16">
        <v>27.26</v>
      </c>
      <c r="G16">
        <v>28.33</v>
      </c>
      <c r="H16">
        <v>31.34</v>
      </c>
      <c r="I16">
        <v>30.5</v>
      </c>
      <c r="J16">
        <v>30.93</v>
      </c>
      <c r="K16">
        <v>23.25</v>
      </c>
      <c r="L16">
        <v>24.02</v>
      </c>
      <c r="M16">
        <v>25.92</v>
      </c>
      <c r="N16">
        <v>23.82</v>
      </c>
      <c r="O16">
        <v>26.92</v>
      </c>
      <c r="P16" s="229">
        <v>2.4048611111111109</v>
      </c>
    </row>
    <row r="17" spans="2:16" x14ac:dyDescent="0.3">
      <c r="B17" s="14" t="s">
        <v>1456</v>
      </c>
      <c r="C17">
        <v>24.82</v>
      </c>
      <c r="D17">
        <v>26.95</v>
      </c>
      <c r="E17">
        <v>26.63</v>
      </c>
      <c r="F17">
        <v>23.99</v>
      </c>
      <c r="G17">
        <v>25.01</v>
      </c>
      <c r="H17">
        <v>24.79</v>
      </c>
      <c r="I17">
        <v>20.05</v>
      </c>
      <c r="J17">
        <v>18.239999999999998</v>
      </c>
      <c r="K17">
        <v>18.239999999999998</v>
      </c>
      <c r="L17">
        <v>18.920000000000002</v>
      </c>
      <c r="M17">
        <v>19.53</v>
      </c>
      <c r="N17">
        <v>23.31</v>
      </c>
      <c r="O17">
        <v>22.55</v>
      </c>
      <c r="P17" s="229">
        <v>2.4048611111111109</v>
      </c>
    </row>
    <row r="18" spans="2:16" x14ac:dyDescent="0.3">
      <c r="B18" s="14" t="s">
        <v>1457</v>
      </c>
      <c r="C18">
        <v>25.03</v>
      </c>
      <c r="D18">
        <v>24.99</v>
      </c>
      <c r="E18">
        <v>24.05</v>
      </c>
      <c r="F18">
        <v>25.18</v>
      </c>
      <c r="G18">
        <v>25.86</v>
      </c>
      <c r="H18">
        <v>27.5</v>
      </c>
      <c r="I18">
        <v>26.9</v>
      </c>
      <c r="J18">
        <v>23.68</v>
      </c>
      <c r="K18">
        <v>27.11</v>
      </c>
      <c r="L18">
        <v>29.59</v>
      </c>
      <c r="M18">
        <v>31.31</v>
      </c>
      <c r="N18">
        <v>28.83</v>
      </c>
      <c r="O18">
        <v>26.6</v>
      </c>
      <c r="P18" s="229">
        <v>2.4048611111111109</v>
      </c>
    </row>
    <row r="19" spans="2:16" x14ac:dyDescent="0.3">
      <c r="B19" s="14" t="s">
        <v>1458</v>
      </c>
      <c r="C19">
        <v>24.21</v>
      </c>
      <c r="D19">
        <v>24.99</v>
      </c>
      <c r="E19">
        <v>26.43</v>
      </c>
      <c r="F19">
        <v>27.46</v>
      </c>
      <c r="G19">
        <v>28.66</v>
      </c>
      <c r="H19">
        <v>26.27</v>
      </c>
      <c r="I19">
        <v>28.45</v>
      </c>
      <c r="J19">
        <v>28.23</v>
      </c>
      <c r="K19">
        <v>28.97</v>
      </c>
      <c r="L19">
        <v>30</v>
      </c>
      <c r="M19">
        <v>29.65</v>
      </c>
      <c r="N19">
        <v>32.21</v>
      </c>
      <c r="O19">
        <v>27.98</v>
      </c>
      <c r="P19" s="229">
        <v>2.4048611111111109</v>
      </c>
    </row>
    <row r="20" spans="2:16" x14ac:dyDescent="0.3">
      <c r="B20" s="14" t="s">
        <v>1459</v>
      </c>
      <c r="C20">
        <v>32.369999999999997</v>
      </c>
      <c r="D20">
        <v>36.08</v>
      </c>
      <c r="E20">
        <v>34.159999999999997</v>
      </c>
      <c r="F20">
        <v>36.35</v>
      </c>
      <c r="G20">
        <v>40.520000000000003</v>
      </c>
      <c r="H20">
        <v>39.15</v>
      </c>
      <c r="I20">
        <v>43.38</v>
      </c>
      <c r="J20">
        <v>38.9</v>
      </c>
      <c r="K20">
        <v>36.82</v>
      </c>
      <c r="L20">
        <v>40.96</v>
      </c>
      <c r="M20">
        <v>42.67</v>
      </c>
      <c r="N20">
        <v>49.27</v>
      </c>
      <c r="O20">
        <v>39.21</v>
      </c>
      <c r="P20" s="229">
        <v>2.4048611111111109</v>
      </c>
    </row>
    <row r="21" spans="2:16" x14ac:dyDescent="0.3">
      <c r="B21" s="14" t="s">
        <v>1460</v>
      </c>
      <c r="C21">
        <v>49.43</v>
      </c>
      <c r="D21">
        <v>47</v>
      </c>
      <c r="E21">
        <v>52.72</v>
      </c>
      <c r="F21">
        <v>55.01</v>
      </c>
      <c r="G21">
        <v>60.05</v>
      </c>
      <c r="H21">
        <v>59.74</v>
      </c>
      <c r="I21">
        <v>56.28</v>
      </c>
      <c r="J21">
        <v>53.14</v>
      </c>
      <c r="K21">
        <v>55.05</v>
      </c>
      <c r="L21">
        <v>60.54</v>
      </c>
      <c r="M21">
        <v>58.95</v>
      </c>
      <c r="N21">
        <v>60.01</v>
      </c>
      <c r="O21">
        <v>55.72</v>
      </c>
      <c r="P21" s="229">
        <v>2.4458333333333333</v>
      </c>
    </row>
    <row r="22" spans="2:16" x14ac:dyDescent="0.3">
      <c r="B22" s="14" t="s">
        <v>1461</v>
      </c>
      <c r="C22">
        <v>67.06</v>
      </c>
      <c r="D22">
        <v>67.22</v>
      </c>
      <c r="E22">
        <v>66.900000000000006</v>
      </c>
      <c r="F22">
        <v>71.290000000000006</v>
      </c>
      <c r="G22">
        <v>70.78</v>
      </c>
      <c r="H22">
        <v>60.93</v>
      </c>
      <c r="I22">
        <v>57.27</v>
      </c>
      <c r="J22">
        <v>57.79</v>
      </c>
      <c r="K22">
        <v>60.34</v>
      </c>
      <c r="L22">
        <v>52.53</v>
      </c>
      <c r="M22">
        <v>56.53</v>
      </c>
      <c r="N22">
        <v>60.26</v>
      </c>
      <c r="O22">
        <v>62.46</v>
      </c>
      <c r="P22" s="229" t="s">
        <v>1462</v>
      </c>
    </row>
    <row r="23" spans="2:16" x14ac:dyDescent="0.3">
      <c r="B23" s="14" t="s">
        <v>1463</v>
      </c>
      <c r="C23">
        <v>65.48</v>
      </c>
      <c r="D23">
        <v>65.7</v>
      </c>
      <c r="E23">
        <v>68.099999999999994</v>
      </c>
      <c r="F23">
        <v>72.58</v>
      </c>
      <c r="G23">
        <v>68.98</v>
      </c>
      <c r="H23">
        <v>74.78</v>
      </c>
      <c r="I23">
        <v>79.33</v>
      </c>
      <c r="J23">
        <v>89.11</v>
      </c>
      <c r="K23">
        <v>87.92</v>
      </c>
      <c r="L23">
        <v>89.52</v>
      </c>
      <c r="M23">
        <v>92.37</v>
      </c>
      <c r="N23">
        <v>99.76</v>
      </c>
      <c r="O23">
        <v>79.25</v>
      </c>
      <c r="P23" s="229" t="s">
        <v>1464</v>
      </c>
    </row>
    <row r="24" spans="2:16" x14ac:dyDescent="0.3">
      <c r="B24" s="14" t="s">
        <v>1465</v>
      </c>
      <c r="C24">
        <v>105.72</v>
      </c>
      <c r="D24">
        <v>120.91</v>
      </c>
      <c r="E24">
        <v>129.72</v>
      </c>
      <c r="F24">
        <v>132.47</v>
      </c>
      <c r="G24">
        <v>113.05</v>
      </c>
      <c r="H24">
        <v>96.81</v>
      </c>
      <c r="I24">
        <v>69.12</v>
      </c>
      <c r="J24">
        <v>50.91</v>
      </c>
      <c r="K24">
        <v>40.61</v>
      </c>
      <c r="L24">
        <v>43.99</v>
      </c>
      <c r="M24">
        <v>43.22</v>
      </c>
      <c r="N24">
        <v>46.02</v>
      </c>
      <c r="O24">
        <v>83.57</v>
      </c>
      <c r="P24" s="229" t="s">
        <v>1466</v>
      </c>
    </row>
    <row r="25" spans="2:16" x14ac:dyDescent="0.3">
      <c r="B25" s="14" t="s">
        <v>1467</v>
      </c>
      <c r="C25">
        <v>50.14</v>
      </c>
      <c r="D25">
        <v>58</v>
      </c>
      <c r="E25">
        <v>69.12</v>
      </c>
      <c r="F25">
        <v>64.819999999999993</v>
      </c>
      <c r="G25">
        <v>71.98</v>
      </c>
      <c r="H25">
        <v>67.7</v>
      </c>
      <c r="I25">
        <v>73.06</v>
      </c>
      <c r="J25">
        <v>77.39</v>
      </c>
      <c r="K25">
        <v>75.02</v>
      </c>
      <c r="L25">
        <v>76.61</v>
      </c>
      <c r="M25">
        <v>73.69</v>
      </c>
      <c r="N25">
        <v>78.02</v>
      </c>
      <c r="O25">
        <v>69.760000000000005</v>
      </c>
      <c r="P25" s="229" t="s">
        <v>1468</v>
      </c>
    </row>
    <row r="26" spans="2:16" x14ac:dyDescent="0.3">
      <c r="B26" s="14" t="s">
        <v>1469</v>
      </c>
      <c r="C26">
        <v>84.08</v>
      </c>
      <c r="D26">
        <v>76.16</v>
      </c>
      <c r="E26">
        <v>74.33</v>
      </c>
      <c r="F26">
        <v>73.540000000000006</v>
      </c>
      <c r="G26">
        <v>75.13</v>
      </c>
      <c r="H26">
        <v>76.09</v>
      </c>
      <c r="I26">
        <v>81.11</v>
      </c>
      <c r="J26">
        <v>84.26</v>
      </c>
      <c r="K26">
        <v>89.77</v>
      </c>
      <c r="L26">
        <v>93.87</v>
      </c>
      <c r="M26">
        <v>101.62</v>
      </c>
      <c r="N26">
        <v>110.71</v>
      </c>
      <c r="O26">
        <v>85.09</v>
      </c>
      <c r="P26" s="229" t="s">
        <v>1470</v>
      </c>
    </row>
    <row r="27" spans="2:16" x14ac:dyDescent="0.3">
      <c r="B27" s="14" t="s">
        <v>1471</v>
      </c>
      <c r="C27">
        <v>118.64</v>
      </c>
      <c r="D27">
        <v>110.8</v>
      </c>
      <c r="E27">
        <v>109.99</v>
      </c>
      <c r="F27">
        <v>112.53</v>
      </c>
      <c r="G27">
        <v>106.94</v>
      </c>
      <c r="H27">
        <v>108.79</v>
      </c>
      <c r="I27">
        <v>106.11</v>
      </c>
      <c r="J27">
        <v>109.62</v>
      </c>
      <c r="K27">
        <v>107.19</v>
      </c>
      <c r="L27">
        <v>110.47</v>
      </c>
      <c r="M27">
        <v>117.67</v>
      </c>
      <c r="N27">
        <v>123.61</v>
      </c>
      <c r="O27">
        <v>111.89</v>
      </c>
      <c r="P27" s="229" t="s">
        <v>1472</v>
      </c>
    </row>
    <row r="28" spans="2:16" x14ac:dyDescent="0.3">
      <c r="B28" s="14" t="s">
        <v>1473</v>
      </c>
      <c r="C28">
        <v>117.97</v>
      </c>
      <c r="D28">
        <v>108.05</v>
      </c>
      <c r="E28">
        <v>94.51</v>
      </c>
      <c r="F28">
        <v>100.34</v>
      </c>
      <c r="G28">
        <v>110.07</v>
      </c>
      <c r="H28">
        <v>111.77</v>
      </c>
      <c r="I28">
        <v>109.79</v>
      </c>
      <c r="J28">
        <v>107.87</v>
      </c>
      <c r="K28">
        <v>107.28</v>
      </c>
      <c r="L28">
        <v>109.55</v>
      </c>
      <c r="M28">
        <v>112.68</v>
      </c>
      <c r="N28">
        <v>106.45</v>
      </c>
      <c r="O28">
        <v>107.97</v>
      </c>
      <c r="P28" s="229" t="s">
        <v>1474</v>
      </c>
    </row>
    <row r="29" spans="2:16" x14ac:dyDescent="0.3">
      <c r="B29" s="14" t="s">
        <v>1475</v>
      </c>
      <c r="C29">
        <v>101.57</v>
      </c>
      <c r="D29">
        <v>101.1</v>
      </c>
      <c r="E29">
        <v>101.11</v>
      </c>
      <c r="F29">
        <v>104.86</v>
      </c>
      <c r="G29">
        <v>108.45</v>
      </c>
      <c r="H29">
        <v>109.47</v>
      </c>
      <c r="I29">
        <v>107.37</v>
      </c>
      <c r="J29">
        <v>106.55</v>
      </c>
      <c r="K29">
        <v>108.72</v>
      </c>
      <c r="L29">
        <v>105.29</v>
      </c>
      <c r="M29">
        <v>106.19</v>
      </c>
      <c r="N29">
        <v>105.3</v>
      </c>
      <c r="O29">
        <v>105.52</v>
      </c>
      <c r="P29" s="229" t="s">
        <v>1476</v>
      </c>
    </row>
    <row r="30" spans="2:16" x14ac:dyDescent="0.3">
      <c r="B30" s="14" t="s">
        <v>1477</v>
      </c>
      <c r="C30">
        <v>105.56</v>
      </c>
      <c r="D30">
        <v>106.85</v>
      </c>
      <c r="E30">
        <v>109.05</v>
      </c>
      <c r="F30">
        <v>106.3</v>
      </c>
      <c r="G30">
        <v>101.89</v>
      </c>
      <c r="H30">
        <v>96.96</v>
      </c>
      <c r="I30">
        <v>86.83</v>
      </c>
      <c r="J30">
        <v>77.58</v>
      </c>
      <c r="K30">
        <v>61.21</v>
      </c>
      <c r="L30">
        <v>46.59</v>
      </c>
      <c r="M30">
        <v>56.43</v>
      </c>
      <c r="N30">
        <v>55.18</v>
      </c>
      <c r="O30">
        <v>84.16</v>
      </c>
      <c r="P30" s="229" t="s">
        <v>1478</v>
      </c>
    </row>
    <row r="31" spans="2:16" x14ac:dyDescent="0.3">
      <c r="B31" s="14" t="s">
        <v>1479</v>
      </c>
      <c r="C31">
        <v>59.07</v>
      </c>
      <c r="D31">
        <v>63.82</v>
      </c>
      <c r="E31">
        <v>61.75</v>
      </c>
      <c r="F31">
        <v>56.3</v>
      </c>
      <c r="G31">
        <v>47.33</v>
      </c>
      <c r="H31">
        <v>46.1</v>
      </c>
      <c r="I31">
        <v>46.68</v>
      </c>
      <c r="J31">
        <v>42.5</v>
      </c>
      <c r="K31">
        <v>35.68</v>
      </c>
      <c r="L31">
        <v>28.08</v>
      </c>
      <c r="M31">
        <v>30.53</v>
      </c>
      <c r="N31">
        <v>36.42</v>
      </c>
      <c r="O31">
        <v>46.17</v>
      </c>
      <c r="P31" s="229" t="s">
        <v>1480</v>
      </c>
    </row>
    <row r="32" spans="2:16" x14ac:dyDescent="0.3">
      <c r="B32" s="14" t="s">
        <v>1481</v>
      </c>
      <c r="C32">
        <v>39.880000000000003</v>
      </c>
      <c r="D32">
        <v>45.01</v>
      </c>
      <c r="E32">
        <v>46.96</v>
      </c>
      <c r="F32">
        <v>43.52</v>
      </c>
      <c r="G32">
        <v>44.38</v>
      </c>
      <c r="H32">
        <v>44.48</v>
      </c>
      <c r="I32">
        <v>49.25</v>
      </c>
      <c r="J32">
        <v>44.46</v>
      </c>
      <c r="K32">
        <v>52.74</v>
      </c>
      <c r="L32">
        <v>54.08</v>
      </c>
      <c r="M32">
        <v>54.86</v>
      </c>
      <c r="N32">
        <v>51.47</v>
      </c>
      <c r="O32">
        <v>47.56</v>
      </c>
      <c r="P32" s="229" t="s">
        <v>1482</v>
      </c>
    </row>
    <row r="33" spans="2:16" x14ac:dyDescent="0.3">
      <c r="B33" s="14" t="s">
        <v>1483</v>
      </c>
      <c r="C33">
        <v>52.49</v>
      </c>
      <c r="D33">
        <v>50.57</v>
      </c>
      <c r="E33">
        <v>46.56</v>
      </c>
      <c r="F33">
        <v>47.86</v>
      </c>
      <c r="G33">
        <v>50.63</v>
      </c>
      <c r="H33">
        <v>54.52</v>
      </c>
      <c r="I33">
        <v>56.06</v>
      </c>
      <c r="J33">
        <v>61.32</v>
      </c>
      <c r="K33">
        <v>62.29</v>
      </c>
      <c r="L33">
        <v>67.06</v>
      </c>
      <c r="M33">
        <v>63.54</v>
      </c>
      <c r="N33">
        <v>63.8</v>
      </c>
      <c r="O33">
        <v>56.43</v>
      </c>
      <c r="P33" s="229" t="s">
        <v>1484</v>
      </c>
    </row>
    <row r="34" spans="2:16" x14ac:dyDescent="0.3">
      <c r="B34" s="14" t="s">
        <v>1485</v>
      </c>
      <c r="C34">
        <v>69.22</v>
      </c>
      <c r="D34">
        <v>75.25</v>
      </c>
      <c r="E34">
        <v>73.83</v>
      </c>
      <c r="F34">
        <v>73.47</v>
      </c>
      <c r="G34">
        <v>72.53</v>
      </c>
      <c r="H34">
        <v>77.88</v>
      </c>
      <c r="I34">
        <v>80.08</v>
      </c>
      <c r="J34">
        <v>65.400000000000006</v>
      </c>
      <c r="K34">
        <v>57.77</v>
      </c>
      <c r="L34">
        <v>59.27</v>
      </c>
      <c r="M34">
        <v>64.53</v>
      </c>
      <c r="N34">
        <v>66.739999999999995</v>
      </c>
      <c r="O34">
        <v>69.88</v>
      </c>
      <c r="P34" s="229" t="s">
        <v>1486</v>
      </c>
    </row>
    <row r="35" spans="2:16" x14ac:dyDescent="0.3">
      <c r="B35" s="14" t="s">
        <v>1487</v>
      </c>
      <c r="C35">
        <v>71</v>
      </c>
      <c r="D35">
        <v>70.010000000000005</v>
      </c>
      <c r="E35">
        <v>62.37</v>
      </c>
      <c r="F35">
        <v>63.63</v>
      </c>
      <c r="G35">
        <v>59.35</v>
      </c>
      <c r="H35">
        <v>61.72</v>
      </c>
      <c r="I35">
        <v>59.7</v>
      </c>
      <c r="J35">
        <v>62.53</v>
      </c>
      <c r="K35">
        <v>65.5</v>
      </c>
      <c r="L35">
        <v>64.31</v>
      </c>
      <c r="M35">
        <v>54.63</v>
      </c>
      <c r="N35">
        <v>33.36</v>
      </c>
      <c r="O35">
        <v>60.47</v>
      </c>
      <c r="P35" s="229" t="s">
        <v>1488</v>
      </c>
    </row>
    <row r="36" spans="2:16" x14ac:dyDescent="0.3">
      <c r="B36" s="14" t="s">
        <v>1489</v>
      </c>
      <c r="C36">
        <v>19.899999999999999</v>
      </c>
      <c r="D36">
        <v>30.61</v>
      </c>
      <c r="E36">
        <v>40.630000000000003</v>
      </c>
      <c r="F36">
        <v>43.35</v>
      </c>
      <c r="G36">
        <v>44.19</v>
      </c>
      <c r="H36">
        <v>41.35</v>
      </c>
      <c r="I36">
        <v>40.659999999999997</v>
      </c>
      <c r="J36">
        <v>43.34</v>
      </c>
      <c r="K36">
        <v>49.84</v>
      </c>
      <c r="L36">
        <v>54.79</v>
      </c>
      <c r="M36">
        <v>61.22</v>
      </c>
      <c r="N36">
        <v>64.73</v>
      </c>
      <c r="O36">
        <v>44.82</v>
      </c>
      <c r="P36" s="229" t="s">
        <v>1490</v>
      </c>
    </row>
    <row r="37" spans="2:16" x14ac:dyDescent="0.3">
      <c r="B37" s="14" t="s">
        <v>1491</v>
      </c>
      <c r="C37">
        <v>63.4</v>
      </c>
      <c r="D37">
        <v>66.95</v>
      </c>
      <c r="E37">
        <v>71.98</v>
      </c>
      <c r="F37">
        <v>73.540000000000006</v>
      </c>
      <c r="G37">
        <v>69.8</v>
      </c>
      <c r="H37">
        <v>73.13</v>
      </c>
      <c r="I37">
        <v>82.11</v>
      </c>
      <c r="J37">
        <v>80.64</v>
      </c>
      <c r="K37">
        <v>73.3</v>
      </c>
      <c r="L37">
        <v>84.67</v>
      </c>
      <c r="M37">
        <v>94.07</v>
      </c>
      <c r="N37">
        <v>112.87</v>
      </c>
      <c r="O37">
        <v>79.180000000000007</v>
      </c>
      <c r="P37" s="229" t="s">
        <v>1490</v>
      </c>
    </row>
    <row r="38" spans="2:16" ht="15" thickBot="1" x14ac:dyDescent="0.35">
      <c r="B38" s="65" t="s">
        <v>1492</v>
      </c>
      <c r="C38" s="66">
        <v>102.97</v>
      </c>
      <c r="D38" s="66">
        <v>109.51</v>
      </c>
      <c r="E38" s="66">
        <v>116.01</v>
      </c>
      <c r="F38" s="66">
        <v>105.49</v>
      </c>
      <c r="G38" s="66">
        <v>97.4</v>
      </c>
      <c r="H38" s="66">
        <v>90.71</v>
      </c>
      <c r="I38" s="66">
        <v>91.7</v>
      </c>
      <c r="J38" s="66">
        <v>87.55</v>
      </c>
      <c r="K38" s="66">
        <v>78.099999999999994</v>
      </c>
      <c r="L38" s="66">
        <v>80.92</v>
      </c>
      <c r="M38" s="66">
        <v>82.28</v>
      </c>
      <c r="N38" s="66">
        <v>78.540000000000006</v>
      </c>
      <c r="O38" s="66">
        <v>93.15</v>
      </c>
      <c r="P38" s="230" t="s">
        <v>1490</v>
      </c>
    </row>
    <row r="39" spans="2:16" ht="15" thickBot="1" x14ac:dyDescent="0.35">
      <c r="O39" s="309" t="s">
        <v>1498</v>
      </c>
      <c r="P39" s="309"/>
    </row>
    <row r="40" spans="2:16" x14ac:dyDescent="0.3">
      <c r="B40" t="s">
        <v>1493</v>
      </c>
    </row>
    <row r="41" spans="2:16" x14ac:dyDescent="0.3">
      <c r="B41" s="260" t="s">
        <v>1494</v>
      </c>
      <c r="C41" s="260"/>
      <c r="D41" s="260"/>
      <c r="E41" s="260"/>
      <c r="F41" s="260"/>
      <c r="G41" s="260"/>
      <c r="H41" s="260"/>
      <c r="I41" s="260"/>
      <c r="J41" s="260"/>
      <c r="K41" s="260"/>
      <c r="L41" s="260"/>
      <c r="M41" s="260"/>
      <c r="N41" s="260"/>
      <c r="O41" s="260"/>
      <c r="P41" s="260"/>
    </row>
    <row r="42" spans="2:16" x14ac:dyDescent="0.3">
      <c r="B42" s="260"/>
      <c r="C42" s="260"/>
      <c r="D42" s="260"/>
      <c r="E42" s="260"/>
      <c r="F42" s="260"/>
      <c r="G42" s="260"/>
      <c r="H42" s="260"/>
      <c r="I42" s="260"/>
      <c r="J42" s="260"/>
      <c r="K42" s="260"/>
      <c r="L42" s="260"/>
      <c r="M42" s="260"/>
      <c r="N42" s="260"/>
      <c r="O42" s="260"/>
      <c r="P42" s="260"/>
    </row>
    <row r="43" spans="2:16" x14ac:dyDescent="0.3">
      <c r="B43" s="259" t="s">
        <v>1495</v>
      </c>
      <c r="C43" s="259"/>
      <c r="D43" s="259"/>
      <c r="E43" s="259"/>
      <c r="F43" s="259"/>
    </row>
    <row r="47" spans="2:16" ht="15" thickBot="1" x14ac:dyDescent="0.35">
      <c r="B47" s="262" t="s">
        <v>1513</v>
      </c>
      <c r="C47" s="262"/>
      <c r="D47" s="262"/>
      <c r="E47" s="262"/>
      <c r="F47" s="262"/>
      <c r="G47" s="262"/>
      <c r="H47" s="262"/>
      <c r="I47" s="262"/>
      <c r="J47" s="262"/>
      <c r="K47" s="262"/>
      <c r="L47" s="262"/>
      <c r="M47" s="262"/>
      <c r="N47" s="262"/>
      <c r="O47" s="262"/>
      <c r="P47" s="262"/>
    </row>
    <row r="48" spans="2:16" ht="15" thickTop="1" x14ac:dyDescent="0.3"/>
    <row r="49" spans="2:16" x14ac:dyDescent="0.3">
      <c r="B49" s="259" t="s">
        <v>1514</v>
      </c>
      <c r="C49" s="259"/>
      <c r="D49" s="259"/>
      <c r="M49" s="358" t="s">
        <v>1515</v>
      </c>
      <c r="N49" s="358"/>
      <c r="O49" s="358"/>
      <c r="P49" s="358"/>
    </row>
    <row r="93" spans="2:16" ht="15" thickBot="1" x14ac:dyDescent="0.35">
      <c r="B93" s="262" t="s">
        <v>1516</v>
      </c>
      <c r="C93" s="262"/>
      <c r="D93" s="262"/>
      <c r="E93" s="262"/>
      <c r="F93" s="262"/>
      <c r="G93" s="262"/>
      <c r="H93" s="262"/>
      <c r="I93" s="262"/>
      <c r="J93" s="262"/>
      <c r="K93" s="262"/>
      <c r="L93" s="262"/>
      <c r="M93" s="262"/>
      <c r="N93" s="262"/>
      <c r="O93" s="262"/>
      <c r="P93" s="262"/>
    </row>
    <row r="94" spans="2:16" ht="15" thickTop="1" x14ac:dyDescent="0.3"/>
    <row r="95" spans="2:16" x14ac:dyDescent="0.3">
      <c r="B95" s="259" t="s">
        <v>1517</v>
      </c>
      <c r="C95" s="259"/>
      <c r="N95" s="358" t="s">
        <v>1518</v>
      </c>
      <c r="O95" s="358"/>
      <c r="P95" s="358"/>
    </row>
    <row r="151" spans="2:16" ht="15" thickBot="1" x14ac:dyDescent="0.35">
      <c r="B151" s="262" t="s">
        <v>1519</v>
      </c>
      <c r="C151" s="262"/>
      <c r="D151" s="262"/>
      <c r="E151" s="262"/>
      <c r="F151" s="262"/>
      <c r="G151" s="262"/>
      <c r="H151" s="262"/>
      <c r="I151" s="262"/>
      <c r="J151" s="262"/>
      <c r="K151" s="262"/>
      <c r="L151" s="262"/>
      <c r="M151" s="262"/>
      <c r="N151" s="262"/>
      <c r="O151" s="262"/>
      <c r="P151" s="262"/>
    </row>
    <row r="152" spans="2:16" ht="15" thickTop="1" x14ac:dyDescent="0.3"/>
  </sheetData>
  <mergeCells count="15">
    <mergeCell ref="B93:P93"/>
    <mergeCell ref="B95:C95"/>
    <mergeCell ref="N95:P95"/>
    <mergeCell ref="B151:P151"/>
    <mergeCell ref="B8:P8"/>
    <mergeCell ref="B10:D10"/>
    <mergeCell ref="B47:P47"/>
    <mergeCell ref="B49:D49"/>
    <mergeCell ref="M49:P49"/>
    <mergeCell ref="N10:P10"/>
    <mergeCell ref="O39:P39"/>
    <mergeCell ref="B41:P42"/>
    <mergeCell ref="B43:F43"/>
    <mergeCell ref="B12:C12"/>
    <mergeCell ref="B13:C1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1C663E-4283-4271-82DD-06B6B8D09B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Prologue</vt:lpstr>
      <vt:lpstr>Executive Summary</vt:lpstr>
      <vt:lpstr>Results</vt:lpstr>
      <vt:lpstr>Main Data</vt:lpstr>
      <vt:lpstr>Annexure 1</vt:lpstr>
      <vt:lpstr>Annexure 2</vt:lpstr>
      <vt:lpstr>Annexure 3</vt:lpstr>
      <vt:lpstr>Annexure 4</vt:lpstr>
      <vt:lpstr>Annexure 5</vt:lpstr>
      <vt:lpstr>Modified Data</vt:lpstr>
      <vt:lpstr>All_India_Index_Upto_April23 (1</vt:lpstr>
      <vt:lpstr>Appendix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Jasmeet Singh</dc:creator>
  <cp:lastModifiedBy>Jasmeet Singh</cp:lastModifiedBy>
  <dcterms:created xsi:type="dcterms:W3CDTF">2024-03-03T07:47:28Z</dcterms:created>
  <dcterms:modified xsi:type="dcterms:W3CDTF">2024-03-20T17:31:26Z</dcterms:modified>
</cp:coreProperties>
</file>