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6" i="1"/>
  <c r="G32" i="1"/>
  <c r="G22" i="1"/>
  <c r="G16" i="1"/>
  <c r="G18" i="1"/>
  <c r="G29" i="1"/>
  <c r="G10" i="1"/>
  <c r="G12" i="1"/>
  <c r="C46" i="1"/>
  <c r="C47" i="1"/>
  <c r="C48" i="1"/>
  <c r="C49" i="1"/>
  <c r="C50" i="1"/>
  <c r="C41" i="1"/>
  <c r="C42" i="1"/>
  <c r="C44" i="1"/>
  <c r="C51" i="1"/>
  <c r="C53" i="1"/>
  <c r="C28" i="1"/>
  <c r="C29" i="1"/>
  <c r="C30" i="1"/>
  <c r="C31" i="1"/>
  <c r="C32" i="1"/>
  <c r="C23" i="1"/>
  <c r="C24" i="1"/>
  <c r="C26" i="1"/>
  <c r="C33" i="1"/>
  <c r="C35" i="1"/>
  <c r="C55" i="1"/>
  <c r="G3" i="1"/>
  <c r="C14" i="1"/>
  <c r="C5" i="1"/>
  <c r="C6" i="1"/>
  <c r="C9" i="1"/>
  <c r="C10" i="1"/>
  <c r="C11" i="1"/>
  <c r="C15" i="1"/>
  <c r="G2" i="1"/>
  <c r="G19" i="1"/>
</calcChain>
</file>

<file path=xl/sharedStrings.xml><?xml version="1.0" encoding="utf-8"?>
<sst xmlns="http://schemas.openxmlformats.org/spreadsheetml/2006/main" count="144" uniqueCount="53">
  <si>
    <t>Stepper</t>
  </si>
  <si>
    <t>Reset</t>
  </si>
  <si>
    <t>steps</t>
  </si>
  <si>
    <t>Position</t>
  </si>
  <si>
    <t>Load card</t>
  </si>
  <si>
    <t>Move to next well</t>
  </si>
  <si>
    <t>Raster well</t>
  </si>
  <si>
    <t>Position sensors</t>
  </si>
  <si>
    <t>Total</t>
  </si>
  <si>
    <t>Steps per second</t>
  </si>
  <si>
    <t>Total time</t>
  </si>
  <si>
    <t>secs</t>
  </si>
  <si>
    <t>Voltage</t>
  </si>
  <si>
    <t>V</t>
  </si>
  <si>
    <t>Rated amps</t>
  </si>
  <si>
    <t>A</t>
  </si>
  <si>
    <t>Power</t>
  </si>
  <si>
    <t>W</t>
  </si>
  <si>
    <t>Solenoid</t>
  </si>
  <si>
    <t>Energy</t>
  </si>
  <si>
    <t>J</t>
  </si>
  <si>
    <t>Energy per run</t>
  </si>
  <si>
    <t>Initial raster</t>
  </si>
  <si>
    <t>Resistance</t>
  </si>
  <si>
    <t>ohms</t>
  </si>
  <si>
    <t>Current</t>
  </si>
  <si>
    <t>Surge</t>
  </si>
  <si>
    <t>Sustain</t>
  </si>
  <si>
    <t>Time</t>
  </si>
  <si>
    <t>ms</t>
  </si>
  <si>
    <t>Hold time</t>
  </si>
  <si>
    <t>Other rasters</t>
  </si>
  <si>
    <t>Total energy</t>
  </si>
  <si>
    <t>Total rasters</t>
  </si>
  <si>
    <t>Energy per raster</t>
  </si>
  <si>
    <t>Energy per Test</t>
  </si>
  <si>
    <t>Sensor (est.)</t>
  </si>
  <si>
    <t>Arduino</t>
  </si>
  <si>
    <t>GSM Shield</t>
  </si>
  <si>
    <t>sec</t>
  </si>
  <si>
    <t>Total Power</t>
  </si>
  <si>
    <t>Tests Per Hour</t>
  </si>
  <si>
    <t>Standby Power</t>
  </si>
  <si>
    <t>Pins</t>
  </si>
  <si>
    <t>Current per Pin</t>
  </si>
  <si>
    <t>mA</t>
  </si>
  <si>
    <t>Standby</t>
  </si>
  <si>
    <t>Transmit</t>
  </si>
  <si>
    <t>Total Test Energy</t>
  </si>
  <si>
    <t>Total Energy per Hour</t>
  </si>
  <si>
    <t>Hourse of Operation</t>
  </si>
  <si>
    <t>Total Energy per Charge</t>
  </si>
  <si>
    <t>W-h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</si>
</sst>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3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 indent="3"/>
    </xf>
    <xf numFmtId="0" fontId="0" fillId="0" borderId="0" xfId="0" applyFont="1" applyAlignment="1">
      <alignment horizontal="left" indent="2"/>
    </xf>
    <xf numFmtId="0" fontId="0" fillId="0" borderId="0" xfId="0" applyFont="1"/>
    <xf numFmtId="0" fontId="2" fillId="0" borderId="0" xfId="0" applyFont="1"/>
    <xf numFmtId="43" fontId="2" fillId="0" borderId="0" xfId="1" applyFont="1"/>
  </cellXfs>
  <cellStyles count="4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workbookViewId="0">
      <selection activeCell="H30" sqref="H30"/>
    </sheetView>
  </sheetViews>
  <sheetFormatPr baseColWidth="10" defaultRowHeight="15" x14ac:dyDescent="0"/>
  <cols>
    <col min="1" max="1" width="6.33203125" customWidth="1"/>
    <col min="2" max="2" width="17.1640625" bestFit="1" customWidth="1"/>
    <col min="6" max="6" width="23" customWidth="1"/>
    <col min="7" max="7" width="10.83203125" style="1"/>
  </cols>
  <sheetData>
    <row r="1" spans="1:8">
      <c r="A1" t="s">
        <v>0</v>
      </c>
      <c r="F1" t="s">
        <v>35</v>
      </c>
    </row>
    <row r="2" spans="1:8">
      <c r="B2" t="s">
        <v>1</v>
      </c>
      <c r="C2" s="2">
        <v>16000</v>
      </c>
      <c r="D2" t="s">
        <v>2</v>
      </c>
      <c r="F2" s="5" t="s">
        <v>0</v>
      </c>
      <c r="G2" s="1">
        <f>C15</f>
        <v>286.30799999999999</v>
      </c>
      <c r="H2" t="s">
        <v>20</v>
      </c>
    </row>
    <row r="3" spans="1:8">
      <c r="B3" t="s">
        <v>4</v>
      </c>
      <c r="C3" s="2">
        <v>3000</v>
      </c>
      <c r="D3" t="s">
        <v>2</v>
      </c>
      <c r="F3" s="5" t="s">
        <v>18</v>
      </c>
      <c r="G3" s="1">
        <f>C55</f>
        <v>161.77029757785465</v>
      </c>
      <c r="H3" t="s">
        <v>20</v>
      </c>
    </row>
    <row r="4" spans="1:8">
      <c r="B4" t="s">
        <v>3</v>
      </c>
      <c r="C4" s="2">
        <v>2000</v>
      </c>
      <c r="D4" t="s">
        <v>2</v>
      </c>
      <c r="F4" s="5" t="s">
        <v>36</v>
      </c>
      <c r="G4" s="1">
        <v>50</v>
      </c>
      <c r="H4" t="s">
        <v>20</v>
      </c>
    </row>
    <row r="5" spans="1:8">
      <c r="B5" t="s">
        <v>5</v>
      </c>
      <c r="C5" s="2">
        <f>4*1000</f>
        <v>4000</v>
      </c>
      <c r="D5" t="s">
        <v>2</v>
      </c>
      <c r="F5" s="5" t="s">
        <v>37</v>
      </c>
    </row>
    <row r="6" spans="1:8">
      <c r="B6" t="s">
        <v>6</v>
      </c>
      <c r="C6" s="2">
        <f>4*1000 + 2*1400</f>
        <v>6800</v>
      </c>
      <c r="D6" t="s">
        <v>2</v>
      </c>
      <c r="F6" s="5" t="s">
        <v>38</v>
      </c>
    </row>
    <row r="7" spans="1:8">
      <c r="B7" t="s">
        <v>7</v>
      </c>
      <c r="C7" s="2">
        <v>1400</v>
      </c>
      <c r="D7" t="s">
        <v>2</v>
      </c>
      <c r="F7" s="6" t="s">
        <v>12</v>
      </c>
      <c r="G7" s="1">
        <v>5</v>
      </c>
      <c r="H7" t="s">
        <v>13</v>
      </c>
    </row>
    <row r="8" spans="1:8">
      <c r="B8" t="s">
        <v>1</v>
      </c>
      <c r="C8" s="2">
        <v>15000</v>
      </c>
      <c r="D8" t="s">
        <v>2</v>
      </c>
      <c r="F8" s="6" t="s">
        <v>47</v>
      </c>
    </row>
    <row r="9" spans="1:8">
      <c r="B9" t="s">
        <v>8</v>
      </c>
      <c r="C9" s="2">
        <f>SUM(C2:C8)</f>
        <v>48200</v>
      </c>
      <c r="D9" t="s">
        <v>2</v>
      </c>
      <c r="F9" s="9" t="s">
        <v>25</v>
      </c>
      <c r="G9" s="1">
        <v>2</v>
      </c>
      <c r="H9" t="s">
        <v>15</v>
      </c>
    </row>
    <row r="10" spans="1:8">
      <c r="B10" t="s">
        <v>9</v>
      </c>
      <c r="C10" s="1">
        <f>200*200/60</f>
        <v>666.66666666666663</v>
      </c>
      <c r="F10" s="9" t="s">
        <v>16</v>
      </c>
      <c r="G10" s="1">
        <f>G9*G7</f>
        <v>10</v>
      </c>
      <c r="H10" t="s">
        <v>17</v>
      </c>
    </row>
    <row r="11" spans="1:8">
      <c r="B11" t="s">
        <v>10</v>
      </c>
      <c r="C11" s="1">
        <f>C9/C10</f>
        <v>72.3</v>
      </c>
      <c r="D11" t="s">
        <v>11</v>
      </c>
      <c r="F11" s="9" t="s">
        <v>28</v>
      </c>
      <c r="G11" s="1">
        <v>60</v>
      </c>
      <c r="H11" t="s">
        <v>39</v>
      </c>
    </row>
    <row r="12" spans="1:8">
      <c r="B12" t="s">
        <v>12</v>
      </c>
      <c r="C12">
        <v>12</v>
      </c>
      <c r="D12" t="s">
        <v>13</v>
      </c>
      <c r="F12" s="9" t="s">
        <v>19</v>
      </c>
      <c r="G12" s="1">
        <f>G10*G11</f>
        <v>600</v>
      </c>
      <c r="H12" t="s">
        <v>20</v>
      </c>
    </row>
    <row r="13" spans="1:8">
      <c r="B13" t="s">
        <v>14</v>
      </c>
      <c r="C13">
        <v>0.33</v>
      </c>
      <c r="D13" t="s">
        <v>15</v>
      </c>
      <c r="F13" s="6" t="s">
        <v>46</v>
      </c>
    </row>
    <row r="14" spans="1:8">
      <c r="B14" t="s">
        <v>16</v>
      </c>
      <c r="C14">
        <f>C12*C13</f>
        <v>3.96</v>
      </c>
      <c r="D14" t="s">
        <v>17</v>
      </c>
      <c r="F14" s="9" t="s">
        <v>25</v>
      </c>
      <c r="G14" s="1">
        <v>500</v>
      </c>
      <c r="H14" t="s">
        <v>45</v>
      </c>
    </row>
    <row r="15" spans="1:8">
      <c r="B15" t="s">
        <v>21</v>
      </c>
      <c r="C15" s="4">
        <f>C14*C11</f>
        <v>286.30799999999999</v>
      </c>
      <c r="D15" t="s">
        <v>20</v>
      </c>
      <c r="F15" s="9" t="s">
        <v>12</v>
      </c>
      <c r="G15" s="1">
        <v>5</v>
      </c>
      <c r="H15" t="s">
        <v>13</v>
      </c>
    </row>
    <row r="16" spans="1:8">
      <c r="F16" s="9" t="s">
        <v>16</v>
      </c>
      <c r="G16" s="1">
        <f>G14*G15/1000</f>
        <v>2.5</v>
      </c>
      <c r="H16" t="s">
        <v>17</v>
      </c>
    </row>
    <row r="17" spans="1:8">
      <c r="A17" t="s">
        <v>18</v>
      </c>
      <c r="F17" s="9" t="s">
        <v>28</v>
      </c>
      <c r="G17" s="1">
        <v>120</v>
      </c>
      <c r="H17" t="s">
        <v>39</v>
      </c>
    </row>
    <row r="18" spans="1:8">
      <c r="B18" t="s">
        <v>23</v>
      </c>
      <c r="C18">
        <v>5</v>
      </c>
      <c r="D18" t="s">
        <v>24</v>
      </c>
      <c r="F18" s="9" t="s">
        <v>19</v>
      </c>
      <c r="G18" s="1">
        <f>G16*G17</f>
        <v>300</v>
      </c>
    </row>
    <row r="19" spans="1:8">
      <c r="B19" t="s">
        <v>22</v>
      </c>
      <c r="F19" s="6" t="s">
        <v>40</v>
      </c>
      <c r="G19" s="1">
        <f>G12+G4+G3+G2</f>
        <v>1098.0782975778548</v>
      </c>
      <c r="H19" t="s">
        <v>20</v>
      </c>
    </row>
    <row r="20" spans="1:8">
      <c r="B20" s="5" t="s">
        <v>30</v>
      </c>
      <c r="C20" s="2">
        <v>2200</v>
      </c>
      <c r="D20" t="s">
        <v>29</v>
      </c>
    </row>
    <row r="21" spans="1:8">
      <c r="B21" s="5" t="s">
        <v>26</v>
      </c>
      <c r="F21" s="8" t="s">
        <v>41</v>
      </c>
      <c r="G21" s="2">
        <v>4</v>
      </c>
    </row>
    <row r="22" spans="1:8">
      <c r="B22" s="6" t="s">
        <v>12</v>
      </c>
      <c r="C22" s="1">
        <v>12</v>
      </c>
      <c r="D22" t="s">
        <v>13</v>
      </c>
      <c r="F22" s="8" t="s">
        <v>48</v>
      </c>
      <c r="G22" s="7">
        <f>G19*G21</f>
        <v>4392.313190311419</v>
      </c>
      <c r="H22" t="s">
        <v>20</v>
      </c>
    </row>
    <row r="23" spans="1:8">
      <c r="B23" s="6" t="s">
        <v>25</v>
      </c>
      <c r="C23" s="1">
        <f>C22/$C$18</f>
        <v>2.4</v>
      </c>
      <c r="D23" t="s">
        <v>15</v>
      </c>
      <c r="F23" s="8"/>
      <c r="G23" s="2"/>
    </row>
    <row r="24" spans="1:8">
      <c r="B24" s="6" t="s">
        <v>16</v>
      </c>
      <c r="C24" s="1">
        <f>C22*C23</f>
        <v>28.799999999999997</v>
      </c>
      <c r="D24" t="s">
        <v>17</v>
      </c>
      <c r="F24" s="8" t="s">
        <v>42</v>
      </c>
    </row>
    <row r="25" spans="1:8">
      <c r="B25" s="6" t="s">
        <v>28</v>
      </c>
      <c r="C25" s="2">
        <v>80</v>
      </c>
      <c r="D25" t="s">
        <v>29</v>
      </c>
      <c r="F25" s="10" t="s">
        <v>37</v>
      </c>
      <c r="H25" s="11"/>
    </row>
    <row r="26" spans="1:8">
      <c r="B26" s="6" t="s">
        <v>19</v>
      </c>
      <c r="C26" s="7">
        <f>C24*C25/1000</f>
        <v>2.3039999999999998</v>
      </c>
      <c r="D26" t="s">
        <v>20</v>
      </c>
      <c r="F26" s="9" t="s">
        <v>43</v>
      </c>
      <c r="G26" s="1">
        <v>8</v>
      </c>
    </row>
    <row r="27" spans="1:8">
      <c r="B27" s="5" t="s">
        <v>27</v>
      </c>
      <c r="F27" s="9" t="s">
        <v>44</v>
      </c>
      <c r="G27" s="1">
        <v>40</v>
      </c>
      <c r="H27" t="s">
        <v>45</v>
      </c>
    </row>
    <row r="28" spans="1:8">
      <c r="B28" s="6" t="s">
        <v>12</v>
      </c>
      <c r="C28" s="1">
        <f>12*15/255</f>
        <v>0.70588235294117652</v>
      </c>
      <c r="D28" t="s">
        <v>13</v>
      </c>
      <c r="F28" s="9" t="s">
        <v>12</v>
      </c>
      <c r="G28" s="1">
        <v>5</v>
      </c>
      <c r="H28" t="s">
        <v>13</v>
      </c>
    </row>
    <row r="29" spans="1:8">
      <c r="B29" s="6" t="s">
        <v>25</v>
      </c>
      <c r="C29" s="1">
        <f>C28/$C$18</f>
        <v>0.14117647058823529</v>
      </c>
      <c r="D29" t="s">
        <v>15</v>
      </c>
      <c r="F29" s="9" t="s">
        <v>16</v>
      </c>
      <c r="G29" s="1">
        <f>G27*G28/1000</f>
        <v>0.2</v>
      </c>
      <c r="H29" t="s">
        <v>17</v>
      </c>
    </row>
    <row r="30" spans="1:8">
      <c r="B30" s="6" t="s">
        <v>16</v>
      </c>
      <c r="C30" s="1">
        <f>C28*C29</f>
        <v>9.9653979238754326E-2</v>
      </c>
      <c r="D30" t="s">
        <v>17</v>
      </c>
      <c r="F30" s="9" t="s">
        <v>28</v>
      </c>
      <c r="G30" s="1">
        <v>3600</v>
      </c>
    </row>
    <row r="31" spans="1:8">
      <c r="B31" s="6" t="s">
        <v>28</v>
      </c>
      <c r="C31" s="3">
        <f>C20-C25</f>
        <v>2120</v>
      </c>
      <c r="D31" t="s">
        <v>29</v>
      </c>
    </row>
    <row r="32" spans="1:8">
      <c r="B32" s="6" t="s">
        <v>19</v>
      </c>
      <c r="C32" s="7">
        <f>C30*C31/1000</f>
        <v>0.21126643598615916</v>
      </c>
      <c r="D32" t="s">
        <v>20</v>
      </c>
      <c r="F32" s="8" t="s">
        <v>49</v>
      </c>
      <c r="G32" s="1">
        <f>G22+G30</f>
        <v>7992.313190311419</v>
      </c>
      <c r="H32" t="s">
        <v>20</v>
      </c>
    </row>
    <row r="33" spans="2:8">
      <c r="B33" s="5" t="s">
        <v>34</v>
      </c>
      <c r="C33" s="7">
        <f>C32+C26</f>
        <v>2.5152664359861592</v>
      </c>
      <c r="D33" t="s">
        <v>20</v>
      </c>
    </row>
    <row r="34" spans="2:8">
      <c r="B34" s="5" t="s">
        <v>33</v>
      </c>
      <c r="C34" s="2">
        <v>6</v>
      </c>
      <c r="F34" t="s">
        <v>50</v>
      </c>
      <c r="G34" s="1">
        <v>8</v>
      </c>
    </row>
    <row r="35" spans="2:8">
      <c r="B35" s="5" t="s">
        <v>32</v>
      </c>
      <c r="C35" s="1">
        <f>C33*C34</f>
        <v>15.091598615916954</v>
      </c>
      <c r="D35" t="s">
        <v>20</v>
      </c>
    </row>
    <row r="36" spans="2:8">
      <c r="B36" s="5"/>
      <c r="C36" s="7"/>
      <c r="F36" s="12" t="s">
        <v>51</v>
      </c>
      <c r="G36" s="13">
        <f>G32*G34</f>
        <v>63938.505522491352</v>
      </c>
      <c r="H36" s="12" t="s">
        <v>20</v>
      </c>
    </row>
    <row r="37" spans="2:8">
      <c r="B37" s="8" t="s">
        <v>31</v>
      </c>
      <c r="G37" s="13">
        <f>G36/3600</f>
        <v>17.760695978469819</v>
      </c>
      <c r="H37" s="12" t="s">
        <v>52</v>
      </c>
    </row>
    <row r="38" spans="2:8">
      <c r="B38" s="5" t="s">
        <v>30</v>
      </c>
      <c r="C38" s="2">
        <v>700</v>
      </c>
      <c r="D38" t="s">
        <v>29</v>
      </c>
    </row>
    <row r="39" spans="2:8">
      <c r="B39" s="5" t="s">
        <v>26</v>
      </c>
    </row>
    <row r="40" spans="2:8">
      <c r="B40" s="6" t="s">
        <v>12</v>
      </c>
      <c r="C40" s="1">
        <v>12</v>
      </c>
      <c r="D40" t="s">
        <v>13</v>
      </c>
    </row>
    <row r="41" spans="2:8">
      <c r="B41" s="6" t="s">
        <v>25</v>
      </c>
      <c r="C41" s="1">
        <f>C40/$C$18</f>
        <v>2.4</v>
      </c>
      <c r="D41" t="s">
        <v>15</v>
      </c>
    </row>
    <row r="42" spans="2:8">
      <c r="B42" s="6" t="s">
        <v>16</v>
      </c>
      <c r="C42" s="1">
        <f>C40*C41</f>
        <v>28.799999999999997</v>
      </c>
      <c r="D42" t="s">
        <v>17</v>
      </c>
    </row>
    <row r="43" spans="2:8">
      <c r="B43" s="6" t="s">
        <v>28</v>
      </c>
      <c r="C43" s="2">
        <v>80</v>
      </c>
      <c r="D43" t="s">
        <v>29</v>
      </c>
    </row>
    <row r="44" spans="2:8">
      <c r="B44" s="6" t="s">
        <v>19</v>
      </c>
      <c r="C44" s="7">
        <f>C42*C43/1000</f>
        <v>2.3039999999999998</v>
      </c>
      <c r="D44" t="s">
        <v>20</v>
      </c>
    </row>
    <row r="45" spans="2:8">
      <c r="B45" s="5" t="s">
        <v>27</v>
      </c>
    </row>
    <row r="46" spans="2:8">
      <c r="B46" s="6" t="s">
        <v>12</v>
      </c>
      <c r="C46" s="1">
        <f>12*15/255</f>
        <v>0.70588235294117652</v>
      </c>
      <c r="D46" t="s">
        <v>13</v>
      </c>
    </row>
    <row r="47" spans="2:8">
      <c r="B47" s="6" t="s">
        <v>25</v>
      </c>
      <c r="C47" s="1">
        <f>C46/$C$18</f>
        <v>0.14117647058823529</v>
      </c>
      <c r="D47" t="s">
        <v>15</v>
      </c>
    </row>
    <row r="48" spans="2:8">
      <c r="B48" s="6" t="s">
        <v>16</v>
      </c>
      <c r="C48" s="1">
        <f>C46*C47</f>
        <v>9.9653979238754326E-2</v>
      </c>
      <c r="D48" t="s">
        <v>17</v>
      </c>
    </row>
    <row r="49" spans="2:4">
      <c r="B49" s="6" t="s">
        <v>28</v>
      </c>
      <c r="C49" s="3">
        <f>C38-C43</f>
        <v>620</v>
      </c>
      <c r="D49" t="s">
        <v>29</v>
      </c>
    </row>
    <row r="50" spans="2:4">
      <c r="B50" s="6" t="s">
        <v>19</v>
      </c>
      <c r="C50" s="7">
        <f>C48*C49/1000</f>
        <v>6.1785467128027682E-2</v>
      </c>
      <c r="D50" t="s">
        <v>20</v>
      </c>
    </row>
    <row r="51" spans="2:4">
      <c r="B51" s="5" t="s">
        <v>34</v>
      </c>
      <c r="C51" s="7">
        <f>C50+C44</f>
        <v>2.3657854671280276</v>
      </c>
      <c r="D51" t="s">
        <v>20</v>
      </c>
    </row>
    <row r="52" spans="2:4">
      <c r="B52" s="5" t="s">
        <v>33</v>
      </c>
      <c r="C52" s="2">
        <v>62</v>
      </c>
    </row>
    <row r="53" spans="2:4">
      <c r="B53" s="5" t="s">
        <v>32</v>
      </c>
      <c r="C53" s="1">
        <f>C51*C52</f>
        <v>146.6786989619377</v>
      </c>
      <c r="D53" t="s">
        <v>20</v>
      </c>
    </row>
    <row r="55" spans="2:4">
      <c r="B55" s="5" t="s">
        <v>32</v>
      </c>
      <c r="C55" s="1">
        <f>C53+C35</f>
        <v>161.77029757785465</v>
      </c>
      <c r="D55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Aquinas Companies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Linbeck III</dc:creator>
  <cp:lastModifiedBy>Leo Linbeck III</cp:lastModifiedBy>
  <dcterms:created xsi:type="dcterms:W3CDTF">2014-10-02T16:47:56Z</dcterms:created>
  <dcterms:modified xsi:type="dcterms:W3CDTF">2014-10-02T17:41:51Z</dcterms:modified>
</cp:coreProperties>
</file>